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1.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480" windowHeight="6480" tabRatio="950" activeTab="0"/>
  </bookViews>
  <sheets>
    <sheet name="男單35" sheetId="1" r:id="rId1"/>
    <sheet name="男單40" sheetId="2" r:id="rId2"/>
    <sheet name="男單45" sheetId="3" r:id="rId3"/>
    <sheet name="男單50" sheetId="4" r:id="rId4"/>
    <sheet name="男單55" sheetId="5" r:id="rId5"/>
    <sheet name="男單60" sheetId="6" r:id="rId6"/>
    <sheet name="男單65-75" sheetId="7" r:id="rId7"/>
    <sheet name="女單35-60" sheetId="8" r:id="rId8"/>
    <sheet name="男雙35" sheetId="9" r:id="rId9"/>
    <sheet name="男雙40" sheetId="10" r:id="rId10"/>
    <sheet name="男雙45" sheetId="11" r:id="rId11"/>
    <sheet name="男雙50" sheetId="12" r:id="rId12"/>
    <sheet name="男雙55" sheetId="13" r:id="rId13"/>
    <sheet name="男雙60" sheetId="14" r:id="rId14"/>
    <sheet name="男雙65-70" sheetId="15" r:id="rId15"/>
    <sheet name="男雙75、女雙40" sheetId="16" r:id="rId16"/>
    <sheet name="女雙50-60" sheetId="17" r:id="rId17"/>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xlnm.Print_Area" localSheetId="7">'女單35-60'!$A$1:$Q$70</definedName>
    <definedName name="_xlnm.Print_Area" localSheetId="16">'女雙50-60'!$A$1:$P$78</definedName>
    <definedName name="_xlnm.Print_Area" localSheetId="0">'男單35'!$A$1:$Q$69</definedName>
    <definedName name="_xlnm.Print_Area" localSheetId="1">'男單40'!$A$1:$Q$69</definedName>
    <definedName name="_xlnm.Print_Area" localSheetId="2">'男單45'!$A$1:$P$69</definedName>
    <definedName name="_xlnm.Print_Area" localSheetId="3">'男單50'!$A$1:$P$75</definedName>
    <definedName name="_xlnm.Print_Area" localSheetId="4">'男單55'!$A$1:$Q$69</definedName>
    <definedName name="_xlnm.Print_Area" localSheetId="5">'男單60'!$A$1:$P$69</definedName>
    <definedName name="_xlnm.Print_Area" localSheetId="6">'男單65-75'!$A$1:$R$97</definedName>
    <definedName name="_xlnm.Print_Area" localSheetId="8">'男雙35'!$A$1:$R$68</definedName>
    <definedName name="_xlnm.Print_Area" localSheetId="9">'男雙40'!$A$1:$R$134</definedName>
    <definedName name="_xlnm.Print_Area" localSheetId="10">'男雙45'!$A$1:$Q$134</definedName>
    <definedName name="_xlnm.Print_Area" localSheetId="11">'男雙50'!$A$1:$Q$133</definedName>
    <definedName name="_xlnm.Print_Area" localSheetId="12">'男雙55'!$A$1:$Q$133</definedName>
    <definedName name="_xlnm.Print_Area" localSheetId="13">'男雙60'!$A$1:$Q$133</definedName>
    <definedName name="_xlnm.Print_Area" localSheetId="14">'男雙65-70'!$A$1:$R$75</definedName>
    <definedName name="_xlnm.Print_Area" localSheetId="15">'男雙75、女雙40'!$A$1:$Q$73</definedName>
  </definedNames>
  <calcPr fullCalcOnLoad="1"/>
</workbook>
</file>

<file path=xl/comments1.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10.xml><?xml version="1.0" encoding="utf-8"?>
<comments xmlns="http://schemas.openxmlformats.org/spreadsheetml/2006/main">
  <authors>
    <author>Anders Wennberg</author>
  </authors>
  <commentList>
    <comment ref="E7"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11.xml><?xml version="1.0" encoding="utf-8"?>
<comments xmlns="http://schemas.openxmlformats.org/spreadsheetml/2006/main">
  <authors>
    <author>Anders Wennberg</author>
  </authors>
  <commentList>
    <comment ref="E7"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12.xml><?xml version="1.0" encoding="utf-8"?>
<comments xmlns="http://schemas.openxmlformats.org/spreadsheetml/2006/main">
  <authors>
    <author>Anders Wennberg</author>
  </authors>
  <commentList>
    <comment ref="E7"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13.xml><?xml version="1.0" encoding="utf-8"?>
<comments xmlns="http://schemas.openxmlformats.org/spreadsheetml/2006/main">
  <authors>
    <author>Anders Wennberg</author>
  </authors>
  <commentList>
    <comment ref="E7"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14.xml><?xml version="1.0" encoding="utf-8"?>
<comments xmlns="http://schemas.openxmlformats.org/spreadsheetml/2006/main">
  <authors>
    <author>Anders Wennberg</author>
  </authors>
  <commentList>
    <comment ref="E7"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15.xml><?xml version="1.0" encoding="utf-8"?>
<comments xmlns="http://schemas.openxmlformats.org/spreadsheetml/2006/main">
  <authors>
    <author>Anders Wennberg</author>
  </authors>
  <commentList>
    <comment ref="E7" authorId="0">
      <text>
        <r>
          <rPr>
            <b/>
            <sz val="8"/>
            <rFont val="Tahoma"/>
            <family val="2"/>
          </rPr>
          <t xml:space="preserve">Before making the draw:
On the Boys Do Draw Prep-sheet did you:
- fill in DA, WC's?
- Sort?
If YES: continue making the draw
Otherwise: return to finish preparations
</t>
        </r>
      </text>
    </comment>
    <comment ref="E44"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16.xml><?xml version="1.0" encoding="utf-8"?>
<comments xmlns="http://schemas.openxmlformats.org/spreadsheetml/2006/main">
  <authors>
    <author>Anders Wennberg</author>
  </authors>
  <commentList>
    <comment ref="D7" authorId="0">
      <text>
        <r>
          <rPr>
            <b/>
            <sz val="8"/>
            <rFont val="Tahoma"/>
            <family val="2"/>
          </rPr>
          <t xml:space="preserve">Before making the draw:
On the Boys Do Draw Prep-sheet did you:
- fill in DA, WC's?
- Sort?
If YES: continue making the draw
Otherwise: return to finish preparations
</t>
        </r>
      </text>
    </comment>
    <comment ref="D44"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17.xml><?xml version="1.0" encoding="utf-8"?>
<comments xmlns="http://schemas.openxmlformats.org/spreadsheetml/2006/main">
  <authors>
    <author>Anders Wennberg</author>
  </authors>
  <commentList>
    <comment ref="D7" authorId="0">
      <text>
        <r>
          <rPr>
            <b/>
            <sz val="8"/>
            <rFont val="Tahoma"/>
            <family val="2"/>
          </rPr>
          <t xml:space="preserve">Before making the draw:
On the Boys Do Draw Prep-sheet did you:
- fill in DA, WC's?
- Sort?
If YES: continue making the draw
Otherwise: return to finish preparations
</t>
        </r>
      </text>
    </comment>
    <comment ref="D65" authorId="0">
      <text>
        <r>
          <rPr>
            <b/>
            <sz val="8"/>
            <rFont val="Tahoma"/>
            <family val="2"/>
          </rPr>
          <t xml:space="preserve">Before making the draw:
On the Boys Do Draw Prep-sheet did you:
- fill in DA, WC's?
- Sort?
If YES: continue making the draw
Otherwise: return to finish preparations
</t>
        </r>
      </text>
    </comment>
    <comment ref="D56" authorId="0">
      <text>
        <r>
          <rPr>
            <b/>
            <sz val="8"/>
            <rFont val="Tahoma"/>
            <family val="2"/>
          </rPr>
          <t xml:space="preserve">Before making the draw:
On the Boys Do Draw Prep-sheet did you:
- fill in DA, WC's?
- Sort?
If YES: continue making the draw
Otherwise: return to finish preparations
</t>
        </r>
      </text>
    </comment>
    <comment ref="D52" authorId="0">
      <text>
        <r>
          <rPr>
            <b/>
            <sz val="8"/>
            <rFont val="Tahoma"/>
            <family val="2"/>
          </rPr>
          <t xml:space="preserve">Before making the draw:
On the Boys Do Draw Prep-sheet did you:
- fill in DA, WC's?
- Sort?
If YES: continue making the draw
Otherwise: return to finish preparations
</t>
        </r>
      </text>
    </comment>
    <comment ref="D48" authorId="0">
      <text>
        <r>
          <rPr>
            <b/>
            <sz val="8"/>
            <rFont val="Tahoma"/>
            <family val="2"/>
          </rPr>
          <t xml:space="preserve">Before making the draw:
On the Boys Do Draw Prep-sheet did you:
- fill in DA, WC's?
- Sort?
If YES: continue making the draw
Otherwise: return to finish preparations
</t>
        </r>
      </text>
    </comment>
    <comment ref="D44"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2.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3.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4.xml><?xml version="1.0" encoding="utf-8"?>
<comments xmlns="http://schemas.openxmlformats.org/spreadsheetml/2006/main">
  <authors>
    <author>Anders Wennberg</author>
  </authors>
  <commentList>
    <comment ref="D7" authorId="0">
      <text>
        <r>
          <rPr>
            <b/>
            <sz val="8"/>
            <rFont val="Tahoma"/>
            <family val="2"/>
          </rPr>
          <t xml:space="preserve">Before making the draw:
On the Prep-sheet did you:
- fill in QA, WC's?
- fill in the Seed Positions?
- Sort?
If YES: continue making the draw
Otherwise: return to finish preparations
</t>
        </r>
      </text>
    </comment>
  </commentList>
</comments>
</file>

<file path=xl/comments5.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6.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7.xml><?xml version="1.0" encoding="utf-8"?>
<comments xmlns="http://schemas.openxmlformats.org/spreadsheetml/2006/main">
  <authors>
    <author>Anders Wennberg</author>
  </authors>
  <commentList>
    <comment ref="E7" authorId="0">
      <text>
        <r>
          <rPr>
            <b/>
            <sz val="8"/>
            <rFont val="Tahoma"/>
            <family val="2"/>
          </rPr>
          <t>Before making the draw:
On the Prep-sheet did you:
- fill in QA, WC's?
- fill in the Seed Positions?
- Sort?
If YES: continue making the draw
Otherwise: return to finish preparations</t>
        </r>
      </text>
    </comment>
    <comment ref="E45" authorId="0">
      <text>
        <r>
          <rPr>
            <b/>
            <sz val="8"/>
            <rFont val="Tahoma"/>
            <family val="2"/>
          </rPr>
          <t>Before making the draw:
On the Prep-sheet did you:
- fill in QA, WC's?
- fill in the Seed Positions?
- Sort?
If YES: continue making the draw
Otherwise: return to finish preparations</t>
        </r>
      </text>
    </comment>
    <comment ref="E83"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8.xml><?xml version="1.0" encoding="utf-8"?>
<comments xmlns="http://schemas.openxmlformats.org/spreadsheetml/2006/main">
  <authors>
    <author>Anders Wennberg</author>
  </authors>
  <commentList>
    <comment ref="E20" authorId="0">
      <text>
        <r>
          <rPr>
            <b/>
            <sz val="8"/>
            <rFont val="Tahoma"/>
            <family val="2"/>
          </rPr>
          <t>Before making the draw:
On the Prep-sheet did you:
- fill in QA, WC's?
- fill in the Seed Positions?
- Sort?
If YES: continue making the draw
Otherwise: return to finish preparations</t>
        </r>
      </text>
    </comment>
    <comment ref="D64" authorId="0">
      <text>
        <r>
          <rPr>
            <b/>
            <sz val="8"/>
            <rFont val="Tahoma"/>
            <family val="2"/>
          </rPr>
          <t>Before making the draw:
On the Prep-sheet did you:
- fill in QA, WC's?
- fill in the Seed Positions?
- Sort?
If YES: continue making the draw
Otherwise: return to finish preparations</t>
        </r>
      </text>
    </comment>
    <comment ref="E42"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9.xml><?xml version="1.0" encoding="utf-8"?>
<comments xmlns="http://schemas.openxmlformats.org/spreadsheetml/2006/main">
  <authors>
    <author>Anders Wennberg</author>
  </authors>
  <commentList>
    <comment ref="E7"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sharedStrings.xml><?xml version="1.0" encoding="utf-8"?>
<sst xmlns="http://schemas.openxmlformats.org/spreadsheetml/2006/main" count="1339" uniqueCount="632">
  <si>
    <t/>
  </si>
  <si>
    <t>日期</t>
  </si>
  <si>
    <t>地點</t>
  </si>
  <si>
    <t>裁判長</t>
  </si>
  <si>
    <t>St.</t>
  </si>
  <si>
    <t>決賽</t>
  </si>
  <si>
    <t>Umpire</t>
  </si>
  <si>
    <t>BYE</t>
  </si>
  <si>
    <t>冠軍</t>
  </si>
  <si>
    <t>邵秀玫</t>
  </si>
  <si>
    <t>許慧君</t>
  </si>
  <si>
    <t>徐莉娟</t>
  </si>
  <si>
    <t>彰化市</t>
  </si>
  <si>
    <t>皮友華</t>
  </si>
  <si>
    <t>高雄市</t>
  </si>
  <si>
    <t>許錦慧</t>
  </si>
  <si>
    <t>許環英</t>
  </si>
  <si>
    <t>6A</t>
  </si>
  <si>
    <t>台中市</t>
  </si>
  <si>
    <t>27A</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</si>
  <si>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</si>
  <si>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</si>
  <si>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</si>
  <si>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</si>
  <si>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</si>
  <si>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</si>
  <si>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</si>
  <si>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</si>
  <si>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</si>
  <si>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</si>
  <si>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</si>
  <si>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</si>
  <si>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</si>
  <si>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</si>
  <si>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</si>
  <si>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</si>
  <si>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</si>
  <si>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</si>
  <si>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</si>
  <si>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</si>
  <si>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</si>
  <si>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</si>
  <si>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</si>
  <si>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</si>
  <si>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</si>
  <si>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</si>
  <si>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</si>
  <si>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</si>
  <si>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</si>
  <si>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</si>
  <si>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</si>
  <si>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</si>
  <si>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</si>
  <si>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</si>
  <si>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</si>
  <si>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</si>
  <si>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</si>
  <si>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</si>
  <si>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</si>
  <si>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</si>
  <si>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</si>
  <si>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</si>
  <si>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</si>
  <si>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</si>
  <si>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</si>
  <si>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</si>
  <si>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</si>
  <si>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</si>
  <si>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</si>
  <si>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</si>
  <si>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</si>
  <si>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</si>
  <si>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</si>
  <si>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</si>
  <si>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</si>
  <si>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</si>
  <si>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</si>
  <si>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</si>
  <si>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</si>
  <si>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</si>
  <si>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</si>
  <si>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</si>
  <si>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</si>
  <si>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</si>
  <si>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左志暉</t>
  </si>
  <si>
    <t>台北市</t>
  </si>
  <si>
    <t>12A</t>
  </si>
  <si>
    <t>陳庭基</t>
  </si>
  <si>
    <t>2011/11/5-7</t>
  </si>
  <si>
    <t>排名</t>
  </si>
  <si>
    <t>種子</t>
  </si>
  <si>
    <t>姓名</t>
  </si>
  <si>
    <t>第二輪</t>
  </si>
  <si>
    <t>半準決賽</t>
  </si>
  <si>
    <t>準決賽</t>
  </si>
  <si>
    <t>決賽</t>
  </si>
  <si>
    <t>學校</t>
  </si>
  <si>
    <t>6A</t>
  </si>
  <si>
    <t>胡登富</t>
  </si>
  <si>
    <t>台中市</t>
  </si>
  <si>
    <t>11A</t>
  </si>
  <si>
    <t>康風都</t>
  </si>
  <si>
    <t>嘉義市</t>
  </si>
  <si>
    <t>楊政忠</t>
  </si>
  <si>
    <t>19A</t>
  </si>
  <si>
    <t>張隆鎮</t>
  </si>
  <si>
    <t>27A</t>
  </si>
  <si>
    <t>第三輪</t>
  </si>
  <si>
    <t>BYE</t>
  </si>
  <si>
    <t>冠軍</t>
  </si>
  <si>
    <t>楊金善</t>
  </si>
  <si>
    <t>桃園市</t>
  </si>
  <si>
    <t>日期</t>
  </si>
  <si>
    <t>地點</t>
  </si>
  <si>
    <t>裁判長</t>
  </si>
  <si>
    <t>劉淑絹</t>
  </si>
  <si>
    <t>羅淑娥</t>
  </si>
  <si>
    <t>陳秋慧</t>
  </si>
  <si>
    <t>吳柳鳯煌</t>
  </si>
  <si>
    <t>台中市</t>
  </si>
  <si>
    <t>台北市</t>
  </si>
  <si>
    <t>屏東縣</t>
  </si>
  <si>
    <t>`</t>
  </si>
  <si>
    <t>6A</t>
  </si>
  <si>
    <t>新北市</t>
  </si>
  <si>
    <t>王俊程</t>
  </si>
  <si>
    <t>陳宗禮</t>
  </si>
  <si>
    <t>高雄市</t>
  </si>
  <si>
    <t>BYE</t>
  </si>
  <si>
    <t>彰化縣</t>
  </si>
  <si>
    <t>日本</t>
  </si>
  <si>
    <t>楊金善</t>
  </si>
  <si>
    <t>王月嬌</t>
  </si>
  <si>
    <t>陳碧霞</t>
  </si>
  <si>
    <t>洪彤瓊姬</t>
  </si>
  <si>
    <t>邱黃錦蘭</t>
  </si>
  <si>
    <t>洪麗紅</t>
  </si>
  <si>
    <t>陳麗玉</t>
  </si>
  <si>
    <t>張容瑄</t>
  </si>
  <si>
    <t>劉雲珠</t>
  </si>
  <si>
    <t>謝秀英</t>
  </si>
  <si>
    <t>陳秀英</t>
  </si>
  <si>
    <t>高桂英</t>
  </si>
  <si>
    <t>李淑娥</t>
  </si>
  <si>
    <t>林春美</t>
  </si>
  <si>
    <t>日期</t>
  </si>
  <si>
    <t>地點</t>
  </si>
  <si>
    <t>裁判長</t>
  </si>
  <si>
    <t>排名</t>
  </si>
  <si>
    <t>種子</t>
  </si>
  <si>
    <t>姓名</t>
  </si>
  <si>
    <t>第二輪</t>
  </si>
  <si>
    <t>準決賽</t>
  </si>
  <si>
    <t>決賽</t>
  </si>
  <si>
    <t>BYE</t>
  </si>
  <si>
    <t>排名</t>
  </si>
  <si>
    <t>種子</t>
  </si>
  <si>
    <t>第二輪</t>
  </si>
  <si>
    <t>半準決賽</t>
  </si>
  <si>
    <t>準決賽</t>
  </si>
  <si>
    <t>種子</t>
  </si>
  <si>
    <t>黃桂香</t>
  </si>
  <si>
    <t>2011/11/5-7</t>
  </si>
  <si>
    <t>2011/11/5-7</t>
  </si>
  <si>
    <t>100年宏凱盃全國壯年網球排名錦標賽</t>
  </si>
  <si>
    <t>一、男子單打35歲組(24人)</t>
  </si>
  <si>
    <t>二、男子單打40歲組(25人)</t>
  </si>
  <si>
    <t>三、男子單打45歲組(36人)</t>
  </si>
  <si>
    <t>四、男子單打50歲組(51人)</t>
  </si>
  <si>
    <t>五、男子單打55歲組(35人)</t>
  </si>
  <si>
    <t>六、男子單打60歲組(32人)</t>
  </si>
  <si>
    <t>七、男子單打65歲組(14人)</t>
  </si>
  <si>
    <t>八、男子單打70歲組(15人)</t>
  </si>
  <si>
    <t>九、男子單打75歲組(5人)</t>
  </si>
  <si>
    <t>十、女子單打35歲組(3人)</t>
  </si>
  <si>
    <t>十一、女子單打45歲組(6人)</t>
  </si>
  <si>
    <t>十四、男子雙打35歲組(13組)</t>
  </si>
  <si>
    <t>十五、男子雙打40歲組(21組)</t>
  </si>
  <si>
    <t>二十一、男子雙打70歲組(9組)</t>
  </si>
  <si>
    <t>二十、男子雙打65歲組(8組)</t>
  </si>
  <si>
    <t>十九、男子雙打60歲組(19組)</t>
  </si>
  <si>
    <t>十八、男子雙打55歲組(24組)</t>
  </si>
  <si>
    <t>十七、男子雙打50歲組(24組)</t>
  </si>
  <si>
    <t>十六、男子雙打45歲組(25組)</t>
  </si>
  <si>
    <t>二十二、男子雙打75歲組(5組)</t>
  </si>
  <si>
    <t>二十三、女子雙打40歲組(6組)</t>
  </si>
  <si>
    <t>二十五、女子雙打55歲組(4組)</t>
  </si>
  <si>
    <t>100年宏凱盃全國壯年網球排名錦標賽</t>
  </si>
  <si>
    <t>十二、女子單打50歲組(7人)</t>
  </si>
  <si>
    <t>十三、女子單打60歲組(4人)</t>
  </si>
  <si>
    <t>二十六、女子雙打60歲組(4組)</t>
  </si>
  <si>
    <t>二十四、女子雙打50歲組(8組)</t>
  </si>
  <si>
    <t>台中市</t>
  </si>
  <si>
    <t>中壢市</t>
  </si>
  <si>
    <t>台北市</t>
  </si>
  <si>
    <t>台南縣</t>
  </si>
  <si>
    <t>桃園市</t>
  </si>
  <si>
    <t>南投縣</t>
  </si>
  <si>
    <t>台中市</t>
  </si>
  <si>
    <t>彰化市</t>
  </si>
  <si>
    <t>新北市</t>
  </si>
  <si>
    <t>高雄市</t>
  </si>
  <si>
    <t>新店市</t>
  </si>
  <si>
    <t>台北市</t>
  </si>
  <si>
    <t>冠軍</t>
  </si>
  <si>
    <t>決賽</t>
  </si>
  <si>
    <t>決賽</t>
  </si>
  <si>
    <t>決賽</t>
  </si>
  <si>
    <t>冠軍</t>
  </si>
  <si>
    <t>半準決賽</t>
  </si>
  <si>
    <t>準決賽</t>
  </si>
  <si>
    <t>謝昌曄</t>
  </si>
  <si>
    <t>(97)5日16：30</t>
  </si>
  <si>
    <t>(99)5日16：30</t>
  </si>
  <si>
    <t>(101)5日16：30</t>
  </si>
  <si>
    <t>(98)5日16：30</t>
  </si>
  <si>
    <t>(100)5日16：30</t>
  </si>
  <si>
    <t>(102)5日16：30</t>
  </si>
  <si>
    <t>(103)5日16：30</t>
  </si>
  <si>
    <t>(104)5日16：30</t>
  </si>
  <si>
    <t>(129)6日9：50</t>
  </si>
  <si>
    <t>(131)6日9：50</t>
  </si>
  <si>
    <t>(132)6日9：50</t>
  </si>
  <si>
    <t>(134)6日9：50</t>
  </si>
  <si>
    <t>(135)6日9：50</t>
  </si>
  <si>
    <t>(136)6日9：50</t>
  </si>
  <si>
    <t>(145)6日11：10</t>
  </si>
  <si>
    <t>(370)7日9：20</t>
  </si>
  <si>
    <t>(371)7日9：20</t>
  </si>
  <si>
    <t>(382)7日11：00</t>
  </si>
  <si>
    <t>(130)6日9：50</t>
  </si>
  <si>
    <t>(133)6日9：50</t>
  </si>
  <si>
    <t>(88)5日15：10</t>
  </si>
  <si>
    <t>(90)5日15：50</t>
  </si>
  <si>
    <t>(91)5日15：50</t>
  </si>
  <si>
    <t>(92)5日15：50</t>
  </si>
  <si>
    <t>(93)5日15：50</t>
  </si>
  <si>
    <t>(94)5日15：50</t>
  </si>
  <si>
    <t>(95)5日15：50</t>
  </si>
  <si>
    <t>(96)5日15：50</t>
  </si>
  <si>
    <t>(89)5日15：50</t>
  </si>
  <si>
    <t>(121)6日9：10</t>
  </si>
  <si>
    <t>(122)6日9：10</t>
  </si>
  <si>
    <t>(123)6日9：10</t>
  </si>
  <si>
    <t>(124)6日9：10</t>
  </si>
  <si>
    <t>(125)6日9：10</t>
  </si>
  <si>
    <t>(126)6日9：10</t>
  </si>
  <si>
    <t>(127)6日9：10</t>
  </si>
  <si>
    <t>(128)6日9：10</t>
  </si>
  <si>
    <t>(141)6日10：30</t>
  </si>
  <si>
    <t>(143)6日10：30</t>
  </si>
  <si>
    <t>(144)6日10：30</t>
  </si>
  <si>
    <t>(381)7日11：00</t>
  </si>
  <si>
    <t>PS.11/5-11/7中興網球場</t>
  </si>
  <si>
    <t>(39)5日11：10</t>
  </si>
  <si>
    <t>(42)5日11：50</t>
  </si>
  <si>
    <t>(43)5日11：50</t>
  </si>
  <si>
    <t>(45)5日11：50</t>
  </si>
  <si>
    <t>(46)5日11：50</t>
  </si>
  <si>
    <t>(47)5日11：50</t>
  </si>
  <si>
    <t>(18)5日9：50</t>
  </si>
  <si>
    <t>(48)5日11：50</t>
  </si>
  <si>
    <t>(49)5日12：30</t>
  </si>
  <si>
    <t>(51)5日12：30</t>
  </si>
  <si>
    <t>(19)5日9：50</t>
  </si>
  <si>
    <t>(76)5日14：30</t>
  </si>
  <si>
    <t>(77)5日14：30</t>
  </si>
  <si>
    <t>(78)5日14：30</t>
  </si>
  <si>
    <t>(79)5日14：30</t>
  </si>
  <si>
    <t>(80)5日14：30</t>
  </si>
  <si>
    <t>(81)5日15：10</t>
  </si>
  <si>
    <t>(82)5日15：10</t>
  </si>
  <si>
    <t>(83)5日15：10</t>
  </si>
  <si>
    <t>(152)6日11：10</t>
  </si>
  <si>
    <t>(153)6日11：50</t>
  </si>
  <si>
    <t>(154)6日11：50</t>
  </si>
  <si>
    <t>(155)6日11：50</t>
  </si>
  <si>
    <t>(365)7日8：30</t>
  </si>
  <si>
    <t>(366)7日8：30</t>
  </si>
  <si>
    <t>(378)7日10：10</t>
  </si>
  <si>
    <t>(146)6日11：10</t>
  </si>
  <si>
    <t>(147)6日11：10</t>
  </si>
  <si>
    <t>(148)6日11：10</t>
  </si>
  <si>
    <t>冠軍</t>
  </si>
  <si>
    <t>(368)7日9：20</t>
  </si>
  <si>
    <t>(142)6日10：30</t>
  </si>
  <si>
    <t>(369)7日9：20</t>
  </si>
  <si>
    <t>(40)5日11：10</t>
  </si>
  <si>
    <t>(41)5日11：50</t>
  </si>
  <si>
    <t>(16)5日9：10</t>
  </si>
  <si>
    <t>(17)5日9：50</t>
  </si>
  <si>
    <t>(44)5日11：50</t>
  </si>
  <si>
    <t>(50)5日12：30</t>
  </si>
  <si>
    <t>(52)5日12：30</t>
  </si>
  <si>
    <t>(53)5日12：30</t>
  </si>
  <si>
    <t>(54)5日12：30</t>
  </si>
  <si>
    <t>(20)5日9：50</t>
  </si>
  <si>
    <t>(21)5日9：50</t>
  </si>
  <si>
    <t>(22)5日9：50</t>
  </si>
  <si>
    <t>(23)5日9：50</t>
  </si>
  <si>
    <t>(24)5日9：50</t>
  </si>
  <si>
    <t>(25)5日10：30</t>
  </si>
  <si>
    <t>(26)5日10：30</t>
  </si>
  <si>
    <t>(27)5日10：30</t>
  </si>
  <si>
    <t>(28)5日10：30</t>
  </si>
  <si>
    <t>(29)5日10：30</t>
  </si>
  <si>
    <t>(30)5日10：30</t>
  </si>
  <si>
    <t>(31)5日10：30</t>
  </si>
  <si>
    <t>(32)5日10：30</t>
  </si>
  <si>
    <t>(33)5日11：10</t>
  </si>
  <si>
    <t>(34)5日11：10</t>
  </si>
  <si>
    <t>(35)5日11：10</t>
  </si>
  <si>
    <t>(36)5日11：10</t>
  </si>
  <si>
    <t>(37)5日11：10</t>
  </si>
  <si>
    <t>(38)5日11：10</t>
  </si>
  <si>
    <t>(60)5日13：10</t>
  </si>
  <si>
    <t>(61)5日13：10</t>
  </si>
  <si>
    <t>(62)5日13：10</t>
  </si>
  <si>
    <t>(63)5日13：10</t>
  </si>
  <si>
    <t>(64)5日13：10</t>
  </si>
  <si>
    <t>(65)5日13：50</t>
  </si>
  <si>
    <t>(66)5日13：50</t>
  </si>
  <si>
    <t>(67)5日13：50</t>
  </si>
  <si>
    <t>(68)5日13：50</t>
  </si>
  <si>
    <t>(69)5日13：50</t>
  </si>
  <si>
    <t>(70)5日13：50</t>
  </si>
  <si>
    <t>(71)5日13：50</t>
  </si>
  <si>
    <t>(72)5日13：50</t>
  </si>
  <si>
    <t>(73)5日14：30</t>
  </si>
  <si>
    <t>(74)5日14：30</t>
  </si>
  <si>
    <t>(75)5日14：30</t>
  </si>
  <si>
    <t>(117)6日8：30</t>
  </si>
  <si>
    <t>(113)6日8：30</t>
  </si>
  <si>
    <t>(114)6日8：30</t>
  </si>
  <si>
    <t>(115)6日8：30</t>
  </si>
  <si>
    <t>(116)6日8：30</t>
  </si>
  <si>
    <t>(118)6日8：30</t>
  </si>
  <si>
    <t>(119)6日8：30</t>
  </si>
  <si>
    <t>(120)6日8：30</t>
  </si>
  <si>
    <t>(137)6日10：30</t>
  </si>
  <si>
    <t>(138)6日10：30</t>
  </si>
  <si>
    <t>(139)6日10：30</t>
  </si>
  <si>
    <t>(140)6日10：30</t>
  </si>
  <si>
    <t>(363)7日8：30</t>
  </si>
  <si>
    <t>(364)7日8：30</t>
  </si>
  <si>
    <t>(377)7日10：10</t>
  </si>
  <si>
    <t>(27)5日12：30</t>
  </si>
  <si>
    <t>(28)5日12：30</t>
  </si>
  <si>
    <t>(30)5日13：10</t>
  </si>
  <si>
    <t>(31)5日13：10</t>
  </si>
  <si>
    <t>(33)5日13：50</t>
  </si>
  <si>
    <t>(34)5日13：50</t>
  </si>
  <si>
    <t>(35)5日13：50</t>
  </si>
  <si>
    <t>(36)5日13：50</t>
  </si>
  <si>
    <t>(37)5日14：30</t>
  </si>
  <si>
    <t>(38)5日14：30</t>
  </si>
  <si>
    <t>(39)5日14：30</t>
  </si>
  <si>
    <t>(41)5日15：10</t>
  </si>
  <si>
    <t>(42)5日15：10</t>
  </si>
  <si>
    <t>(29)5日13：10</t>
  </si>
  <si>
    <t>(2)5日8：30</t>
  </si>
  <si>
    <t>(32)5日13：10</t>
  </si>
  <si>
    <t>(3)5日8：30</t>
  </si>
  <si>
    <t>(4)5日8：30</t>
  </si>
  <si>
    <t>(40)5日14：30</t>
  </si>
  <si>
    <t>(57)6日8：30</t>
  </si>
  <si>
    <t>(58)6日8：30</t>
  </si>
  <si>
    <t>(59)6日8：30</t>
  </si>
  <si>
    <t>(60)6日8：30</t>
  </si>
  <si>
    <t>(61)6日9：10</t>
  </si>
  <si>
    <t>(62)6日9：10</t>
  </si>
  <si>
    <t>(63)6日9：10</t>
  </si>
  <si>
    <t>(64)6日9：10</t>
  </si>
  <si>
    <t>(72)6日10：30</t>
  </si>
  <si>
    <t>(73)6日11：10</t>
  </si>
  <si>
    <t>(74)6日11：10</t>
  </si>
  <si>
    <t>(75)6日11：10</t>
  </si>
  <si>
    <t>(361)7日8：30</t>
  </si>
  <si>
    <t>(362)7日8：30</t>
  </si>
  <si>
    <t>(376)7日10：10</t>
  </si>
  <si>
    <t>PS.11/5-11/6中興網球場</t>
  </si>
  <si>
    <t>PS.11/5-11/6臺中公園網球場</t>
  </si>
  <si>
    <t xml:space="preserve">   11/7中興網球場</t>
  </si>
  <si>
    <t>(11)5日9：50</t>
  </si>
  <si>
    <t>(12)5日9：50</t>
  </si>
  <si>
    <t>(13)5日10：30</t>
  </si>
  <si>
    <t>(14)5日10：30</t>
  </si>
  <si>
    <t>(15)5日10：30</t>
  </si>
  <si>
    <t>(16)5日10：30</t>
  </si>
  <si>
    <t>(17)5日11：10</t>
  </si>
  <si>
    <t>(18)5日11：10</t>
  </si>
  <si>
    <t>(19)5日11：10</t>
  </si>
  <si>
    <t>(20)5日11：10</t>
  </si>
  <si>
    <t>(21)5日11：50</t>
  </si>
  <si>
    <t>(22)5日11：50</t>
  </si>
  <si>
    <t>(23)5日11：50</t>
  </si>
  <si>
    <t>(24)5日11：50</t>
  </si>
  <si>
    <t>(25)5日12：30</t>
  </si>
  <si>
    <t>(26)5日12：30</t>
  </si>
  <si>
    <t>(49)5日16：30</t>
  </si>
  <si>
    <t>(50)5日16：30</t>
  </si>
  <si>
    <t>(51)5日16：30</t>
  </si>
  <si>
    <t>(52)5日16：30</t>
  </si>
  <si>
    <t>(53)5日17：10</t>
  </si>
  <si>
    <t>(54)5日17：10</t>
  </si>
  <si>
    <t>(55)5日17：10</t>
  </si>
  <si>
    <t>(56)5日17：10</t>
  </si>
  <si>
    <t>(68)6日9：50</t>
  </si>
  <si>
    <t>(69)6日10：30</t>
  </si>
  <si>
    <t>(70)6日10：30</t>
  </si>
  <si>
    <t>(71)6日10：30</t>
  </si>
  <si>
    <t>(81)6日12：30</t>
  </si>
  <si>
    <t>(82)6日12：30</t>
  </si>
  <si>
    <t>(373)7日9：20</t>
  </si>
  <si>
    <t>(5)5日9：10</t>
  </si>
  <si>
    <t>(45)5日15：50</t>
  </si>
  <si>
    <t>(6)5日9：10</t>
  </si>
  <si>
    <t>(7)5日9：10</t>
  </si>
  <si>
    <t>(8)5日9：10</t>
  </si>
  <si>
    <t>(10)5日9：10</t>
  </si>
  <si>
    <t>(9)5日9：50</t>
  </si>
  <si>
    <t>(10)5日9：50</t>
  </si>
  <si>
    <t>(46)5日15：50</t>
  </si>
  <si>
    <t>(47)5日15：50</t>
  </si>
  <si>
    <t>(48)5日15：50</t>
  </si>
  <si>
    <t>(66)6日9：50</t>
  </si>
  <si>
    <t>(67)6日9：50</t>
  </si>
  <si>
    <t>(372)7日9：20</t>
  </si>
  <si>
    <t>(3)5日8：30</t>
  </si>
  <si>
    <t>(4)5日8：30</t>
  </si>
  <si>
    <t>(5)5日8：30</t>
  </si>
  <si>
    <t>(6)5日8：30</t>
  </si>
  <si>
    <t>(7)5日8：30</t>
  </si>
  <si>
    <t>(8)5日8：30</t>
  </si>
  <si>
    <t>(9)5日9：10</t>
  </si>
  <si>
    <t>(84)5日15：10</t>
  </si>
  <si>
    <t>(85)5日15：10</t>
  </si>
  <si>
    <t>(86)5日15：10</t>
  </si>
  <si>
    <t>(87)5日15：10</t>
  </si>
  <si>
    <t>(199)6日15：10</t>
  </si>
  <si>
    <t>(200)6日15：10</t>
  </si>
  <si>
    <t>(367)7日8：30</t>
  </si>
  <si>
    <t>(1)5日8：30</t>
  </si>
  <si>
    <t>(43)5日15：10</t>
  </si>
  <si>
    <t>(44)5日15：10</t>
  </si>
  <si>
    <t>(65)6日9：50</t>
  </si>
  <si>
    <t>(15)5日9：10</t>
  </si>
  <si>
    <t xml:space="preserve">        (151)6日11：10</t>
  </si>
  <si>
    <t>(59)5日13：10</t>
  </si>
  <si>
    <t>(13)5日9：10</t>
  </si>
  <si>
    <t>(14)5日9：10</t>
  </si>
  <si>
    <t>(57)5日13：10</t>
  </si>
  <si>
    <t>(58)5日13：10</t>
  </si>
  <si>
    <t>(150)6日11：10</t>
  </si>
  <si>
    <t>(11)5日9：10</t>
  </si>
  <si>
    <t>(12)5日9：10</t>
  </si>
  <si>
    <t>(55)5日12：30</t>
  </si>
  <si>
    <t>(56)5日12：30</t>
  </si>
  <si>
    <t>(149)6日11：10</t>
  </si>
  <si>
    <t>PS.11/5、11/7中興網球場</t>
  </si>
  <si>
    <t>(2)5日8：30</t>
  </si>
  <si>
    <t>(374)7日9：20</t>
  </si>
  <si>
    <t>(201)6日15：50</t>
  </si>
  <si>
    <t>(169)6日13：10</t>
  </si>
  <si>
    <t>(170)6日13：10</t>
  </si>
  <si>
    <t>(171)6日13：10</t>
  </si>
  <si>
    <t>(172)6日13：10</t>
  </si>
  <si>
    <t>(173)6日13：10</t>
  </si>
  <si>
    <t>(202)6日15：50</t>
  </si>
  <si>
    <t>(203)6日15：50</t>
  </si>
  <si>
    <t>(204)6日15：50</t>
  </si>
  <si>
    <t>(395)7日13：00</t>
  </si>
  <si>
    <t>(396)7日13：00</t>
  </si>
  <si>
    <t>(402)7日15：00</t>
  </si>
  <si>
    <t>PS.11/6-11/7中興網球場</t>
  </si>
  <si>
    <t>(191)6日14：30</t>
  </si>
  <si>
    <t>(164)6日12：30</t>
  </si>
  <si>
    <t>(165)6日12：30</t>
  </si>
  <si>
    <t>(166)6日12：30</t>
  </si>
  <si>
    <t>(167)6日12：30</t>
  </si>
  <si>
    <t>(168)6日12：30</t>
  </si>
  <si>
    <t>(192)6日14：30</t>
  </si>
  <si>
    <t>(193)6日15：10</t>
  </si>
  <si>
    <t>(194)6日15：10</t>
  </si>
  <si>
    <t>(195)6日15：10</t>
  </si>
  <si>
    <t>(196)6日15：10</t>
  </si>
  <si>
    <t>(197)6日15：10</t>
  </si>
  <si>
    <t>(198)6日15：10</t>
  </si>
  <si>
    <t>(223)6日17：10</t>
  </si>
  <si>
    <t>(224)6日17：10</t>
  </si>
  <si>
    <t>(226)6日17：50</t>
  </si>
  <si>
    <t>(225)6日17：50</t>
  </si>
  <si>
    <t>(393)7日13：00</t>
  </si>
  <si>
    <t>(394)7日13：00</t>
  </si>
  <si>
    <t>(401)7日15：00</t>
  </si>
  <si>
    <t>(205)6日15：50</t>
  </si>
  <si>
    <t>(174)6日13：10</t>
  </si>
  <si>
    <t>(175)6日13：10</t>
  </si>
  <si>
    <t>(176)6日13：10</t>
  </si>
  <si>
    <t>(177)6日13：50</t>
  </si>
  <si>
    <t>(178)6日13：50</t>
  </si>
  <si>
    <t>(179)6日13：50</t>
  </si>
  <si>
    <t>(180)6日13：50</t>
  </si>
  <si>
    <t>(181)6日13：50</t>
  </si>
  <si>
    <t>(182)6日13：50</t>
  </si>
  <si>
    <t>(206)6日15：50</t>
  </si>
  <si>
    <t>(207)6日15：50</t>
  </si>
  <si>
    <t>(208)6日15：50</t>
  </si>
  <si>
    <t>(209)6日16：30</t>
  </si>
  <si>
    <t>(210)6日16：30</t>
  </si>
  <si>
    <t>(211)6日16：30</t>
  </si>
  <si>
    <t>(212)6日16：30</t>
  </si>
  <si>
    <t>(227)6日17：50</t>
  </si>
  <si>
    <t>(228)6日17：50</t>
  </si>
  <si>
    <t>(229)6日17：50</t>
  </si>
  <si>
    <t>(230)6日17：50</t>
  </si>
  <si>
    <t>(390)7日12：00</t>
  </si>
  <si>
    <t>(391)7日12：00</t>
  </si>
  <si>
    <t>(400)7日14：00</t>
  </si>
  <si>
    <t>(156)6日11：50</t>
  </si>
  <si>
    <t>(183)6日13：50</t>
  </si>
  <si>
    <t>(157)6日11：50</t>
  </si>
  <si>
    <t>(158)6日11：50</t>
  </si>
  <si>
    <t>(159)6日11：50</t>
  </si>
  <si>
    <t>(160)6日11：50</t>
  </si>
  <si>
    <t>(161)6日12：30</t>
  </si>
  <si>
    <t>(162)6日12：30</t>
  </si>
  <si>
    <t>(163)6日12：30</t>
  </si>
  <si>
    <t>(184)6日13：50</t>
  </si>
  <si>
    <t>(185)6日14：30</t>
  </si>
  <si>
    <t>(186)6日14：30</t>
  </si>
  <si>
    <t>(187)6日14：30</t>
  </si>
  <si>
    <t>(188)6日14：30</t>
  </si>
  <si>
    <t>(189)6日14：30</t>
  </si>
  <si>
    <t>(190)6日14：30</t>
  </si>
  <si>
    <t>(219)6日17：10</t>
  </si>
  <si>
    <t>(220)6日17：10</t>
  </si>
  <si>
    <t>(221)6日17：10</t>
  </si>
  <si>
    <t>(222)6日17：10</t>
  </si>
  <si>
    <t>(388)7日12：00</t>
  </si>
  <si>
    <t>(389)7日12：00</t>
  </si>
  <si>
    <t>(399)7日14：00</t>
  </si>
  <si>
    <t>(83)6日12：30</t>
  </si>
  <si>
    <t>(98)6日15：10</t>
  </si>
  <si>
    <t>(84)6日12：30</t>
  </si>
  <si>
    <t>(86)6日13：10</t>
  </si>
  <si>
    <t>(85)6日13：10</t>
  </si>
  <si>
    <t>(88)6日13：10</t>
  </si>
  <si>
    <t>(87)6日13：10</t>
  </si>
  <si>
    <t>(90)6日13：50</t>
  </si>
  <si>
    <t>(89)6日13：50</t>
  </si>
  <si>
    <t>(99)6日15：10</t>
  </si>
  <si>
    <t>(100)6日15：10</t>
  </si>
  <si>
    <t>(101)6日15：50</t>
  </si>
  <si>
    <t>(102)6日15：50</t>
  </si>
  <si>
    <t>(103)6日15：50</t>
  </si>
  <si>
    <t>(104)6日15：50</t>
  </si>
  <si>
    <t>(105)6日16：30</t>
  </si>
  <si>
    <t>(114)6日17：50</t>
  </si>
  <si>
    <t>(115)6日17：50</t>
  </si>
  <si>
    <t>(116)6日17：50</t>
  </si>
  <si>
    <t>(117)6日18：30</t>
  </si>
  <si>
    <t>(386)7日12：00</t>
  </si>
  <si>
    <t>(387)7日12：00</t>
  </si>
  <si>
    <t>(398)7日14：00</t>
  </si>
  <si>
    <t>PS.11/6臺中公園網球場</t>
  </si>
  <si>
    <t xml:space="preserve">   11/7中興網球場</t>
  </si>
  <si>
    <t>(91)6日13：50</t>
  </si>
  <si>
    <t>(106)6日16：30</t>
  </si>
  <si>
    <t>(92)6日13：50</t>
  </si>
  <si>
    <t>(93)6日14：30</t>
  </si>
  <si>
    <t>(107)6日16：30</t>
  </si>
  <si>
    <t>(108)6日16：30</t>
  </si>
  <si>
    <t>(109)6日17：10</t>
  </si>
  <si>
    <t>(110)6日17：10</t>
  </si>
  <si>
    <t>(111)6日17：10</t>
  </si>
  <si>
    <t>(112)6日17：10</t>
  </si>
  <si>
    <t>(113)6日17：50</t>
  </si>
  <si>
    <t>(120)6日18：30</t>
  </si>
  <si>
    <t>(121)6日19：10</t>
  </si>
  <si>
    <t>(118)6日18：30</t>
  </si>
  <si>
    <t>(119)6日18：30</t>
  </si>
  <si>
    <t>(384)7日11：00</t>
  </si>
  <si>
    <t>(385)7日11：00</t>
  </si>
  <si>
    <t>(397)7日13：00</t>
  </si>
  <si>
    <t>(77)6日11：50</t>
  </si>
  <si>
    <t>(96)6日14：30</t>
  </si>
  <si>
    <t>(78)6日11：50</t>
  </si>
  <si>
    <t>(79)6日11：50</t>
  </si>
  <si>
    <t>(80)6日11：50</t>
  </si>
  <si>
    <t>(97)6日15：10</t>
  </si>
  <si>
    <t>(383)7日11：00</t>
  </si>
  <si>
    <t>(235)6日18：30</t>
  </si>
  <si>
    <t>(236)6日18：30</t>
  </si>
  <si>
    <t>(237)6日18：30</t>
  </si>
  <si>
    <t>(218)6日17：10</t>
  </si>
  <si>
    <t>(238)6日18：30</t>
  </si>
  <si>
    <t>(379)7日10：10</t>
  </si>
  <si>
    <t>(380)7日10：10</t>
  </si>
  <si>
    <t>(392)7日12：00</t>
  </si>
  <si>
    <t>(76)6日11：10</t>
  </si>
  <si>
    <t>(94)6日14：30</t>
  </si>
  <si>
    <t>(95)6日14：30</t>
  </si>
  <si>
    <t>(375)7日9：20</t>
  </si>
  <si>
    <t>(109)5日17：10</t>
  </si>
  <si>
    <t>(110)5日17：10</t>
  </si>
  <si>
    <t>(216)6日16：30</t>
  </si>
  <si>
    <t>(217)6日17：10</t>
  </si>
  <si>
    <t>(234)6日18：30</t>
  </si>
  <si>
    <t>(105)5日17：10</t>
  </si>
  <si>
    <t>(214)6日16：30</t>
  </si>
  <si>
    <t>(106)5日17：10</t>
  </si>
  <si>
    <t>(107)5日17：10</t>
  </si>
  <si>
    <t>(108)5日17：10</t>
  </si>
  <si>
    <t>(215)6日16：30</t>
  </si>
  <si>
    <t>(231)6日17：50</t>
  </si>
  <si>
    <t>(111)5日17：10</t>
  </si>
  <si>
    <t>種子</t>
  </si>
  <si>
    <t>(112)5日17：10</t>
  </si>
  <si>
    <t>(213)6日16：30</t>
  </si>
  <si>
    <t>(232)6日17：50</t>
  </si>
  <si>
    <t>(233)6日18：30</t>
  </si>
  <si>
    <t>(360)7日8：30</t>
  </si>
  <si>
    <t>許惠旺</t>
  </si>
  <si>
    <t>種子</t>
  </si>
  <si>
    <t>種子</t>
  </si>
  <si>
    <t>楊期忠</t>
  </si>
  <si>
    <t>蘇耀新</t>
  </si>
  <si>
    <t>詹行愨</t>
  </si>
  <si>
    <t>游道生</t>
  </si>
  <si>
    <t>詹行愨</t>
  </si>
  <si>
    <t>張徽熊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</si>
</sst>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65">
    <font>
      <sz val="12"/>
      <color indexed="8"/>
      <name val="新細明體"/>
      <family val="1"/>
    </font>
    <font>
      <sz val="9"/>
      <name val="新細明體"/>
      <family val="1"/>
    </font>
    <font>
      <i/>
      <sz val="8"/>
      <color indexed="10"/>
      <name val="Arial"/>
      <family val="2"/>
    </font>
    <font>
      <sz val="8"/>
      <name val="Arial"/>
      <family val="2"/>
    </font>
    <font>
      <b/>
      <sz val="8"/>
      <name val="Tahoma"/>
      <family val="2"/>
    </font>
    <font>
      <sz val="9"/>
      <name val="細明體"/>
      <family val="3"/>
    </font>
    <font>
      <sz val="9"/>
      <name val="華康仿宋體W2"/>
      <family val="3"/>
    </font>
    <font>
      <sz val="10"/>
      <name val="華康仿宋體W2"/>
      <family val="3"/>
    </font>
    <font>
      <i/>
      <sz val="10"/>
      <name val="華康仿宋體W2"/>
      <family val="3"/>
    </font>
    <font>
      <sz val="10"/>
      <color indexed="9"/>
      <name val="華康仿宋體W2"/>
      <family val="3"/>
    </font>
    <font>
      <sz val="7"/>
      <name val="華康仿宋體W2"/>
      <family val="3"/>
    </font>
    <font>
      <sz val="7"/>
      <color indexed="9"/>
      <name val="華康仿宋體W2"/>
      <family val="3"/>
    </font>
    <font>
      <sz val="7"/>
      <color indexed="8"/>
      <name val="華康仿宋體W2"/>
      <family val="3"/>
    </font>
    <font>
      <sz val="6"/>
      <name val="華康仿宋體W2"/>
      <family val="3"/>
    </font>
    <font>
      <sz val="8"/>
      <name val="華康仿宋體W2"/>
      <family val="3"/>
    </font>
    <font>
      <sz val="8"/>
      <color indexed="9"/>
      <name val="華康仿宋體W2"/>
      <family val="3"/>
    </font>
    <font>
      <sz val="8"/>
      <color indexed="8"/>
      <name val="華康仿宋體W2"/>
      <family val="3"/>
    </font>
    <font>
      <sz val="6"/>
      <color indexed="9"/>
      <name val="華康仿宋體W2"/>
      <family val="3"/>
    </font>
    <font>
      <sz val="8.5"/>
      <name val="華康仿宋體W2"/>
      <family val="3"/>
    </font>
    <font>
      <sz val="8.5"/>
      <color indexed="42"/>
      <name val="華康仿宋體W2"/>
      <family val="3"/>
    </font>
    <font>
      <sz val="12"/>
      <name val="華康仿宋體W2"/>
      <family val="3"/>
    </font>
    <font>
      <sz val="8.5"/>
      <color indexed="8"/>
      <name val="華康仿宋體W2"/>
      <family val="3"/>
    </font>
    <font>
      <sz val="8.5"/>
      <color indexed="9"/>
      <name val="華康仿宋體W2"/>
      <family val="3"/>
    </font>
    <font>
      <sz val="12"/>
      <color indexed="8"/>
      <name val="華康仿宋體W2"/>
      <family val="3"/>
    </font>
    <font>
      <sz val="10"/>
      <color indexed="8"/>
      <name val="華康仿宋體W2"/>
      <family val="3"/>
    </font>
    <font>
      <i/>
      <sz val="6"/>
      <color indexed="9"/>
      <name val="華康仿宋體W2"/>
      <family val="3"/>
    </font>
    <font>
      <i/>
      <sz val="11"/>
      <name val="華康仿宋體W2"/>
      <family val="3"/>
    </font>
    <font>
      <sz val="11"/>
      <name val="華康仿宋體W2"/>
      <family val="3"/>
    </font>
    <font>
      <sz val="14"/>
      <name val="華康仿宋體W2"/>
      <family val="3"/>
    </font>
    <font>
      <sz val="14"/>
      <color indexed="9"/>
      <name val="華康仿宋體W2"/>
      <family val="3"/>
    </font>
    <font>
      <i/>
      <sz val="8.5"/>
      <color indexed="8"/>
      <name val="華康仿宋體W2"/>
      <family val="3"/>
    </font>
    <font>
      <i/>
      <sz val="8.5"/>
      <color indexed="9"/>
      <name val="華康仿宋體W2"/>
      <family val="3"/>
    </font>
    <font>
      <sz val="8.5"/>
      <color indexed="33"/>
      <name val="華康仿宋體W2"/>
      <family val="3"/>
    </font>
    <font>
      <i/>
      <sz val="8.5"/>
      <name val="華康仿宋體W2"/>
      <family val="3"/>
    </font>
    <font>
      <sz val="11"/>
      <color indexed="8"/>
      <name val="華康仿宋體W2"/>
      <family val="3"/>
    </font>
    <font>
      <sz val="12"/>
      <name val="新細明體"/>
      <family val="1"/>
    </font>
    <font>
      <b/>
      <sz val="8.5"/>
      <color indexed="8"/>
      <name val="華康仿宋體W2"/>
      <family val="3"/>
    </font>
    <font>
      <b/>
      <sz val="8.5"/>
      <name val="華康仿宋體W2"/>
      <family val="3"/>
    </font>
    <font>
      <b/>
      <sz val="10"/>
      <name val="華康仿宋體W2"/>
      <family val="3"/>
    </font>
    <font>
      <sz val="11"/>
      <color indexed="9"/>
      <name val="華康仿宋體W2"/>
      <family val="3"/>
    </font>
    <font>
      <b/>
      <i/>
      <sz val="8.5"/>
      <color indexed="8"/>
      <name val="華康仿宋體W2"/>
      <family val="3"/>
    </font>
    <font>
      <b/>
      <sz val="8.5"/>
      <color indexed="9"/>
      <name val="華康仿宋體W2"/>
      <family val="3"/>
    </font>
    <font>
      <b/>
      <i/>
      <sz val="11"/>
      <name val="華康仿宋體W2"/>
      <family val="3"/>
    </font>
    <font>
      <b/>
      <sz val="11"/>
      <name val="華康仿宋體W2"/>
      <family val="3"/>
    </font>
    <font>
      <b/>
      <sz val="14"/>
      <name val="華康仿宋體W2"/>
      <family val="3"/>
    </font>
    <font>
      <b/>
      <sz val="14"/>
      <color indexed="9"/>
      <name val="華康仿宋體W2"/>
      <family val="3"/>
    </font>
    <font>
      <sz val="11"/>
      <color indexed="8"/>
      <name val="新細明體"/>
      <family val="1"/>
    </font>
    <font>
      <i/>
      <sz val="11"/>
      <color indexed="9"/>
      <name val="華康仿宋體W2"/>
      <family val="3"/>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b/>
      <sz val="8"/>
      <name val="新細明體"/>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
      <patternFill patternType="solid">
        <fgColor indexed="9"/>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style="thin"/>
    </border>
    <border>
      <left style="thin"/>
      <right/>
      <top style="thin"/>
      <bottom/>
    </border>
    <border>
      <left/>
      <right style="thin"/>
      <top/>
      <bottom/>
    </border>
    <border>
      <left/>
      <right/>
      <top style="thin"/>
      <bottom/>
    </border>
    <border>
      <left style="medium"/>
      <right style="medium"/>
      <top/>
      <bottom style="medium"/>
    </border>
    <border>
      <left/>
      <right/>
      <top style="thin"/>
      <bottom style="thin"/>
    </border>
    <border>
      <left/>
      <right style="thin"/>
      <top style="thin"/>
      <bottom style="thin"/>
    </border>
    <border>
      <left style="thin"/>
      <right/>
      <top/>
      <bottom/>
    </border>
    <border>
      <left style="thin"/>
      <right/>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3" fillId="12"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35"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54" fillId="16" borderId="0" applyNumberFormat="0" applyBorder="0" applyAlignment="0" applyProtection="0"/>
    <xf numFmtId="0" fontId="62" fillId="0" borderId="1" applyNumberFormat="0" applyFill="0" applyAlignment="0" applyProtection="0"/>
    <xf numFmtId="0" fontId="52" fillId="4" borderId="0" applyNumberFormat="0" applyBorder="0" applyAlignment="0" applyProtection="0"/>
    <xf numFmtId="9" fontId="0" fillId="0" borderId="0" applyFont="0" applyFill="0" applyBorder="0" applyAlignment="0" applyProtection="0"/>
    <xf numFmtId="0" fontId="57"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3" applyNumberFormat="0" applyFill="0" applyAlignment="0" applyProtection="0"/>
    <xf numFmtId="0" fontId="0" fillId="18" borderId="4" applyNumberFormat="0" applyFont="0" applyAlignment="0" applyProtection="0"/>
    <xf numFmtId="0" fontId="61" fillId="0" borderId="0" applyNumberFormat="0" applyFill="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22"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5" fillId="7" borderId="2" applyNumberFormat="0" applyAlignment="0" applyProtection="0"/>
    <xf numFmtId="0" fontId="56" fillId="17" borderId="8" applyNumberFormat="0" applyAlignment="0" applyProtection="0"/>
    <xf numFmtId="0" fontId="59" fillId="23" borderId="9" applyNumberFormat="0" applyAlignment="0" applyProtection="0"/>
    <xf numFmtId="0" fontId="53" fillId="3" borderId="0" applyNumberFormat="0" applyBorder="0" applyAlignment="0" applyProtection="0"/>
    <xf numFmtId="0" fontId="60" fillId="0" borderId="0" applyNumberFormat="0" applyFill="0" applyBorder="0" applyAlignment="0" applyProtection="0"/>
  </cellStyleXfs>
  <cellXfs count="535">
    <xf numFmtId="0" fontId="0" fillId="0" borderId="0" xfId="0" applyAlignment="1">
      <alignment vertical="center"/>
    </xf>
    <xf numFmtId="0" fontId="7" fillId="0" borderId="0" xfId="0" applyFont="1" applyAlignment="1">
      <alignment/>
    </xf>
    <xf numFmtId="49" fontId="10" fillId="17" borderId="0" xfId="0" applyNumberFormat="1" applyFont="1" applyFill="1" applyBorder="1" applyAlignment="1">
      <alignment vertical="center"/>
    </xf>
    <xf numFmtId="49" fontId="10" fillId="17" borderId="0" xfId="0" applyNumberFormat="1" applyFont="1" applyFill="1" applyBorder="1" applyAlignment="1">
      <alignment horizontal="center" vertical="center"/>
    </xf>
    <xf numFmtId="49" fontId="10" fillId="17" borderId="0" xfId="0" applyNumberFormat="1" applyFont="1" applyFill="1" applyAlignment="1">
      <alignment vertical="center"/>
    </xf>
    <xf numFmtId="49" fontId="11" fillId="17" borderId="0" xfId="0" applyNumberFormat="1" applyFont="1" applyFill="1" applyBorder="1" applyAlignment="1">
      <alignment vertical="center"/>
    </xf>
    <xf numFmtId="49" fontId="11" fillId="17" borderId="0" xfId="0" applyNumberFormat="1" applyFont="1" applyFill="1" applyAlignment="1">
      <alignment vertical="center"/>
    </xf>
    <xf numFmtId="49" fontId="12" fillId="17" borderId="0" xfId="0" applyNumberFormat="1" applyFont="1" applyFill="1" applyBorder="1" applyAlignment="1">
      <alignment horizontal="right" vertical="center"/>
    </xf>
    <xf numFmtId="0" fontId="13" fillId="0" borderId="0" xfId="0" applyFont="1" applyBorder="1" applyAlignment="1">
      <alignment vertical="center"/>
    </xf>
    <xf numFmtId="49" fontId="14" fillId="0" borderId="10" xfId="0" applyNumberFormat="1" applyFont="1" applyBorder="1" applyAlignment="1">
      <alignment vertical="center"/>
    </xf>
    <xf numFmtId="49" fontId="15" fillId="0" borderId="10" xfId="0" applyNumberFormat="1" applyFont="1" applyBorder="1" applyAlignment="1">
      <alignment vertical="center"/>
    </xf>
    <xf numFmtId="49" fontId="14" fillId="0" borderId="10" xfId="41" applyNumberFormat="1" applyFont="1" applyBorder="1" applyAlignment="1" applyProtection="1">
      <alignment vertical="center"/>
      <protection locked="0"/>
    </xf>
    <xf numFmtId="0" fontId="16" fillId="0" borderId="10" xfId="0" applyNumberFormat="1" applyFont="1" applyBorder="1" applyAlignment="1">
      <alignment horizontal="left" vertical="center"/>
    </xf>
    <xf numFmtId="49" fontId="16" fillId="0" borderId="10" xfId="0" applyNumberFormat="1" applyFont="1" applyBorder="1" applyAlignment="1">
      <alignment horizontal="right" vertical="center"/>
    </xf>
    <xf numFmtId="0" fontId="14" fillId="0" borderId="0" xfId="0" applyFont="1" applyBorder="1" applyAlignment="1">
      <alignment vertical="center"/>
    </xf>
    <xf numFmtId="49" fontId="10" fillId="17" borderId="0" xfId="0" applyNumberFormat="1" applyFont="1" applyFill="1" applyAlignment="1">
      <alignment horizontal="right" vertical="center"/>
    </xf>
    <xf numFmtId="49" fontId="10" fillId="17" borderId="0" xfId="0" applyNumberFormat="1" applyFont="1" applyFill="1" applyAlignment="1">
      <alignment horizontal="center" vertical="center"/>
    </xf>
    <xf numFmtId="49" fontId="10" fillId="17" borderId="0" xfId="0" applyNumberFormat="1" applyFont="1" applyFill="1" applyAlignment="1">
      <alignment horizontal="left" vertical="center"/>
    </xf>
    <xf numFmtId="49" fontId="11" fillId="17" borderId="0" xfId="0" applyNumberFormat="1" applyFont="1" applyFill="1" applyAlignment="1">
      <alignment horizontal="center" vertical="center"/>
    </xf>
    <xf numFmtId="0" fontId="13" fillId="0" borderId="0" xfId="0" applyFont="1" applyAlignment="1">
      <alignment vertical="center"/>
    </xf>
    <xf numFmtId="49" fontId="13" fillId="17" borderId="0" xfId="0" applyNumberFormat="1" applyFont="1" applyFill="1" applyAlignment="1">
      <alignment horizontal="right" vertical="center"/>
    </xf>
    <xf numFmtId="49" fontId="13" fillId="0" borderId="0" xfId="0" applyNumberFormat="1" applyFont="1" applyFill="1" applyAlignment="1">
      <alignment horizontal="center" vertical="center"/>
    </xf>
    <xf numFmtId="0" fontId="13" fillId="0" borderId="0" xfId="0" applyNumberFormat="1" applyFont="1" applyFill="1" applyAlignment="1">
      <alignment horizontal="center" vertical="center"/>
    </xf>
    <xf numFmtId="49" fontId="13" fillId="0" borderId="0" xfId="0" applyNumberFormat="1" applyFont="1" applyFill="1" applyAlignment="1">
      <alignment horizontal="left" vertical="center"/>
    </xf>
    <xf numFmtId="49" fontId="7" fillId="0" borderId="0" xfId="0" applyNumberFormat="1" applyFont="1" applyFill="1" applyAlignment="1">
      <alignment vertical="center"/>
    </xf>
    <xf numFmtId="49" fontId="17" fillId="0" borderId="0" xfId="0" applyNumberFormat="1" applyFont="1" applyFill="1" applyAlignment="1">
      <alignment horizontal="center" vertical="center"/>
    </xf>
    <xf numFmtId="49" fontId="17" fillId="0" borderId="0" xfId="0" applyNumberFormat="1" applyFont="1" applyFill="1" applyAlignment="1">
      <alignment vertical="center"/>
    </xf>
    <xf numFmtId="49" fontId="18" fillId="17" borderId="0" xfId="0" applyNumberFormat="1" applyFont="1" applyFill="1" applyBorder="1" applyAlignment="1">
      <alignment horizontal="center" vertical="center"/>
    </xf>
    <xf numFmtId="0" fontId="18" fillId="0" borderId="11" xfId="0" applyNumberFormat="1" applyFont="1" applyFill="1" applyBorder="1" applyAlignment="1">
      <alignment vertical="center"/>
    </xf>
    <xf numFmtId="0" fontId="18" fillId="0" borderId="11" xfId="0" applyNumberFormat="1" applyFont="1" applyFill="1" applyBorder="1" applyAlignment="1">
      <alignment horizontal="center" vertical="center"/>
    </xf>
    <xf numFmtId="0" fontId="19" fillId="4" borderId="11" xfId="0" applyNumberFormat="1" applyFont="1" applyFill="1" applyBorder="1" applyAlignment="1">
      <alignment horizontal="center" vertical="center"/>
    </xf>
    <xf numFmtId="0" fontId="20" fillId="0" borderId="11" xfId="0" applyNumberFormat="1" applyFont="1" applyFill="1" applyBorder="1" applyAlignment="1">
      <alignment vertical="center"/>
    </xf>
    <xf numFmtId="0" fontId="21" fillId="0" borderId="11" xfId="0" applyNumberFormat="1" applyFont="1" applyFill="1" applyBorder="1" applyAlignment="1">
      <alignment horizontal="center" vertical="center"/>
    </xf>
    <xf numFmtId="0" fontId="21" fillId="0" borderId="0" xfId="0" applyNumberFormat="1" applyFont="1" applyFill="1" applyAlignment="1">
      <alignment vertical="center"/>
    </xf>
    <xf numFmtId="0" fontId="18" fillId="24" borderId="0" xfId="0" applyNumberFormat="1" applyFont="1" applyFill="1" applyAlignment="1">
      <alignment vertical="center"/>
    </xf>
    <xf numFmtId="0" fontId="22" fillId="24" borderId="0" xfId="0" applyNumberFormat="1" applyFont="1" applyFill="1" applyAlignment="1">
      <alignment vertical="center"/>
    </xf>
    <xf numFmtId="49" fontId="18" fillId="24" borderId="0" xfId="0" applyNumberFormat="1" applyFont="1" applyFill="1" applyAlignment="1">
      <alignment vertical="center"/>
    </xf>
    <xf numFmtId="49" fontId="22" fillId="24" borderId="0" xfId="0" applyNumberFormat="1" applyFont="1" applyFill="1" applyAlignment="1">
      <alignment vertical="center"/>
    </xf>
    <xf numFmtId="0" fontId="7" fillId="24" borderId="0" xfId="0" applyFont="1" applyFill="1" applyAlignment="1">
      <alignment vertical="center"/>
    </xf>
    <xf numFmtId="0" fontId="7" fillId="0" borderId="0" xfId="0" applyFont="1" applyAlignment="1">
      <alignment vertical="center"/>
    </xf>
    <xf numFmtId="0" fontId="7" fillId="0" borderId="12" xfId="0" applyFont="1" applyBorder="1" applyAlignment="1">
      <alignment vertical="center"/>
    </xf>
    <xf numFmtId="0" fontId="18" fillId="0" borderId="0" xfId="0" applyNumberFormat="1" applyFont="1" applyFill="1" applyAlignment="1">
      <alignment horizontal="center" vertical="center"/>
    </xf>
    <xf numFmtId="0" fontId="23" fillId="0" borderId="0" xfId="0" applyNumberFormat="1" applyFont="1" applyFill="1" applyAlignment="1">
      <alignment vertical="center"/>
    </xf>
    <xf numFmtId="0" fontId="24" fillId="0" borderId="0" xfId="0" applyNumberFormat="1" applyFont="1" applyFill="1" applyAlignment="1">
      <alignment vertical="center"/>
    </xf>
    <xf numFmtId="0" fontId="11" fillId="0" borderId="0" xfId="0" applyNumberFormat="1" applyFont="1" applyFill="1" applyBorder="1" applyAlignment="1">
      <alignment horizontal="right" vertical="center"/>
    </xf>
    <xf numFmtId="0" fontId="25" fillId="25" borderId="13" xfId="0" applyNumberFormat="1" applyFont="1" applyFill="1" applyBorder="1" applyAlignment="1">
      <alignment horizontal="right" vertical="center"/>
    </xf>
    <xf numFmtId="0" fontId="21" fillId="0" borderId="11" xfId="0" applyNumberFormat="1" applyFont="1" applyFill="1" applyBorder="1" applyAlignment="1">
      <alignment vertical="center"/>
    </xf>
    <xf numFmtId="0" fontId="7" fillId="0" borderId="14" xfId="0" applyFont="1" applyBorder="1" applyAlignment="1">
      <alignment vertical="center"/>
    </xf>
    <xf numFmtId="0" fontId="21" fillId="0" borderId="15" xfId="0" applyNumberFormat="1" applyFont="1" applyFill="1" applyBorder="1" applyAlignment="1">
      <alignment horizontal="center" vertical="center"/>
    </xf>
    <xf numFmtId="0" fontId="21" fillId="0" borderId="16" xfId="0" applyNumberFormat="1" applyFont="1" applyFill="1" applyBorder="1" applyAlignment="1">
      <alignment vertical="center"/>
    </xf>
    <xf numFmtId="0" fontId="21" fillId="0" borderId="17" xfId="0" applyNumberFormat="1" applyFont="1" applyFill="1" applyBorder="1" applyAlignment="1">
      <alignment horizontal="left" vertical="center"/>
    </xf>
    <xf numFmtId="0" fontId="19" fillId="0" borderId="0" xfId="0" applyNumberFormat="1" applyFont="1" applyFill="1" applyAlignment="1">
      <alignment horizontal="center" vertical="center"/>
    </xf>
    <xf numFmtId="0" fontId="21" fillId="0" borderId="0" xfId="0" applyNumberFormat="1" applyFont="1" applyFill="1" applyAlignment="1">
      <alignment horizontal="center" vertical="center"/>
    </xf>
    <xf numFmtId="0" fontId="25" fillId="25" borderId="17" xfId="0" applyNumberFormat="1" applyFont="1" applyFill="1" applyBorder="1" applyAlignment="1">
      <alignment horizontal="right" vertical="center"/>
    </xf>
    <xf numFmtId="49" fontId="21" fillId="0" borderId="11" xfId="0" applyNumberFormat="1" applyFont="1" applyFill="1" applyBorder="1" applyAlignment="1">
      <alignment vertical="center"/>
    </xf>
    <xf numFmtId="49" fontId="21" fillId="0" borderId="0" xfId="0" applyNumberFormat="1" applyFont="1" applyFill="1" applyAlignment="1">
      <alignment vertical="center"/>
    </xf>
    <xf numFmtId="0" fontId="21" fillId="0" borderId="0" xfId="0" applyNumberFormat="1" applyFont="1" applyFill="1" applyBorder="1" applyAlignment="1">
      <alignment vertical="center"/>
    </xf>
    <xf numFmtId="49" fontId="21" fillId="0" borderId="13" xfId="0" applyNumberFormat="1" applyFont="1" applyFill="1" applyBorder="1" applyAlignment="1">
      <alignment vertical="center"/>
    </xf>
    <xf numFmtId="0" fontId="21" fillId="0" borderId="15" xfId="0" applyNumberFormat="1" applyFont="1" applyFill="1" applyBorder="1" applyAlignment="1">
      <alignment vertical="center"/>
    </xf>
    <xf numFmtId="49" fontId="21" fillId="0" borderId="17" xfId="0" applyNumberFormat="1" applyFont="1" applyFill="1" applyBorder="1" applyAlignment="1">
      <alignment vertical="center"/>
    </xf>
    <xf numFmtId="49" fontId="21" fillId="0" borderId="18" xfId="0" applyNumberFormat="1" applyFont="1" applyFill="1" applyBorder="1" applyAlignment="1">
      <alignment vertical="center"/>
    </xf>
    <xf numFmtId="49" fontId="18" fillId="24" borderId="0" xfId="0" applyNumberFormat="1" applyFont="1" applyFill="1" applyBorder="1" applyAlignment="1">
      <alignment vertical="center"/>
    </xf>
    <xf numFmtId="49" fontId="21" fillId="0" borderId="0" xfId="0" applyNumberFormat="1" applyFont="1" applyFill="1" applyBorder="1" applyAlignment="1">
      <alignment vertical="center"/>
    </xf>
    <xf numFmtId="0" fontId="7" fillId="0" borderId="19" xfId="0" applyFont="1" applyBorder="1" applyAlignment="1">
      <alignment vertical="center"/>
    </xf>
    <xf numFmtId="49" fontId="21" fillId="0" borderId="15" xfId="0" applyNumberFormat="1" applyFont="1" applyFill="1" applyBorder="1" applyAlignment="1">
      <alignment vertical="center"/>
    </xf>
    <xf numFmtId="49" fontId="18" fillId="0" borderId="0" xfId="0" applyNumberFormat="1" applyFont="1" applyFill="1" applyBorder="1" applyAlignment="1">
      <alignment horizontal="center" vertical="center"/>
    </xf>
    <xf numFmtId="0" fontId="18" fillId="0" borderId="0" xfId="0" applyNumberFormat="1" applyFont="1" applyFill="1" applyBorder="1" applyAlignment="1">
      <alignment vertical="center"/>
    </xf>
    <xf numFmtId="0" fontId="18" fillId="0" borderId="0" xfId="0" applyNumberFormat="1" applyFont="1" applyFill="1" applyBorder="1" applyAlignment="1">
      <alignment horizontal="center" vertical="center"/>
    </xf>
    <xf numFmtId="0" fontId="20" fillId="0" borderId="0" xfId="0" applyNumberFormat="1" applyFont="1" applyFill="1" applyBorder="1" applyAlignment="1">
      <alignment vertical="center"/>
    </xf>
    <xf numFmtId="0" fontId="18" fillId="24" borderId="0" xfId="0" applyNumberFormat="1" applyFont="1" applyFill="1" applyBorder="1" applyAlignment="1">
      <alignment vertical="center"/>
    </xf>
    <xf numFmtId="49" fontId="22" fillId="24" borderId="0" xfId="0" applyNumberFormat="1" applyFont="1" applyFill="1" applyBorder="1" applyAlignment="1">
      <alignment vertical="center"/>
    </xf>
    <xf numFmtId="0" fontId="7" fillId="0" borderId="0" xfId="0" applyNumberFormat="1" applyFont="1" applyFill="1" applyBorder="1" applyAlignment="1">
      <alignment vertical="center"/>
    </xf>
    <xf numFmtId="0" fontId="18" fillId="0" borderId="0" xfId="0" applyNumberFormat="1" applyFont="1" applyFill="1" applyBorder="1" applyAlignment="1">
      <alignment horizontal="left" vertical="center"/>
    </xf>
    <xf numFmtId="0" fontId="7" fillId="0" borderId="0" xfId="0" applyFont="1" applyAlignment="1">
      <alignment horizontal="center"/>
    </xf>
    <xf numFmtId="0" fontId="11" fillId="0" borderId="0" xfId="0" applyFont="1" applyAlignment="1">
      <alignment/>
    </xf>
    <xf numFmtId="0" fontId="9" fillId="0" borderId="0" xfId="0" applyFont="1" applyAlignment="1">
      <alignment/>
    </xf>
    <xf numFmtId="0" fontId="22" fillId="24" borderId="17" xfId="0" applyNumberFormat="1" applyFont="1" applyFill="1" applyBorder="1" applyAlignment="1">
      <alignment vertical="center"/>
    </xf>
    <xf numFmtId="0" fontId="20" fillId="0" borderId="20" xfId="0" applyNumberFormat="1" applyFont="1" applyFill="1" applyBorder="1" applyAlignment="1">
      <alignment vertical="center"/>
    </xf>
    <xf numFmtId="0" fontId="18" fillId="0" borderId="18" xfId="0" applyNumberFormat="1" applyFont="1" applyFill="1" applyBorder="1" applyAlignment="1">
      <alignment vertical="center"/>
    </xf>
    <xf numFmtId="0" fontId="18" fillId="0" borderId="20" xfId="0" applyNumberFormat="1" applyFont="1" applyFill="1" applyBorder="1" applyAlignment="1">
      <alignment vertical="center"/>
    </xf>
    <xf numFmtId="0" fontId="19" fillId="4" borderId="20" xfId="0" applyNumberFormat="1" applyFont="1" applyFill="1" applyBorder="1" applyAlignment="1">
      <alignment horizontal="center" vertical="center"/>
    </xf>
    <xf numFmtId="0" fontId="22" fillId="24" borderId="11" xfId="0" applyNumberFormat="1" applyFont="1" applyFill="1" applyBorder="1" applyAlignment="1">
      <alignment vertical="center"/>
    </xf>
    <xf numFmtId="0" fontId="18" fillId="0" borderId="20" xfId="0" applyNumberFormat="1" applyFont="1" applyFill="1" applyBorder="1" applyAlignment="1">
      <alignment horizontal="center" vertical="center"/>
    </xf>
    <xf numFmtId="0" fontId="19" fillId="0" borderId="20" xfId="0" applyNumberFormat="1" applyFont="1" applyFill="1" applyBorder="1" applyAlignment="1">
      <alignment horizontal="center" vertical="center"/>
    </xf>
    <xf numFmtId="0" fontId="18" fillId="0" borderId="16" xfId="0" applyNumberFormat="1" applyFont="1" applyFill="1" applyBorder="1" applyAlignment="1">
      <alignment vertical="center"/>
    </xf>
    <xf numFmtId="0" fontId="22" fillId="24" borderId="15" xfId="0" applyNumberFormat="1" applyFont="1" applyFill="1" applyBorder="1" applyAlignment="1">
      <alignment vertical="center"/>
    </xf>
    <xf numFmtId="0" fontId="22" fillId="24" borderId="0" xfId="0" applyNumberFormat="1" applyFont="1" applyFill="1" applyBorder="1" applyAlignment="1">
      <alignment vertical="center"/>
    </xf>
    <xf numFmtId="0" fontId="21" fillId="0" borderId="18" xfId="0" applyNumberFormat="1" applyFont="1" applyFill="1" applyBorder="1" applyAlignment="1">
      <alignment vertical="center"/>
    </xf>
    <xf numFmtId="0" fontId="22" fillId="24" borderId="13" xfId="0" applyNumberFormat="1" applyFont="1" applyFill="1" applyBorder="1" applyAlignment="1">
      <alignment vertical="center"/>
    </xf>
    <xf numFmtId="0" fontId="22" fillId="24" borderId="18" xfId="0" applyNumberFormat="1" applyFont="1" applyFill="1" applyBorder="1" applyAlignment="1">
      <alignment vertical="center"/>
    </xf>
    <xf numFmtId="49" fontId="7" fillId="24" borderId="0" xfId="0" applyNumberFormat="1" applyFont="1" applyFill="1" applyAlignment="1">
      <alignment vertical="center"/>
    </xf>
    <xf numFmtId="49" fontId="27" fillId="24" borderId="0" xfId="0" applyNumberFormat="1" applyFont="1" applyFill="1" applyAlignment="1">
      <alignment horizontal="center" vertical="center"/>
    </xf>
    <xf numFmtId="49" fontId="20" fillId="0" borderId="0" xfId="0" applyNumberFormat="1" applyFont="1" applyAlignment="1">
      <alignment vertical="center"/>
    </xf>
    <xf numFmtId="49" fontId="28" fillId="0" borderId="0" xfId="0" applyNumberFormat="1" applyFont="1" applyAlignment="1">
      <alignment vertical="center"/>
    </xf>
    <xf numFmtId="49" fontId="29" fillId="0" borderId="0" xfId="0" applyNumberFormat="1" applyFont="1" applyAlignment="1">
      <alignment horizontal="center" vertical="center"/>
    </xf>
    <xf numFmtId="49" fontId="28" fillId="24" borderId="0" xfId="0" applyNumberFormat="1" applyFont="1" applyFill="1" applyAlignment="1">
      <alignment vertical="center"/>
    </xf>
    <xf numFmtId="49" fontId="29" fillId="24" borderId="0" xfId="0" applyNumberFormat="1" applyFont="1" applyFill="1" applyAlignment="1">
      <alignment vertical="center"/>
    </xf>
    <xf numFmtId="49" fontId="28" fillId="24" borderId="0" xfId="0" applyNumberFormat="1" applyFont="1" applyFill="1" applyBorder="1" applyAlignment="1">
      <alignment vertical="center"/>
    </xf>
    <xf numFmtId="49" fontId="29" fillId="24" borderId="0" xfId="0" applyNumberFormat="1" applyFont="1" applyFill="1" applyBorder="1" applyAlignment="1">
      <alignment vertical="center"/>
    </xf>
    <xf numFmtId="0" fontId="6" fillId="0" borderId="0" xfId="0" applyNumberFormat="1" applyFont="1" applyBorder="1" applyAlignment="1">
      <alignment horizontal="left"/>
    </xf>
    <xf numFmtId="0" fontId="7" fillId="0" borderId="0" xfId="0" applyNumberFormat="1" applyFont="1" applyBorder="1" applyAlignment="1">
      <alignment horizontal="left"/>
    </xf>
    <xf numFmtId="0" fontId="8" fillId="0" borderId="0" xfId="0" applyFont="1" applyAlignment="1" applyProtection="1">
      <alignment horizontal="left" vertical="center"/>
      <protection/>
    </xf>
    <xf numFmtId="0" fontId="9" fillId="0" borderId="0" xfId="0" applyNumberFormat="1" applyFont="1" applyAlignment="1">
      <alignment/>
    </xf>
    <xf numFmtId="0" fontId="7" fillId="0" borderId="0" xfId="0" applyNumberFormat="1" applyFont="1" applyAlignment="1">
      <alignment/>
    </xf>
    <xf numFmtId="0" fontId="10" fillId="17" borderId="0" xfId="0" applyFont="1" applyFill="1" applyBorder="1" applyAlignment="1">
      <alignment vertical="center"/>
    </xf>
    <xf numFmtId="0" fontId="10" fillId="17" borderId="0" xfId="0" applyFont="1" applyFill="1" applyBorder="1" applyAlignment="1">
      <alignment horizontal="center" vertical="center"/>
    </xf>
    <xf numFmtId="0" fontId="10" fillId="17" borderId="0" xfId="0" applyFont="1" applyFill="1" applyAlignment="1">
      <alignment vertical="center"/>
    </xf>
    <xf numFmtId="0" fontId="11" fillId="17" borderId="0" xfId="0" applyFont="1" applyFill="1" applyBorder="1" applyAlignment="1">
      <alignment vertical="center"/>
    </xf>
    <xf numFmtId="49" fontId="10" fillId="17" borderId="0" xfId="0" applyNumberFormat="1" applyFont="1" applyFill="1" applyBorder="1" applyAlignment="1">
      <alignment horizontal="right" vertical="center"/>
    </xf>
    <xf numFmtId="0" fontId="11" fillId="17" borderId="0" xfId="0" applyNumberFormat="1" applyFont="1" applyFill="1" applyAlignment="1">
      <alignment vertical="center"/>
    </xf>
    <xf numFmtId="0" fontId="10" fillId="17" borderId="0" xfId="0" applyNumberFormat="1" applyFont="1" applyFill="1" applyBorder="1" applyAlignment="1">
      <alignment vertical="center"/>
    </xf>
    <xf numFmtId="0" fontId="11" fillId="17" borderId="0" xfId="0" applyNumberFormat="1" applyFont="1" applyFill="1" applyBorder="1" applyAlignment="1">
      <alignment vertical="center"/>
    </xf>
    <xf numFmtId="0" fontId="10" fillId="17" borderId="0" xfId="0" applyNumberFormat="1" applyFont="1" applyFill="1" applyAlignment="1">
      <alignment vertical="center"/>
    </xf>
    <xf numFmtId="0" fontId="12" fillId="17" borderId="0" xfId="0" applyNumberFormat="1" applyFont="1" applyFill="1" applyBorder="1" applyAlignment="1">
      <alignment horizontal="right" vertical="center"/>
    </xf>
    <xf numFmtId="0" fontId="14" fillId="0" borderId="10" xfId="0" applyFont="1" applyBorder="1" applyAlignment="1">
      <alignment vertical="center"/>
    </xf>
    <xf numFmtId="0" fontId="15" fillId="0" borderId="10" xfId="0" applyFont="1" applyBorder="1" applyAlignment="1">
      <alignment vertical="center"/>
    </xf>
    <xf numFmtId="0" fontId="16" fillId="0" borderId="10" xfId="0" applyNumberFormat="1" applyFont="1" applyBorder="1" applyAlignment="1">
      <alignment horizontal="right" vertical="center"/>
    </xf>
    <xf numFmtId="0" fontId="15" fillId="0" borderId="10" xfId="0" applyNumberFormat="1" applyFont="1" applyBorder="1" applyAlignment="1">
      <alignment vertical="center"/>
    </xf>
    <xf numFmtId="0" fontId="14" fillId="0" borderId="10" xfId="0" applyNumberFormat="1" applyFont="1" applyBorder="1" applyAlignment="1">
      <alignment vertical="center"/>
    </xf>
    <xf numFmtId="0" fontId="10" fillId="17" borderId="0" xfId="0" applyFont="1" applyFill="1" applyAlignment="1">
      <alignment horizontal="right" vertical="center"/>
    </xf>
    <xf numFmtId="0" fontId="10" fillId="17" borderId="0" xfId="0" applyFont="1" applyFill="1" applyAlignment="1">
      <alignment horizontal="center" vertical="center"/>
    </xf>
    <xf numFmtId="0" fontId="10" fillId="17" borderId="0" xfId="0" applyNumberFormat="1" applyFont="1" applyFill="1" applyAlignment="1">
      <alignment horizontal="center" vertical="center"/>
    </xf>
    <xf numFmtId="0" fontId="10" fillId="17" borderId="0" xfId="0" applyFont="1" applyFill="1" applyAlignment="1">
      <alignment horizontal="left" vertical="center"/>
    </xf>
    <xf numFmtId="0" fontId="11" fillId="17" borderId="0" xfId="0" applyFont="1" applyFill="1" applyAlignment="1">
      <alignment horizontal="center" vertical="center"/>
    </xf>
    <xf numFmtId="0" fontId="11" fillId="17" borderId="0" xfId="0" applyNumberFormat="1" applyFont="1" applyFill="1" applyAlignment="1">
      <alignment horizontal="center" vertical="center"/>
    </xf>
    <xf numFmtId="0" fontId="13" fillId="17" borderId="0" xfId="0" applyFont="1" applyFill="1" applyAlignment="1">
      <alignment horizontal="right" vertical="center"/>
    </xf>
    <xf numFmtId="0" fontId="13" fillId="0" borderId="0" xfId="0" applyFont="1" applyFill="1" applyAlignment="1">
      <alignment horizontal="center" vertical="center"/>
    </xf>
    <xf numFmtId="0" fontId="13" fillId="0" borderId="0" xfId="0" applyFont="1" applyFill="1" applyAlignment="1">
      <alignment horizontal="left" vertical="center"/>
    </xf>
    <xf numFmtId="0" fontId="7" fillId="0" borderId="0" xfId="0" applyFont="1" applyFill="1" applyAlignment="1">
      <alignment vertical="center"/>
    </xf>
    <xf numFmtId="0" fontId="17" fillId="0" borderId="0" xfId="0" applyFont="1" applyFill="1" applyAlignment="1">
      <alignment horizontal="center" vertical="center"/>
    </xf>
    <xf numFmtId="0" fontId="17" fillId="0" borderId="0" xfId="0" applyNumberFormat="1" applyFont="1" applyFill="1" applyAlignment="1">
      <alignment horizontal="center" vertical="center"/>
    </xf>
    <xf numFmtId="0" fontId="17" fillId="0" borderId="0" xfId="0" applyNumberFormat="1" applyFont="1" applyFill="1" applyAlignment="1">
      <alignment vertical="center"/>
    </xf>
    <xf numFmtId="0" fontId="18" fillId="17" borderId="0" xfId="0" applyNumberFormat="1" applyFont="1" applyFill="1" applyBorder="1" applyAlignment="1">
      <alignment horizontal="center" vertical="center"/>
    </xf>
    <xf numFmtId="0" fontId="7" fillId="0" borderId="11" xfId="0" applyNumberFormat="1" applyFont="1" applyFill="1" applyBorder="1" applyAlignment="1">
      <alignment vertical="center"/>
    </xf>
    <xf numFmtId="0" fontId="22" fillId="0" borderId="11" xfId="0" applyNumberFormat="1" applyFont="1" applyFill="1" applyBorder="1" applyAlignment="1">
      <alignment horizontal="center" vertical="center"/>
    </xf>
    <xf numFmtId="0" fontId="18" fillId="0" borderId="0" xfId="0" applyNumberFormat="1" applyFont="1" applyFill="1" applyAlignment="1">
      <alignment vertical="center"/>
    </xf>
    <xf numFmtId="0" fontId="22" fillId="0" borderId="0" xfId="0" applyNumberFormat="1" applyFont="1" applyFill="1" applyAlignment="1">
      <alignment vertical="center"/>
    </xf>
    <xf numFmtId="49" fontId="30" fillId="0" borderId="0" xfId="0" applyNumberFormat="1" applyFont="1" applyFill="1" applyAlignment="1">
      <alignment horizontal="right" vertical="center"/>
    </xf>
    <xf numFmtId="0" fontId="7" fillId="24" borderId="0" xfId="0" applyNumberFormat="1" applyFont="1" applyFill="1" applyAlignment="1">
      <alignment vertical="center"/>
    </xf>
    <xf numFmtId="0" fontId="7" fillId="0" borderId="0" xfId="0" applyNumberFormat="1" applyFont="1" applyAlignment="1">
      <alignment vertical="center"/>
    </xf>
    <xf numFmtId="0" fontId="31" fillId="0" borderId="21" xfId="0" applyNumberFormat="1" applyFont="1" applyFill="1" applyBorder="1" applyAlignment="1">
      <alignment horizontal="right" vertical="center"/>
    </xf>
    <xf numFmtId="0" fontId="22" fillId="0" borderId="0" xfId="0" applyNumberFormat="1" applyFont="1" applyFill="1" applyBorder="1" applyAlignment="1">
      <alignment vertical="center"/>
    </xf>
    <xf numFmtId="0" fontId="22" fillId="0" borderId="13" xfId="0" applyNumberFormat="1" applyFont="1" applyFill="1" applyBorder="1" applyAlignment="1">
      <alignment horizontal="center" vertical="center"/>
    </xf>
    <xf numFmtId="0" fontId="21" fillId="0" borderId="22" xfId="0" applyNumberFormat="1" applyFont="1" applyFill="1" applyBorder="1" applyAlignment="1">
      <alignment horizontal="left" vertical="center"/>
    </xf>
    <xf numFmtId="0" fontId="22" fillId="0" borderId="0" xfId="0" applyNumberFormat="1" applyFont="1" applyFill="1" applyBorder="1" applyAlignment="1">
      <alignment horizontal="left" vertical="center"/>
    </xf>
    <xf numFmtId="0" fontId="20" fillId="0" borderId="0" xfId="0" applyNumberFormat="1" applyFont="1" applyFill="1" applyAlignment="1">
      <alignment vertical="center"/>
    </xf>
    <xf numFmtId="0" fontId="7" fillId="0" borderId="0" xfId="0" applyNumberFormat="1" applyFont="1" applyFill="1" applyAlignment="1">
      <alignment vertical="center"/>
    </xf>
    <xf numFmtId="0" fontId="21" fillId="0" borderId="11" xfId="0" applyNumberFormat="1" applyFont="1" applyFill="1" applyBorder="1" applyAlignment="1">
      <alignment horizontal="left" vertical="center"/>
    </xf>
    <xf numFmtId="0" fontId="31" fillId="0" borderId="11" xfId="0" applyNumberFormat="1" applyFont="1" applyFill="1" applyBorder="1" applyAlignment="1">
      <alignment horizontal="right" vertical="center"/>
    </xf>
    <xf numFmtId="0" fontId="22" fillId="0" borderId="15" xfId="0" applyNumberFormat="1" applyFont="1" applyFill="1" applyBorder="1" applyAlignment="1">
      <alignment horizontal="center" vertical="center"/>
    </xf>
    <xf numFmtId="0" fontId="22" fillId="0" borderId="17" xfId="0" applyNumberFormat="1" applyFont="1" applyFill="1" applyBorder="1" applyAlignment="1">
      <alignment vertical="center"/>
    </xf>
    <xf numFmtId="0" fontId="32" fillId="0" borderId="0" xfId="0" applyNumberFormat="1" applyFont="1" applyFill="1" applyBorder="1" applyAlignment="1">
      <alignment vertical="center"/>
    </xf>
    <xf numFmtId="0" fontId="31" fillId="0" borderId="0" xfId="0" applyNumberFormat="1" applyFont="1" applyFill="1" applyBorder="1" applyAlignment="1">
      <alignment horizontal="right" vertical="center"/>
    </xf>
    <xf numFmtId="0" fontId="19" fillId="0" borderId="0" xfId="0" applyNumberFormat="1" applyFont="1" applyFill="1" applyBorder="1" applyAlignment="1">
      <alignment horizontal="center" vertical="center"/>
    </xf>
    <xf numFmtId="0" fontId="22" fillId="0" borderId="0" xfId="0" applyNumberFormat="1" applyFont="1" applyFill="1" applyBorder="1" applyAlignment="1">
      <alignment horizontal="center" vertical="center"/>
    </xf>
    <xf numFmtId="0" fontId="22" fillId="0" borderId="0" xfId="0" applyNumberFormat="1" applyFont="1" applyFill="1" applyAlignment="1">
      <alignment horizontal="center" vertical="center"/>
    </xf>
    <xf numFmtId="0" fontId="22" fillId="0" borderId="17" xfId="0" applyNumberFormat="1" applyFont="1" applyFill="1" applyBorder="1" applyAlignment="1">
      <alignment horizontal="left" vertical="center"/>
    </xf>
    <xf numFmtId="0" fontId="31" fillId="0" borderId="15" xfId="0" applyNumberFormat="1" applyFont="1" applyFill="1" applyBorder="1" applyAlignment="1">
      <alignment horizontal="right" vertical="center"/>
    </xf>
    <xf numFmtId="0" fontId="31" fillId="0" borderId="17" xfId="0" applyNumberFormat="1" applyFont="1" applyFill="1" applyBorder="1" applyAlignment="1">
      <alignment horizontal="right" vertical="center"/>
    </xf>
    <xf numFmtId="0" fontId="22" fillId="0" borderId="18" xfId="0" applyNumberFormat="1" applyFont="1" applyFill="1" applyBorder="1" applyAlignment="1">
      <alignment vertical="center"/>
    </xf>
    <xf numFmtId="0" fontId="22" fillId="24" borderId="0" xfId="0" applyNumberFormat="1" applyFont="1" applyFill="1" applyBorder="1" applyAlignment="1">
      <alignment horizontal="right" vertical="center"/>
    </xf>
    <xf numFmtId="0" fontId="22" fillId="24" borderId="11" xfId="0" applyNumberFormat="1" applyFont="1" applyFill="1" applyBorder="1" applyAlignment="1">
      <alignment horizontal="right" vertical="center"/>
    </xf>
    <xf numFmtId="0" fontId="31" fillId="24" borderId="0" xfId="0" applyNumberFormat="1" applyFont="1" applyFill="1" applyBorder="1" applyAlignment="1">
      <alignment horizontal="right" vertical="center"/>
    </xf>
    <xf numFmtId="0" fontId="18" fillId="24" borderId="0" xfId="0" applyNumberFormat="1" applyFont="1" applyFill="1" applyBorder="1" applyAlignment="1">
      <alignment horizontal="center" vertical="center"/>
    </xf>
    <xf numFmtId="0" fontId="22" fillId="24" borderId="0" xfId="0" applyNumberFormat="1" applyFont="1" applyFill="1" applyBorder="1" applyAlignment="1">
      <alignment vertical="center"/>
    </xf>
    <xf numFmtId="0" fontId="18" fillId="24" borderId="0" xfId="0" applyNumberFormat="1" applyFont="1" applyFill="1" applyAlignment="1">
      <alignment horizontal="center" vertical="center"/>
    </xf>
    <xf numFmtId="0" fontId="22" fillId="24" borderId="0" xfId="0" applyNumberFormat="1" applyFont="1" applyFill="1" applyAlignment="1">
      <alignment vertical="center"/>
    </xf>
    <xf numFmtId="0" fontId="7" fillId="24" borderId="0" xfId="0" applyNumberFormat="1" applyFont="1" applyFill="1" applyAlignment="1">
      <alignment vertical="center"/>
    </xf>
    <xf numFmtId="0" fontId="21" fillId="24" borderId="0" xfId="0" applyNumberFormat="1" applyFont="1" applyFill="1" applyBorder="1" applyAlignment="1">
      <alignment horizontal="left" vertical="center"/>
    </xf>
    <xf numFmtId="0" fontId="22" fillId="24" borderId="0" xfId="0" applyNumberFormat="1" applyFont="1" applyFill="1" applyBorder="1" applyAlignment="1">
      <alignment horizontal="left" vertical="center"/>
    </xf>
    <xf numFmtId="0" fontId="18" fillId="24" borderId="0" xfId="0" applyNumberFormat="1" applyFont="1" applyFill="1" applyAlignment="1">
      <alignment vertical="center"/>
    </xf>
    <xf numFmtId="0" fontId="23" fillId="24" borderId="11" xfId="0" applyNumberFormat="1" applyFont="1" applyFill="1" applyBorder="1" applyAlignment="1">
      <alignment horizontal="center" vertical="center"/>
    </xf>
    <xf numFmtId="0" fontId="31" fillId="24" borderId="11" xfId="0" applyNumberFormat="1" applyFont="1" applyFill="1" applyBorder="1" applyAlignment="1">
      <alignment horizontal="right" vertical="center"/>
    </xf>
    <xf numFmtId="0" fontId="22" fillId="24" borderId="17" xfId="0" applyNumberFormat="1" applyFont="1" applyFill="1" applyBorder="1" applyAlignment="1">
      <alignment horizontal="center" vertical="center"/>
    </xf>
    <xf numFmtId="0" fontId="21" fillId="24" borderId="22" xfId="0" applyNumberFormat="1" applyFont="1" applyFill="1" applyBorder="1" applyAlignment="1">
      <alignment horizontal="left" vertical="center"/>
    </xf>
    <xf numFmtId="0" fontId="22" fillId="24" borderId="0" xfId="0" applyNumberFormat="1" applyFont="1" applyFill="1" applyBorder="1" applyAlignment="1">
      <alignment horizontal="right" vertical="center"/>
    </xf>
    <xf numFmtId="0" fontId="11" fillId="24" borderId="0" xfId="0" applyNumberFormat="1" applyFont="1" applyFill="1" applyBorder="1" applyAlignment="1">
      <alignment horizontal="right" vertical="center"/>
    </xf>
    <xf numFmtId="0" fontId="22" fillId="24" borderId="11" xfId="0" applyNumberFormat="1" applyFont="1" applyFill="1" applyBorder="1" applyAlignment="1">
      <alignment horizontal="right" vertical="center"/>
    </xf>
    <xf numFmtId="0" fontId="18" fillId="24" borderId="0" xfId="0" applyFont="1" applyFill="1" applyBorder="1" applyAlignment="1">
      <alignment horizontal="center" vertical="center"/>
    </xf>
    <xf numFmtId="49" fontId="18" fillId="24" borderId="0" xfId="0" applyNumberFormat="1" applyFont="1" applyFill="1" applyBorder="1" applyAlignment="1">
      <alignment horizontal="center" vertical="center"/>
    </xf>
    <xf numFmtId="1" fontId="18" fillId="24" borderId="0" xfId="0" applyNumberFormat="1" applyFont="1" applyFill="1" applyBorder="1" applyAlignment="1">
      <alignment horizontal="center" vertical="center"/>
    </xf>
    <xf numFmtId="49" fontId="20" fillId="0" borderId="0" xfId="0" applyNumberFormat="1" applyFont="1" applyBorder="1" applyAlignment="1">
      <alignment vertical="center"/>
    </xf>
    <xf numFmtId="49" fontId="7" fillId="0" borderId="0" xfId="0" applyNumberFormat="1" applyFont="1" applyBorder="1" applyAlignment="1">
      <alignment vertical="center"/>
    </xf>
    <xf numFmtId="49" fontId="18" fillId="0" borderId="0" xfId="0" applyNumberFormat="1" applyFont="1" applyBorder="1" applyAlignment="1">
      <alignment vertical="center"/>
    </xf>
    <xf numFmtId="49" fontId="22" fillId="0" borderId="0" xfId="0" applyNumberFormat="1" applyFont="1" applyBorder="1" applyAlignment="1">
      <alignment horizontal="center" vertical="center"/>
    </xf>
    <xf numFmtId="0" fontId="21" fillId="24" borderId="11" xfId="0" applyNumberFormat="1" applyFont="1" applyFill="1" applyBorder="1" applyAlignment="1">
      <alignment horizontal="left" vertical="center"/>
    </xf>
    <xf numFmtId="0" fontId="31" fillId="24" borderId="15" xfId="0" applyNumberFormat="1" applyFont="1" applyFill="1" applyBorder="1" applyAlignment="1">
      <alignment horizontal="right" vertical="center"/>
    </xf>
    <xf numFmtId="0" fontId="7" fillId="24" borderId="0" xfId="0" applyFont="1" applyFill="1" applyAlignment="1">
      <alignment vertical="center"/>
    </xf>
    <xf numFmtId="49" fontId="18" fillId="24" borderId="0" xfId="0" applyNumberFormat="1" applyFont="1" applyFill="1" applyAlignment="1">
      <alignment horizontal="center" vertical="center"/>
    </xf>
    <xf numFmtId="1" fontId="18" fillId="24" borderId="0" xfId="0" applyNumberFormat="1" applyFont="1" applyFill="1" applyAlignment="1">
      <alignment horizontal="center" vertical="center"/>
    </xf>
    <xf numFmtId="49" fontId="7" fillId="0" borderId="0" xfId="0" applyNumberFormat="1" applyFont="1" applyAlignment="1">
      <alignment vertical="center"/>
    </xf>
    <xf numFmtId="49" fontId="18" fillId="0" borderId="0" xfId="0" applyNumberFormat="1" applyFont="1" applyAlignment="1">
      <alignment vertical="center"/>
    </xf>
    <xf numFmtId="49" fontId="22" fillId="0" borderId="0" xfId="0" applyNumberFormat="1" applyFont="1" applyAlignment="1">
      <alignment horizontal="center" vertical="center"/>
    </xf>
    <xf numFmtId="49" fontId="28" fillId="24" borderId="0" xfId="0" applyNumberFormat="1" applyFont="1" applyFill="1" applyBorder="1" applyAlignment="1">
      <alignment vertical="center"/>
    </xf>
    <xf numFmtId="49" fontId="29" fillId="24" borderId="0" xfId="0" applyNumberFormat="1" applyFont="1" applyFill="1" applyBorder="1" applyAlignment="1">
      <alignment vertical="center"/>
    </xf>
    <xf numFmtId="49" fontId="28" fillId="24" borderId="0" xfId="0" applyNumberFormat="1" applyFont="1" applyFill="1" applyAlignment="1">
      <alignment vertical="center"/>
    </xf>
    <xf numFmtId="49" fontId="29" fillId="24" borderId="0" xfId="0" applyNumberFormat="1" applyFont="1" applyFill="1" applyAlignment="1">
      <alignment vertical="center"/>
    </xf>
    <xf numFmtId="0" fontId="20" fillId="0" borderId="0" xfId="0" applyFont="1" applyAlignment="1">
      <alignment/>
    </xf>
    <xf numFmtId="0" fontId="11" fillId="0" borderId="0" xfId="0" applyNumberFormat="1" applyFont="1" applyAlignment="1">
      <alignment/>
    </xf>
    <xf numFmtId="49" fontId="21" fillId="0" borderId="11" xfId="0" applyNumberFormat="1" applyFont="1" applyFill="1" applyBorder="1" applyAlignment="1">
      <alignment horizontal="left" vertical="center"/>
    </xf>
    <xf numFmtId="0" fontId="25" fillId="25" borderId="21" xfId="0" applyNumberFormat="1" applyFont="1" applyFill="1" applyBorder="1" applyAlignment="1">
      <alignment horizontal="right" vertical="center"/>
    </xf>
    <xf numFmtId="49" fontId="30" fillId="0" borderId="15" xfId="0" applyNumberFormat="1" applyFont="1" applyFill="1" applyBorder="1" applyAlignment="1">
      <alignment horizontal="right" vertical="center"/>
    </xf>
    <xf numFmtId="49" fontId="30" fillId="0" borderId="0" xfId="0" applyNumberFormat="1" applyFont="1" applyFill="1" applyBorder="1" applyAlignment="1">
      <alignment horizontal="right" vertical="center"/>
    </xf>
    <xf numFmtId="49" fontId="10" fillId="24" borderId="0" xfId="0" applyNumberFormat="1" applyFont="1" applyFill="1" applyAlignment="1">
      <alignment horizontal="center" vertical="center"/>
    </xf>
    <xf numFmtId="49" fontId="21" fillId="24" borderId="0" xfId="0" applyNumberFormat="1" applyFont="1" applyFill="1" applyAlignment="1">
      <alignment vertical="center"/>
    </xf>
    <xf numFmtId="0" fontId="21" fillId="24" borderId="0" xfId="0" applyNumberFormat="1" applyFont="1" applyFill="1" applyBorder="1" applyAlignment="1">
      <alignment vertical="center"/>
    </xf>
    <xf numFmtId="49" fontId="21" fillId="24" borderId="0" xfId="0" applyNumberFormat="1" applyFont="1" applyFill="1" applyBorder="1" applyAlignment="1">
      <alignment vertical="center"/>
    </xf>
    <xf numFmtId="0" fontId="18" fillId="24" borderId="0" xfId="0" applyNumberFormat="1" applyFont="1" applyFill="1" applyBorder="1" applyAlignment="1">
      <alignment horizontal="right" vertical="center"/>
    </xf>
    <xf numFmtId="0" fontId="25" fillId="25" borderId="0" xfId="0" applyNumberFormat="1" applyFont="1" applyFill="1" applyBorder="1" applyAlignment="1">
      <alignment horizontal="right" vertical="center"/>
    </xf>
    <xf numFmtId="0" fontId="27" fillId="0" borderId="0" xfId="0" applyNumberFormat="1" applyFont="1" applyFill="1" applyBorder="1" applyAlignment="1">
      <alignment vertical="center"/>
    </xf>
    <xf numFmtId="0" fontId="25" fillId="25" borderId="0" xfId="0" applyNumberFormat="1" applyFont="1" applyFill="1" applyBorder="1" applyAlignment="1">
      <alignment horizontal="right" vertical="center"/>
    </xf>
    <xf numFmtId="0" fontId="33" fillId="24" borderId="0" xfId="0" applyNumberFormat="1" applyFont="1" applyFill="1" applyBorder="1" applyAlignment="1">
      <alignment horizontal="right" vertical="center"/>
    </xf>
    <xf numFmtId="49" fontId="21" fillId="24" borderId="11" xfId="0" applyNumberFormat="1" applyFont="1" applyFill="1" applyBorder="1" applyAlignment="1">
      <alignment vertical="center"/>
    </xf>
    <xf numFmtId="0" fontId="7" fillId="0" borderId="0" xfId="0" applyFont="1" applyBorder="1" applyAlignment="1">
      <alignment/>
    </xf>
    <xf numFmtId="0" fontId="20" fillId="0" borderId="0" xfId="0" applyFont="1" applyBorder="1" applyAlignment="1">
      <alignment/>
    </xf>
    <xf numFmtId="0" fontId="11" fillId="0" borderId="0" xfId="0" applyFont="1" applyBorder="1" applyAlignment="1">
      <alignment/>
    </xf>
    <xf numFmtId="0" fontId="23" fillId="24" borderId="23" xfId="0" applyNumberFormat="1" applyFont="1" applyFill="1" applyBorder="1" applyAlignment="1">
      <alignment horizontal="center" vertical="center"/>
    </xf>
    <xf numFmtId="0" fontId="7" fillId="24" borderId="0" xfId="0" applyFont="1" applyFill="1" applyAlignment="1">
      <alignment/>
    </xf>
    <xf numFmtId="0" fontId="11" fillId="24" borderId="0" xfId="0" applyFont="1" applyFill="1" applyAlignment="1">
      <alignment/>
    </xf>
    <xf numFmtId="0" fontId="9" fillId="24" borderId="0" xfId="0" applyFont="1" applyFill="1" applyAlignment="1">
      <alignment/>
    </xf>
    <xf numFmtId="0" fontId="34" fillId="24" borderId="11" xfId="0" applyNumberFormat="1" applyFont="1" applyFill="1" applyBorder="1" applyAlignment="1">
      <alignment horizontal="center" vertical="center"/>
    </xf>
    <xf numFmtId="0" fontId="7" fillId="24" borderId="0" xfId="0" applyNumberFormat="1" applyFont="1" applyFill="1" applyAlignment="1">
      <alignment/>
    </xf>
    <xf numFmtId="0" fontId="11" fillId="24" borderId="0" xfId="0" applyNumberFormat="1" applyFont="1" applyFill="1" applyAlignment="1">
      <alignment/>
    </xf>
    <xf numFmtId="0" fontId="9" fillId="24" borderId="0" xfId="0" applyNumberFormat="1" applyFont="1" applyFill="1" applyAlignment="1">
      <alignment/>
    </xf>
    <xf numFmtId="0" fontId="7" fillId="0" borderId="0" xfId="0" applyNumberFormat="1" applyFont="1" applyBorder="1" applyAlignment="1">
      <alignment vertical="center"/>
    </xf>
    <xf numFmtId="0" fontId="7" fillId="0" borderId="0" xfId="0" applyFont="1" applyBorder="1" applyAlignment="1">
      <alignment vertical="center"/>
    </xf>
    <xf numFmtId="0" fontId="20" fillId="17" borderId="0" xfId="0" applyFont="1" applyFill="1" applyAlignment="1">
      <alignment vertical="center"/>
    </xf>
    <xf numFmtId="0" fontId="20" fillId="0" borderId="10" xfId="0" applyFont="1" applyBorder="1" applyAlignment="1">
      <alignment vertical="center"/>
    </xf>
    <xf numFmtId="0" fontId="20" fillId="17" borderId="0" xfId="0" applyFont="1" applyFill="1" applyAlignment="1">
      <alignment horizontal="left" vertical="center"/>
    </xf>
    <xf numFmtId="0" fontId="20" fillId="0" borderId="0" xfId="0" applyFont="1" applyFill="1" applyAlignment="1">
      <alignment horizontal="left" vertical="center"/>
    </xf>
    <xf numFmtId="0" fontId="22" fillId="8" borderId="11" xfId="0" applyNumberFormat="1" applyFont="1" applyFill="1" applyBorder="1" applyAlignment="1">
      <alignment horizontal="center" vertical="center"/>
    </xf>
    <xf numFmtId="49" fontId="23" fillId="0" borderId="10" xfId="0" applyNumberFormat="1" applyFont="1" applyBorder="1" applyAlignment="1">
      <alignment vertical="center"/>
    </xf>
    <xf numFmtId="49" fontId="23" fillId="0" borderId="0" xfId="0" applyNumberFormat="1" applyFont="1" applyFill="1" applyAlignment="1">
      <alignment vertical="center"/>
    </xf>
    <xf numFmtId="0" fontId="27" fillId="0" borderId="11" xfId="0" applyNumberFormat="1" applyFont="1" applyFill="1" applyBorder="1" applyAlignment="1">
      <alignment vertical="center"/>
    </xf>
    <xf numFmtId="0" fontId="23" fillId="24" borderId="0" xfId="0" applyFont="1" applyFill="1" applyAlignment="1">
      <alignment vertical="center"/>
    </xf>
    <xf numFmtId="0" fontId="23" fillId="0" borderId="0" xfId="0" applyFont="1" applyAlignment="1">
      <alignment vertical="center"/>
    </xf>
    <xf numFmtId="0" fontId="23" fillId="0" borderId="0" xfId="0" applyFont="1" applyAlignment="1">
      <alignment/>
    </xf>
    <xf numFmtId="0" fontId="36" fillId="0" borderId="15" xfId="0" applyNumberFormat="1" applyFont="1" applyFill="1" applyBorder="1" applyAlignment="1">
      <alignment horizontal="center" vertical="center"/>
    </xf>
    <xf numFmtId="0" fontId="36" fillId="0" borderId="11" xfId="0" applyNumberFormat="1" applyFont="1" applyFill="1" applyBorder="1" applyAlignment="1">
      <alignment horizontal="center" vertical="center"/>
    </xf>
    <xf numFmtId="0" fontId="21" fillId="0" borderId="20" xfId="0" applyNumberFormat="1" applyFont="1" applyFill="1" applyBorder="1" applyAlignment="1">
      <alignment vertical="center"/>
    </xf>
    <xf numFmtId="0" fontId="23" fillId="0" borderId="0" xfId="0" applyNumberFormat="1" applyFont="1" applyFill="1" applyBorder="1" applyAlignment="1">
      <alignment vertical="center"/>
    </xf>
    <xf numFmtId="0" fontId="20" fillId="0" borderId="11" xfId="0" applyFont="1" applyBorder="1" applyAlignment="1">
      <alignment/>
    </xf>
    <xf numFmtId="0" fontId="23" fillId="0" borderId="11" xfId="0" applyFont="1" applyBorder="1" applyAlignment="1">
      <alignment/>
    </xf>
    <xf numFmtId="0" fontId="23" fillId="0" borderId="10" xfId="0" applyFont="1" applyBorder="1" applyAlignment="1">
      <alignment vertical="center"/>
    </xf>
    <xf numFmtId="0" fontId="23" fillId="0" borderId="0" xfId="0" applyFont="1" applyFill="1" applyAlignment="1">
      <alignment vertical="center"/>
    </xf>
    <xf numFmtId="0" fontId="23" fillId="0" borderId="11" xfId="0" applyNumberFormat="1" applyFont="1" applyFill="1" applyBorder="1" applyAlignment="1">
      <alignment vertical="center"/>
    </xf>
    <xf numFmtId="0" fontId="23" fillId="0" borderId="0" xfId="0" applyNumberFormat="1" applyFont="1" applyFill="1" applyAlignment="1">
      <alignment vertical="center"/>
    </xf>
    <xf numFmtId="0" fontId="23" fillId="0" borderId="0" xfId="0" applyNumberFormat="1" applyFont="1" applyAlignment="1">
      <alignment/>
    </xf>
    <xf numFmtId="49" fontId="40" fillId="0" borderId="0" xfId="0" applyNumberFormat="1" applyFont="1" applyFill="1" applyAlignment="1">
      <alignment horizontal="right" vertical="center"/>
    </xf>
    <xf numFmtId="0" fontId="37" fillId="0" borderId="0" xfId="0" applyNumberFormat="1" applyFont="1" applyFill="1" applyBorder="1" applyAlignment="1">
      <alignment vertical="center"/>
    </xf>
    <xf numFmtId="0" fontId="41" fillId="0" borderId="13" xfId="0" applyNumberFormat="1" applyFont="1" applyFill="1" applyBorder="1" applyAlignment="1">
      <alignment horizontal="center" vertical="center"/>
    </xf>
    <xf numFmtId="0" fontId="7" fillId="24" borderId="0" xfId="0" applyNumberFormat="1" applyFont="1" applyFill="1" applyBorder="1" applyAlignment="1">
      <alignment vertical="center"/>
    </xf>
    <xf numFmtId="0" fontId="18" fillId="24" borderId="0" xfId="0" applyNumberFormat="1" applyFont="1" applyFill="1" applyBorder="1" applyAlignment="1">
      <alignment vertical="center"/>
    </xf>
    <xf numFmtId="0" fontId="31" fillId="24" borderId="0" xfId="0" applyNumberFormat="1" applyFont="1" applyFill="1" applyBorder="1" applyAlignment="1">
      <alignment horizontal="right" vertical="center"/>
    </xf>
    <xf numFmtId="0" fontId="41" fillId="24" borderId="0" xfId="0" applyNumberFormat="1" applyFont="1" applyFill="1" applyBorder="1" applyAlignment="1">
      <alignment horizontal="center" vertical="center"/>
    </xf>
    <xf numFmtId="0" fontId="22" fillId="24" borderId="11" xfId="0" applyNumberFormat="1" applyFont="1" applyFill="1" applyBorder="1" applyAlignment="1">
      <alignment vertical="center"/>
    </xf>
    <xf numFmtId="0" fontId="22" fillId="24" borderId="13" xfId="0" applyNumberFormat="1" applyFont="1" applyFill="1" applyBorder="1" applyAlignment="1">
      <alignment vertical="center"/>
    </xf>
    <xf numFmtId="0" fontId="27" fillId="24" borderId="23" xfId="0" applyNumberFormat="1" applyFont="1" applyFill="1" applyBorder="1" applyAlignment="1">
      <alignment horizontal="center" vertical="center"/>
    </xf>
    <xf numFmtId="49" fontId="23" fillId="0" borderId="0" xfId="0" applyNumberFormat="1" applyFont="1" applyBorder="1" applyAlignment="1">
      <alignment vertical="center"/>
    </xf>
    <xf numFmtId="49" fontId="18" fillId="24" borderId="11" xfId="0" applyNumberFormat="1" applyFont="1" applyFill="1" applyBorder="1" applyAlignment="1">
      <alignment vertical="center"/>
    </xf>
    <xf numFmtId="49" fontId="22" fillId="24" borderId="15" xfId="0" applyNumberFormat="1" applyFont="1" applyFill="1" applyBorder="1" applyAlignment="1">
      <alignment vertical="center"/>
    </xf>
    <xf numFmtId="49" fontId="18" fillId="24" borderId="0" xfId="0" applyNumberFormat="1" applyFont="1" applyFill="1" applyAlignment="1">
      <alignment vertical="center"/>
    </xf>
    <xf numFmtId="49" fontId="22" fillId="24" borderId="0" xfId="0" applyNumberFormat="1" applyFont="1" applyFill="1" applyAlignment="1">
      <alignment vertical="center"/>
    </xf>
    <xf numFmtId="49" fontId="23" fillId="0" borderId="0" xfId="0" applyNumberFormat="1" applyFont="1" applyAlignment="1">
      <alignment vertical="center"/>
    </xf>
    <xf numFmtId="0" fontId="13" fillId="24" borderId="0" xfId="33" applyFont="1" applyFill="1" applyAlignment="1">
      <alignment vertical="center"/>
      <protection/>
    </xf>
    <xf numFmtId="0" fontId="13" fillId="24" borderId="0" xfId="33" applyFont="1" applyFill="1" applyAlignment="1">
      <alignment horizontal="right" vertical="center"/>
      <protection/>
    </xf>
    <xf numFmtId="0" fontId="13" fillId="24" borderId="0" xfId="33" applyFont="1" applyFill="1" applyAlignment="1">
      <alignment horizontal="center" vertical="center"/>
      <protection/>
    </xf>
    <xf numFmtId="0" fontId="13" fillId="24" borderId="0" xfId="33" applyNumberFormat="1" applyFont="1" applyFill="1" applyAlignment="1">
      <alignment horizontal="center" vertical="center"/>
      <protection/>
    </xf>
    <xf numFmtId="0" fontId="13" fillId="24" borderId="0" xfId="33" applyFont="1" applyFill="1" applyAlignment="1">
      <alignment horizontal="left" vertical="center"/>
      <protection/>
    </xf>
    <xf numFmtId="0" fontId="20" fillId="24" borderId="0" xfId="33" applyFont="1" applyFill="1" applyAlignment="1">
      <alignment vertical="center"/>
      <protection/>
    </xf>
    <xf numFmtId="0" fontId="17" fillId="24" borderId="0" xfId="33" applyFont="1" applyFill="1" applyAlignment="1">
      <alignment horizontal="center" vertical="center"/>
      <protection/>
    </xf>
    <xf numFmtId="0" fontId="17" fillId="24" borderId="0" xfId="33" applyNumberFormat="1" applyFont="1" applyFill="1" applyAlignment="1">
      <alignment horizontal="center" vertical="center"/>
      <protection/>
    </xf>
    <xf numFmtId="0" fontId="17" fillId="24" borderId="0" xfId="33" applyNumberFormat="1" applyFont="1" applyFill="1" applyAlignment="1">
      <alignment vertical="center"/>
      <protection/>
    </xf>
    <xf numFmtId="0" fontId="18" fillId="24" borderId="0" xfId="33" applyNumberFormat="1" applyFont="1" applyFill="1" applyBorder="1" applyAlignment="1">
      <alignment horizontal="center" vertical="center"/>
      <protection/>
    </xf>
    <xf numFmtId="0" fontId="18" fillId="24" borderId="11" xfId="0" applyNumberFormat="1" applyFont="1" applyFill="1" applyBorder="1" applyAlignment="1">
      <alignment vertical="center"/>
    </xf>
    <xf numFmtId="0" fontId="18" fillId="24" borderId="11" xfId="0" applyNumberFormat="1" applyFont="1" applyFill="1" applyBorder="1" applyAlignment="1">
      <alignment horizontal="center" vertical="center"/>
    </xf>
    <xf numFmtId="0" fontId="19" fillId="24" borderId="11" xfId="0" applyNumberFormat="1" applyFont="1" applyFill="1" applyBorder="1" applyAlignment="1">
      <alignment horizontal="center" vertical="center"/>
    </xf>
    <xf numFmtId="0" fontId="20" fillId="24" borderId="11" xfId="0" applyNumberFormat="1" applyFont="1" applyFill="1" applyBorder="1" applyAlignment="1">
      <alignment vertical="center"/>
    </xf>
    <xf numFmtId="0" fontId="23" fillId="24" borderId="11" xfId="0" applyNumberFormat="1" applyFont="1" applyFill="1" applyBorder="1" applyAlignment="1">
      <alignment vertical="center"/>
    </xf>
    <xf numFmtId="0" fontId="18" fillId="24" borderId="11" xfId="33" applyNumberFormat="1" applyFont="1" applyFill="1" applyBorder="1" applyAlignment="1">
      <alignment vertical="center"/>
      <protection/>
    </xf>
    <xf numFmtId="0" fontId="22" fillId="24" borderId="11" xfId="33" applyNumberFormat="1" applyFont="1" applyFill="1" applyBorder="1" applyAlignment="1">
      <alignment horizontal="center" vertical="center"/>
      <protection/>
    </xf>
    <xf numFmtId="0" fontId="18" fillId="24" borderId="0" xfId="33" applyNumberFormat="1" applyFont="1" applyFill="1" applyAlignment="1">
      <alignment vertical="center"/>
      <protection/>
    </xf>
    <xf numFmtId="0" fontId="22" fillId="24" borderId="0" xfId="33" applyNumberFormat="1" applyFont="1" applyFill="1" applyAlignment="1">
      <alignment vertical="center"/>
      <protection/>
    </xf>
    <xf numFmtId="0" fontId="7" fillId="24" borderId="0" xfId="33" applyNumberFormat="1" applyFont="1" applyFill="1" applyAlignment="1">
      <alignment vertical="center"/>
      <protection/>
    </xf>
    <xf numFmtId="0" fontId="7" fillId="24" borderId="12" xfId="33" applyFont="1" applyFill="1" applyBorder="1" applyAlignment="1">
      <alignment vertical="center"/>
      <protection/>
    </xf>
    <xf numFmtId="0" fontId="18" fillId="24" borderId="0" xfId="0" applyNumberFormat="1" applyFont="1" applyFill="1" applyBorder="1" applyAlignment="1">
      <alignment horizontal="center" vertical="center"/>
    </xf>
    <xf numFmtId="0" fontId="31" fillId="24" borderId="21" xfId="33" applyNumberFormat="1" applyFont="1" applyFill="1" applyBorder="1" applyAlignment="1">
      <alignment horizontal="right" vertical="center"/>
      <protection/>
    </xf>
    <xf numFmtId="0" fontId="22" fillId="24" borderId="0" xfId="33" applyNumberFormat="1" applyFont="1" applyFill="1" applyBorder="1" applyAlignment="1">
      <alignment horizontal="center" vertical="center"/>
      <protection/>
    </xf>
    <xf numFmtId="0" fontId="18" fillId="24" borderId="0" xfId="33" applyNumberFormat="1" applyFont="1" applyFill="1" applyAlignment="1">
      <alignment horizontal="center" vertical="center"/>
      <protection/>
    </xf>
    <xf numFmtId="0" fontId="22" fillId="24" borderId="0" xfId="33" applyNumberFormat="1" applyFont="1" applyFill="1" applyAlignment="1">
      <alignment horizontal="center" vertical="center"/>
      <protection/>
    </xf>
    <xf numFmtId="0" fontId="7" fillId="24" borderId="14" xfId="33" applyFont="1" applyFill="1" applyBorder="1" applyAlignment="1">
      <alignment vertical="center"/>
      <protection/>
    </xf>
    <xf numFmtId="0" fontId="20" fillId="24" borderId="0" xfId="0" applyNumberFormat="1" applyFont="1" applyFill="1" applyBorder="1" applyAlignment="1">
      <alignment vertical="center"/>
    </xf>
    <xf numFmtId="0" fontId="23" fillId="24" borderId="0" xfId="0" applyNumberFormat="1" applyFont="1" applyFill="1" applyBorder="1" applyAlignment="1">
      <alignment vertical="center"/>
    </xf>
    <xf numFmtId="0" fontId="18" fillId="24" borderId="0" xfId="33" applyNumberFormat="1" applyFont="1" applyFill="1" applyBorder="1" applyAlignment="1">
      <alignment vertical="center"/>
      <protection/>
    </xf>
    <xf numFmtId="0" fontId="22" fillId="24" borderId="13" xfId="33" applyNumberFormat="1" applyFont="1" applyFill="1" applyBorder="1" applyAlignment="1">
      <alignment horizontal="center" vertical="center"/>
      <protection/>
    </xf>
    <xf numFmtId="0" fontId="18" fillId="24" borderId="22" xfId="33" applyNumberFormat="1" applyFont="1" applyFill="1" applyBorder="1" applyAlignment="1">
      <alignment horizontal="center" vertical="center"/>
      <protection/>
    </xf>
    <xf numFmtId="0" fontId="18" fillId="24" borderId="0" xfId="0" applyNumberFormat="1" applyFont="1" applyFill="1" applyAlignment="1">
      <alignment horizontal="center" vertical="center"/>
    </xf>
    <xf numFmtId="0" fontId="20" fillId="24" borderId="0" xfId="0" applyNumberFormat="1" applyFont="1" applyFill="1" applyAlignment="1">
      <alignment vertical="center"/>
    </xf>
    <xf numFmtId="0" fontId="23" fillId="24" borderId="0" xfId="0" applyNumberFormat="1" applyFont="1" applyFill="1" applyAlignment="1">
      <alignment vertical="center"/>
    </xf>
    <xf numFmtId="0" fontId="11" fillId="24" borderId="0" xfId="33" applyNumberFormat="1" applyFont="1" applyFill="1" applyBorder="1" applyAlignment="1">
      <alignment horizontal="right" vertical="center"/>
      <protection/>
    </xf>
    <xf numFmtId="0" fontId="25" fillId="25" borderId="17" xfId="33" applyNumberFormat="1" applyFont="1" applyFill="1" applyBorder="1" applyAlignment="1">
      <alignment horizontal="right" vertical="center"/>
      <protection/>
    </xf>
    <xf numFmtId="0" fontId="18" fillId="24" borderId="23" xfId="33" applyNumberFormat="1" applyFont="1" applyFill="1" applyBorder="1" applyAlignment="1">
      <alignment horizontal="center" vertical="center"/>
      <protection/>
    </xf>
    <xf numFmtId="0" fontId="31" fillId="24" borderId="11" xfId="33" applyNumberFormat="1" applyFont="1" applyFill="1" applyBorder="1" applyAlignment="1">
      <alignment horizontal="center" vertical="center"/>
      <protection/>
    </xf>
    <xf numFmtId="0" fontId="22" fillId="24" borderId="15" xfId="33" applyNumberFormat="1" applyFont="1" applyFill="1" applyBorder="1" applyAlignment="1">
      <alignment horizontal="center" vertical="center"/>
      <protection/>
    </xf>
    <xf numFmtId="0" fontId="7" fillId="24" borderId="0" xfId="33" applyNumberFormat="1" applyFont="1" applyFill="1" applyAlignment="1">
      <alignment horizontal="center" vertical="center"/>
      <protection/>
    </xf>
    <xf numFmtId="0" fontId="22" fillId="24" borderId="17" xfId="33" applyNumberFormat="1" applyFont="1" applyFill="1" applyBorder="1" applyAlignment="1">
      <alignment horizontal="center" vertical="center"/>
      <protection/>
    </xf>
    <xf numFmtId="0" fontId="32" fillId="24" borderId="0" xfId="33" applyNumberFormat="1" applyFont="1" applyFill="1" applyBorder="1" applyAlignment="1">
      <alignment horizontal="center" vertical="center"/>
      <protection/>
    </xf>
    <xf numFmtId="0" fontId="31" fillId="24" borderId="0" xfId="33" applyNumberFormat="1" applyFont="1" applyFill="1" applyBorder="1" applyAlignment="1">
      <alignment horizontal="center" vertical="center"/>
      <protection/>
    </xf>
    <xf numFmtId="0" fontId="19" fillId="24" borderId="0" xfId="0" applyNumberFormat="1" applyFont="1" applyFill="1" applyBorder="1" applyAlignment="1">
      <alignment horizontal="center" vertical="center"/>
    </xf>
    <xf numFmtId="0" fontId="41" fillId="24" borderId="17" xfId="33" applyNumberFormat="1" applyFont="1" applyFill="1" applyBorder="1" applyAlignment="1">
      <alignment horizontal="center" vertical="center"/>
      <protection/>
    </xf>
    <xf numFmtId="0" fontId="19" fillId="24" borderId="0" xfId="0" applyNumberFormat="1" applyFont="1" applyFill="1" applyAlignment="1">
      <alignment horizontal="center" vertical="center"/>
    </xf>
    <xf numFmtId="0" fontId="22" fillId="24" borderId="0" xfId="33" applyNumberFormat="1" applyFont="1" applyFill="1" applyBorder="1" applyAlignment="1">
      <alignment vertical="center"/>
      <protection/>
    </xf>
    <xf numFmtId="0" fontId="7" fillId="24" borderId="19" xfId="33" applyFont="1" applyFill="1" applyBorder="1" applyAlignment="1">
      <alignment vertical="center"/>
      <protection/>
    </xf>
    <xf numFmtId="0" fontId="31" fillId="24" borderId="15" xfId="33" applyNumberFormat="1" applyFont="1" applyFill="1" applyBorder="1" applyAlignment="1">
      <alignment horizontal="center" vertical="center"/>
      <protection/>
    </xf>
    <xf numFmtId="0" fontId="31" fillId="24" borderId="17" xfId="33" applyNumberFormat="1" applyFont="1" applyFill="1" applyBorder="1" applyAlignment="1">
      <alignment horizontal="center" vertical="center"/>
      <protection/>
    </xf>
    <xf numFmtId="0" fontId="20" fillId="24" borderId="0" xfId="33" applyNumberFormat="1" applyFont="1" applyFill="1" applyBorder="1" applyAlignment="1">
      <alignment vertical="center"/>
      <protection/>
    </xf>
    <xf numFmtId="0" fontId="7" fillId="24" borderId="0" xfId="33" applyNumberFormat="1" applyFont="1" applyFill="1" applyBorder="1" applyAlignment="1">
      <alignment vertical="center"/>
      <protection/>
    </xf>
    <xf numFmtId="0" fontId="20" fillId="24" borderId="0" xfId="33" applyNumberFormat="1" applyFont="1" applyFill="1" applyAlignment="1">
      <alignment vertical="center"/>
      <protection/>
    </xf>
    <xf numFmtId="0" fontId="31" fillId="24" borderId="11" xfId="33" applyNumberFormat="1" applyFont="1" applyFill="1" applyBorder="1" applyAlignment="1">
      <alignment horizontal="right" vertical="center"/>
      <protection/>
    </xf>
    <xf numFmtId="0" fontId="31" fillId="24" borderId="0" xfId="33" applyNumberFormat="1" applyFont="1" applyFill="1" applyBorder="1" applyAlignment="1">
      <alignment horizontal="right" vertical="center"/>
      <protection/>
    </xf>
    <xf numFmtId="0" fontId="20" fillId="24" borderId="18" xfId="0" applyNumberFormat="1" applyFont="1" applyFill="1" applyBorder="1" applyAlignment="1">
      <alignment vertical="center"/>
    </xf>
    <xf numFmtId="0" fontId="23" fillId="24" borderId="18" xfId="0" applyNumberFormat="1" applyFont="1" applyFill="1" applyBorder="1" applyAlignment="1">
      <alignment vertical="center"/>
    </xf>
    <xf numFmtId="0" fontId="18" fillId="24" borderId="18" xfId="33" applyNumberFormat="1" applyFont="1" applyFill="1" applyBorder="1" applyAlignment="1">
      <alignment vertical="center"/>
      <protection/>
    </xf>
    <xf numFmtId="0" fontId="31" fillId="24" borderId="13" xfId="33" applyNumberFormat="1" applyFont="1" applyFill="1" applyBorder="1" applyAlignment="1">
      <alignment horizontal="right" vertical="center"/>
      <protection/>
    </xf>
    <xf numFmtId="0" fontId="18" fillId="24" borderId="18" xfId="0" applyNumberFormat="1" applyFont="1" applyFill="1" applyBorder="1" applyAlignment="1">
      <alignment horizontal="center" vertical="center"/>
    </xf>
    <xf numFmtId="0" fontId="23" fillId="24" borderId="21" xfId="0" applyNumberFormat="1" applyFont="1" applyFill="1" applyBorder="1" applyAlignment="1">
      <alignment vertical="center"/>
    </xf>
    <xf numFmtId="0" fontId="31" fillId="24" borderId="17" xfId="33" applyNumberFormat="1" applyFont="1" applyFill="1" applyBorder="1" applyAlignment="1">
      <alignment horizontal="right" vertical="center"/>
      <protection/>
    </xf>
    <xf numFmtId="0" fontId="23" fillId="24" borderId="17" xfId="0" applyNumberFormat="1" applyFont="1" applyFill="1" applyBorder="1" applyAlignment="1">
      <alignment vertical="center"/>
    </xf>
    <xf numFmtId="0" fontId="18" fillId="24" borderId="16" xfId="33" applyNumberFormat="1" applyFont="1" applyFill="1" applyBorder="1" applyAlignment="1">
      <alignment horizontal="center" vertical="center"/>
      <protection/>
    </xf>
    <xf numFmtId="0" fontId="23" fillId="24" borderId="15" xfId="0" applyNumberFormat="1" applyFont="1" applyFill="1" applyBorder="1" applyAlignment="1">
      <alignment vertical="center"/>
    </xf>
    <xf numFmtId="0" fontId="19" fillId="24" borderId="0" xfId="33" applyNumberFormat="1" applyFont="1" applyFill="1" applyBorder="1" applyAlignment="1">
      <alignment horizontal="center" vertical="center"/>
      <protection/>
    </xf>
    <xf numFmtId="0" fontId="19" fillId="24" borderId="0" xfId="33" applyNumberFormat="1" applyFont="1" applyFill="1" applyAlignment="1">
      <alignment horizontal="center" vertical="center"/>
      <protection/>
    </xf>
    <xf numFmtId="0" fontId="22" fillId="24" borderId="18" xfId="33" applyNumberFormat="1" applyFont="1" applyFill="1" applyBorder="1" applyAlignment="1">
      <alignment horizontal="center" vertical="center"/>
      <protection/>
    </xf>
    <xf numFmtId="0" fontId="41" fillId="24" borderId="0" xfId="33" applyNumberFormat="1" applyFont="1" applyFill="1" applyBorder="1" applyAlignment="1">
      <alignment horizontal="center" vertical="center"/>
      <protection/>
    </xf>
    <xf numFmtId="0" fontId="37" fillId="24" borderId="0" xfId="33" applyNumberFormat="1" applyFont="1" applyFill="1" applyBorder="1" applyAlignment="1">
      <alignment horizontal="center" vertical="center"/>
      <protection/>
    </xf>
    <xf numFmtId="0" fontId="37" fillId="24" borderId="11" xfId="0" applyNumberFormat="1" applyFont="1" applyFill="1" applyBorder="1" applyAlignment="1">
      <alignment vertical="center"/>
    </xf>
    <xf numFmtId="0" fontId="38" fillId="24" borderId="11" xfId="0" applyNumberFormat="1" applyFont="1" applyFill="1" applyBorder="1" applyAlignment="1">
      <alignment vertical="center"/>
    </xf>
    <xf numFmtId="0" fontId="7" fillId="24" borderId="0" xfId="0" applyNumberFormat="1" applyFont="1" applyFill="1" applyBorder="1" applyAlignment="1">
      <alignment vertical="center"/>
    </xf>
    <xf numFmtId="0" fontId="41" fillId="24" borderId="13" xfId="33" applyNumberFormat="1" applyFont="1" applyFill="1" applyBorder="1" applyAlignment="1">
      <alignment horizontal="center" vertical="center"/>
      <protection/>
    </xf>
    <xf numFmtId="0" fontId="37" fillId="24" borderId="22" xfId="33" applyNumberFormat="1" applyFont="1" applyFill="1" applyBorder="1" applyAlignment="1">
      <alignment horizontal="center" vertical="center"/>
      <protection/>
    </xf>
    <xf numFmtId="0" fontId="37" fillId="24" borderId="23" xfId="33" applyNumberFormat="1" applyFont="1" applyFill="1" applyBorder="1" applyAlignment="1">
      <alignment horizontal="center" vertical="center"/>
      <protection/>
    </xf>
    <xf numFmtId="0" fontId="7" fillId="24" borderId="11" xfId="0" applyNumberFormat="1" applyFont="1" applyFill="1" applyBorder="1" applyAlignment="1">
      <alignment vertical="center"/>
    </xf>
    <xf numFmtId="49" fontId="20" fillId="0" borderId="0" xfId="0" applyNumberFormat="1" applyFont="1" applyAlignment="1" applyProtection="1">
      <alignment horizontal="left"/>
      <protection/>
    </xf>
    <xf numFmtId="0" fontId="7" fillId="0" borderId="0" xfId="0" applyFont="1" applyAlignment="1">
      <alignment horizontal="center" vertical="center"/>
    </xf>
    <xf numFmtId="0" fontId="23" fillId="0" borderId="0" xfId="0" applyFont="1" applyAlignment="1">
      <alignment horizontal="center"/>
    </xf>
    <xf numFmtId="0" fontId="7" fillId="0" borderId="0" xfId="0" applyFont="1" applyBorder="1" applyAlignment="1">
      <alignment horizontal="center"/>
    </xf>
    <xf numFmtId="49" fontId="27" fillId="0" borderId="0" xfId="0" applyNumberFormat="1" applyFont="1" applyAlignment="1" applyProtection="1">
      <alignment horizontal="left"/>
      <protection/>
    </xf>
    <xf numFmtId="49" fontId="26" fillId="0" borderId="0" xfId="0" applyNumberFormat="1" applyFont="1" applyAlignment="1" applyProtection="1">
      <alignment horizontal="left" vertical="center"/>
      <protection/>
    </xf>
    <xf numFmtId="49" fontId="27" fillId="0" borderId="0" xfId="0" applyNumberFormat="1" applyFont="1" applyAlignment="1">
      <alignment horizontal="center"/>
    </xf>
    <xf numFmtId="49" fontId="27" fillId="0" borderId="0" xfId="0" applyNumberFormat="1" applyFont="1" applyAlignment="1">
      <alignment/>
    </xf>
    <xf numFmtId="49" fontId="26" fillId="0" borderId="0" xfId="0" applyNumberFormat="1" applyFont="1" applyAlignment="1">
      <alignment/>
    </xf>
    <xf numFmtId="49" fontId="39" fillId="0" borderId="0" xfId="0" applyNumberFormat="1" applyFont="1" applyAlignment="1">
      <alignment/>
    </xf>
    <xf numFmtId="49" fontId="27" fillId="0" borderId="0" xfId="0" applyNumberFormat="1" applyFont="1" applyBorder="1" applyAlignment="1">
      <alignment horizontal="left"/>
    </xf>
    <xf numFmtId="0" fontId="27" fillId="0" borderId="0" xfId="0" applyFont="1" applyAlignment="1">
      <alignment/>
    </xf>
    <xf numFmtId="49" fontId="26" fillId="0" borderId="0" xfId="0" applyNumberFormat="1" applyFont="1" applyBorder="1" applyAlignment="1">
      <alignment horizontal="left"/>
    </xf>
    <xf numFmtId="49" fontId="42" fillId="0" borderId="0" xfId="0" applyNumberFormat="1" applyFont="1" applyAlignment="1" applyProtection="1">
      <alignment horizontal="left" vertical="center"/>
      <protection/>
    </xf>
    <xf numFmtId="49" fontId="42" fillId="0" borderId="0" xfId="0" applyNumberFormat="1" applyFont="1" applyAlignment="1">
      <alignment/>
    </xf>
    <xf numFmtId="49" fontId="43" fillId="0" borderId="0" xfId="0" applyNumberFormat="1" applyFont="1" applyBorder="1" applyAlignment="1">
      <alignment horizontal="left"/>
    </xf>
    <xf numFmtId="49" fontId="34" fillId="0" borderId="0" xfId="0" applyNumberFormat="1" applyFont="1" applyAlignment="1">
      <alignment/>
    </xf>
    <xf numFmtId="49" fontId="27" fillId="0" borderId="0" xfId="0" applyNumberFormat="1" applyFont="1" applyAlignment="1">
      <alignment vertical="center"/>
    </xf>
    <xf numFmtId="49" fontId="27" fillId="0" borderId="0" xfId="0" applyNumberFormat="1" applyFont="1" applyAlignment="1">
      <alignment horizontal="center" vertical="center"/>
    </xf>
    <xf numFmtId="49" fontId="39" fillId="0" borderId="0" xfId="0" applyNumberFormat="1" applyFont="1" applyAlignment="1">
      <alignment vertical="center"/>
    </xf>
    <xf numFmtId="49" fontId="27" fillId="0" borderId="0" xfId="0" applyNumberFormat="1" applyFont="1" applyBorder="1" applyAlignment="1">
      <alignment horizontal="left" vertical="center"/>
    </xf>
    <xf numFmtId="0" fontId="27" fillId="0" borderId="0" xfId="0" applyFont="1" applyAlignment="1">
      <alignment vertical="center"/>
    </xf>
    <xf numFmtId="0" fontId="42" fillId="0" borderId="0" xfId="0" applyFont="1" applyAlignment="1" applyProtection="1">
      <alignment horizontal="left" vertical="center"/>
      <protection/>
    </xf>
    <xf numFmtId="0" fontId="27" fillId="0" borderId="0" xfId="0" applyFont="1" applyAlignment="1">
      <alignment horizontal="center" vertical="center"/>
    </xf>
    <xf numFmtId="49" fontId="42" fillId="0" borderId="0" xfId="0" applyNumberFormat="1" applyFont="1" applyAlignment="1">
      <alignment vertical="center"/>
    </xf>
    <xf numFmtId="0" fontId="39" fillId="0" borderId="0" xfId="0" applyFont="1" applyAlignment="1">
      <alignment vertical="center"/>
    </xf>
    <xf numFmtId="0" fontId="43" fillId="0" borderId="0" xfId="0" applyNumberFormat="1" applyFont="1" applyBorder="1" applyAlignment="1">
      <alignment horizontal="left" vertical="center"/>
    </xf>
    <xf numFmtId="0" fontId="39" fillId="0" borderId="0" xfId="0" applyNumberFormat="1" applyFont="1" applyAlignment="1">
      <alignment vertical="center"/>
    </xf>
    <xf numFmtId="0" fontId="27" fillId="0" borderId="0" xfId="0" applyNumberFormat="1" applyFont="1" applyAlignment="1">
      <alignment vertical="center"/>
    </xf>
    <xf numFmtId="0" fontId="27" fillId="0" borderId="0" xfId="0" applyFont="1" applyAlignment="1">
      <alignment horizontal="center"/>
    </xf>
    <xf numFmtId="0" fontId="39" fillId="0" borderId="0" xfId="0" applyFont="1" applyAlignment="1">
      <alignment/>
    </xf>
    <xf numFmtId="0" fontId="43" fillId="0" borderId="0" xfId="0" applyNumberFormat="1" applyFont="1" applyBorder="1" applyAlignment="1">
      <alignment horizontal="left"/>
    </xf>
    <xf numFmtId="0" fontId="39" fillId="0" borderId="0" xfId="0" applyNumberFormat="1" applyFont="1" applyAlignment="1">
      <alignment/>
    </xf>
    <xf numFmtId="0" fontId="27" fillId="0" borderId="0" xfId="0" applyNumberFormat="1" applyFont="1" applyAlignment="1">
      <alignment/>
    </xf>
    <xf numFmtId="0" fontId="26" fillId="0" borderId="0" xfId="0" applyFont="1" applyAlignment="1" applyProtection="1">
      <alignment horizontal="left" vertical="center"/>
      <protection/>
    </xf>
    <xf numFmtId="0" fontId="27" fillId="0" borderId="0" xfId="0" applyNumberFormat="1" applyFont="1" applyBorder="1" applyAlignment="1">
      <alignment horizontal="left"/>
    </xf>
    <xf numFmtId="0" fontId="27" fillId="0" borderId="0" xfId="0" applyNumberFormat="1" applyFont="1" applyBorder="1" applyAlignment="1">
      <alignment horizontal="left" vertical="center"/>
    </xf>
    <xf numFmtId="0" fontId="34" fillId="0" borderId="0" xfId="0" applyFont="1" applyAlignment="1">
      <alignment/>
    </xf>
    <xf numFmtId="49" fontId="42" fillId="24" borderId="0" xfId="33" applyNumberFormat="1" applyFont="1" applyFill="1" applyAlignment="1" applyProtection="1">
      <alignment horizontal="left" vertical="center"/>
      <protection/>
    </xf>
    <xf numFmtId="49" fontId="27" fillId="24" borderId="0" xfId="33" applyNumberFormat="1" applyFont="1" applyFill="1" applyAlignment="1">
      <alignment horizontal="center" vertical="center"/>
      <protection/>
    </xf>
    <xf numFmtId="49" fontId="27" fillId="24" borderId="0" xfId="33" applyNumberFormat="1" applyFont="1" applyFill="1">
      <alignment vertical="center"/>
      <protection/>
    </xf>
    <xf numFmtId="49" fontId="42" fillId="24" borderId="0" xfId="33" applyNumberFormat="1" applyFont="1" applyFill="1">
      <alignment vertical="center"/>
      <protection/>
    </xf>
    <xf numFmtId="49" fontId="39" fillId="24" borderId="0" xfId="33" applyNumberFormat="1" applyFont="1" applyFill="1">
      <alignment vertical="center"/>
      <protection/>
    </xf>
    <xf numFmtId="49" fontId="43" fillId="24" borderId="0" xfId="33" applyNumberFormat="1" applyFont="1" applyFill="1" applyBorder="1" applyAlignment="1">
      <alignment horizontal="left"/>
      <protection/>
    </xf>
    <xf numFmtId="0" fontId="27" fillId="24" borderId="0" xfId="33" applyFont="1" applyFill="1">
      <alignment vertical="center"/>
      <protection/>
    </xf>
    <xf numFmtId="49" fontId="27" fillId="24" borderId="0" xfId="33" applyNumberFormat="1" applyFont="1" applyFill="1" applyAlignment="1">
      <alignment vertical="center"/>
      <protection/>
    </xf>
    <xf numFmtId="49" fontId="42" fillId="24" borderId="0" xfId="33" applyNumberFormat="1" applyFont="1" applyFill="1" applyAlignment="1">
      <alignment vertical="center"/>
      <protection/>
    </xf>
    <xf numFmtId="49" fontId="39" fillId="24" borderId="0" xfId="33" applyNumberFormat="1" applyFont="1" applyFill="1" applyAlignment="1">
      <alignment vertical="center"/>
      <protection/>
    </xf>
    <xf numFmtId="49" fontId="43" fillId="24" borderId="0" xfId="33" applyNumberFormat="1" applyFont="1" applyFill="1" applyBorder="1" applyAlignment="1">
      <alignment horizontal="left" vertical="center"/>
      <protection/>
    </xf>
    <xf numFmtId="0" fontId="27" fillId="24" borderId="0" xfId="33" applyFont="1" applyFill="1" applyAlignment="1">
      <alignment vertical="center"/>
      <protection/>
    </xf>
    <xf numFmtId="49" fontId="44" fillId="24" borderId="0" xfId="33" applyNumberFormat="1" applyFont="1" applyFill="1" applyBorder="1" applyAlignment="1">
      <alignment vertical="center"/>
      <protection/>
    </xf>
    <xf numFmtId="49" fontId="45" fillId="24" borderId="0" xfId="33" applyNumberFormat="1" applyFont="1" applyFill="1" applyBorder="1" applyAlignment="1">
      <alignment vertical="center"/>
      <protection/>
    </xf>
    <xf numFmtId="49" fontId="44" fillId="24" borderId="0" xfId="33" applyNumberFormat="1" applyFont="1" applyFill="1" applyBorder="1" applyAlignment="1">
      <alignment horizontal="left" vertical="center"/>
      <protection/>
    </xf>
    <xf numFmtId="49" fontId="44" fillId="24" borderId="0" xfId="33" applyNumberFormat="1" applyFont="1" applyFill="1" applyAlignment="1">
      <alignment vertical="center"/>
      <protection/>
    </xf>
    <xf numFmtId="49" fontId="45" fillId="24" borderId="0" xfId="33" applyNumberFormat="1" applyFont="1" applyFill="1" applyAlignment="1">
      <alignment vertical="center"/>
      <protection/>
    </xf>
    <xf numFmtId="0" fontId="44" fillId="24" borderId="0" xfId="33" applyFont="1" applyFill="1" applyBorder="1" applyAlignment="1">
      <alignment vertical="center"/>
      <protection/>
    </xf>
    <xf numFmtId="49" fontId="44" fillId="0" borderId="0" xfId="0" applyNumberFormat="1" applyFont="1" applyBorder="1" applyAlignment="1">
      <alignment vertical="top"/>
    </xf>
    <xf numFmtId="0" fontId="44" fillId="0" borderId="0" xfId="0" applyFont="1" applyBorder="1" applyAlignment="1">
      <alignment vertical="top"/>
    </xf>
    <xf numFmtId="0" fontId="45" fillId="0" borderId="0" xfId="0" applyFont="1" applyBorder="1" applyAlignment="1">
      <alignment vertical="top"/>
    </xf>
    <xf numFmtId="0" fontId="44" fillId="0" borderId="0" xfId="0" applyNumberFormat="1" applyFont="1" applyBorder="1" applyAlignment="1">
      <alignment horizontal="left"/>
    </xf>
    <xf numFmtId="0" fontId="45" fillId="0" borderId="0" xfId="0" applyNumberFormat="1" applyFont="1" applyBorder="1" applyAlignment="1">
      <alignment vertical="top"/>
    </xf>
    <xf numFmtId="0" fontId="44" fillId="0" borderId="0" xfId="0" applyNumberFormat="1" applyFont="1" applyAlignment="1">
      <alignment vertical="top"/>
    </xf>
    <xf numFmtId="0" fontId="45" fillId="0" borderId="0" xfId="0" applyNumberFormat="1" applyFont="1" applyAlignment="1">
      <alignment vertical="top"/>
    </xf>
    <xf numFmtId="49" fontId="44" fillId="24" borderId="0" xfId="33" applyNumberFormat="1" applyFont="1" applyFill="1" applyBorder="1" applyAlignment="1">
      <alignment vertical="top"/>
      <protection/>
    </xf>
    <xf numFmtId="49" fontId="45" fillId="24" borderId="0" xfId="33" applyNumberFormat="1" applyFont="1" applyFill="1" applyBorder="1" applyAlignment="1">
      <alignment vertical="top"/>
      <protection/>
    </xf>
    <xf numFmtId="49" fontId="44" fillId="24" borderId="0" xfId="33" applyNumberFormat="1" applyFont="1" applyFill="1" applyBorder="1" applyAlignment="1">
      <alignment horizontal="left"/>
      <protection/>
    </xf>
    <xf numFmtId="49" fontId="44" fillId="24" borderId="0" xfId="33" applyNumberFormat="1" applyFont="1" applyFill="1" applyAlignment="1">
      <alignment vertical="top"/>
      <protection/>
    </xf>
    <xf numFmtId="49" fontId="45" fillId="24" borderId="0" xfId="33" applyNumberFormat="1" applyFont="1" applyFill="1" applyAlignment="1">
      <alignment vertical="top"/>
      <protection/>
    </xf>
    <xf numFmtId="0" fontId="44" fillId="24" borderId="0" xfId="33" applyFont="1" applyFill="1" applyBorder="1" applyAlignment="1">
      <alignment vertical="top"/>
      <protection/>
    </xf>
    <xf numFmtId="49" fontId="44" fillId="24" borderId="0" xfId="33" applyNumberFormat="1" applyFont="1" applyFill="1" applyBorder="1" applyAlignment="1">
      <alignment horizontal="center" vertical="top"/>
      <protection/>
    </xf>
    <xf numFmtId="0" fontId="44" fillId="0" borderId="0" xfId="0" applyFont="1" applyBorder="1" applyAlignment="1">
      <alignment horizontal="center" vertical="top"/>
    </xf>
    <xf numFmtId="49" fontId="44" fillId="0" borderId="0" xfId="0" applyNumberFormat="1" applyFont="1" applyBorder="1" applyAlignment="1">
      <alignment vertical="center"/>
    </xf>
    <xf numFmtId="0" fontId="44" fillId="0" borderId="0" xfId="0" applyFont="1" applyBorder="1" applyAlignment="1">
      <alignment vertical="center"/>
    </xf>
    <xf numFmtId="0" fontId="44" fillId="0" borderId="0" xfId="0" applyFont="1" applyBorder="1" applyAlignment="1">
      <alignment horizontal="center" vertical="center"/>
    </xf>
    <xf numFmtId="0" fontId="45" fillId="0" borderId="0" xfId="0" applyFont="1" applyBorder="1" applyAlignment="1">
      <alignment vertical="center"/>
    </xf>
    <xf numFmtId="0" fontId="44" fillId="0" borderId="0" xfId="0" applyNumberFormat="1" applyFont="1" applyBorder="1" applyAlignment="1">
      <alignment horizontal="left" vertical="center"/>
    </xf>
    <xf numFmtId="0" fontId="45" fillId="0" borderId="0" xfId="0" applyNumberFormat="1" applyFont="1" applyBorder="1" applyAlignment="1">
      <alignment vertical="center"/>
    </xf>
    <xf numFmtId="0" fontId="44" fillId="0" borderId="0" xfId="0" applyNumberFormat="1" applyFont="1" applyAlignment="1">
      <alignment vertical="center"/>
    </xf>
    <xf numFmtId="0" fontId="45" fillId="0" borderId="0" xfId="0" applyNumberFormat="1" applyFont="1" applyAlignment="1">
      <alignment vertical="center"/>
    </xf>
    <xf numFmtId="49" fontId="45" fillId="0" borderId="0" xfId="0" applyNumberFormat="1" applyFont="1" applyBorder="1" applyAlignment="1">
      <alignment vertical="top"/>
    </xf>
    <xf numFmtId="49" fontId="44" fillId="0" borderId="0" xfId="0" applyNumberFormat="1" applyFont="1" applyBorder="1" applyAlignment="1">
      <alignment horizontal="left"/>
    </xf>
    <xf numFmtId="49" fontId="44" fillId="0" borderId="0" xfId="0" applyNumberFormat="1" applyFont="1" applyAlignment="1">
      <alignment vertical="top"/>
    </xf>
    <xf numFmtId="49" fontId="45" fillId="0" borderId="0" xfId="0" applyNumberFormat="1" applyFont="1" applyAlignment="1">
      <alignment vertical="top"/>
    </xf>
    <xf numFmtId="49" fontId="44" fillId="0" borderId="0" xfId="0" applyNumberFormat="1" applyFont="1" applyBorder="1" applyAlignment="1">
      <alignment horizontal="center" vertical="center"/>
    </xf>
    <xf numFmtId="49" fontId="45" fillId="0" borderId="0" xfId="0" applyNumberFormat="1" applyFont="1" applyBorder="1" applyAlignment="1">
      <alignment vertical="center"/>
    </xf>
    <xf numFmtId="49" fontId="44" fillId="0" borderId="0" xfId="0" applyNumberFormat="1" applyFont="1" applyBorder="1" applyAlignment="1">
      <alignment horizontal="left" vertical="center"/>
    </xf>
    <xf numFmtId="49" fontId="44" fillId="0" borderId="0" xfId="0" applyNumberFormat="1" applyFont="1" applyAlignment="1">
      <alignment vertical="center"/>
    </xf>
    <xf numFmtId="49" fontId="45" fillId="0" borderId="0" xfId="0" applyNumberFormat="1" applyFont="1" applyAlignment="1">
      <alignment vertical="center"/>
    </xf>
    <xf numFmtId="49" fontId="44" fillId="0" borderId="0" xfId="0" applyNumberFormat="1" applyFont="1" applyBorder="1" applyAlignment="1">
      <alignment horizontal="center" vertical="top"/>
    </xf>
    <xf numFmtId="0" fontId="37" fillId="0" borderId="11" xfId="0" applyNumberFormat="1" applyFont="1" applyFill="1" applyBorder="1" applyAlignment="1">
      <alignment vertical="center"/>
    </xf>
    <xf numFmtId="0" fontId="18" fillId="0" borderId="13" xfId="0" applyNumberFormat="1" applyFont="1" applyFill="1" applyBorder="1" applyAlignment="1">
      <alignment horizontal="center" vertical="center"/>
    </xf>
    <xf numFmtId="0" fontId="18" fillId="0" borderId="15" xfId="0" applyNumberFormat="1" applyFont="1" applyFill="1" applyBorder="1" applyAlignment="1">
      <alignment horizontal="center" vertical="center"/>
    </xf>
    <xf numFmtId="0" fontId="10" fillId="24" borderId="0" xfId="0" applyNumberFormat="1" applyFont="1" applyFill="1" applyBorder="1" applyAlignment="1">
      <alignment horizontal="right" vertical="center"/>
    </xf>
    <xf numFmtId="0" fontId="18" fillId="0" borderId="21" xfId="0" applyNumberFormat="1" applyFont="1" applyFill="1" applyBorder="1" applyAlignment="1">
      <alignment horizontal="right" vertical="center"/>
    </xf>
    <xf numFmtId="0" fontId="13" fillId="25" borderId="17" xfId="0" applyNumberFormat="1" applyFont="1" applyFill="1" applyBorder="1" applyAlignment="1">
      <alignment horizontal="right" vertical="center"/>
    </xf>
    <xf numFmtId="0" fontId="28" fillId="0" borderId="0" xfId="0" applyFont="1" applyBorder="1" applyAlignment="1">
      <alignment vertical="top"/>
    </xf>
    <xf numFmtId="49" fontId="28" fillId="24" borderId="0" xfId="33" applyNumberFormat="1" applyFont="1" applyFill="1" applyBorder="1" applyAlignment="1">
      <alignment vertical="center"/>
      <protection/>
    </xf>
    <xf numFmtId="0" fontId="34" fillId="0" borderId="0" xfId="0" applyNumberFormat="1" applyFont="1" applyFill="1" applyAlignment="1">
      <alignment vertical="center"/>
    </xf>
    <xf numFmtId="0" fontId="27" fillId="0" borderId="21" xfId="0" applyNumberFormat="1" applyFont="1" applyFill="1" applyBorder="1" applyAlignment="1">
      <alignment vertical="center"/>
    </xf>
    <xf numFmtId="0" fontId="34" fillId="0" borderId="21" xfId="0" applyNumberFormat="1" applyFont="1" applyFill="1" applyBorder="1" applyAlignment="1">
      <alignment vertical="center"/>
    </xf>
    <xf numFmtId="49" fontId="27" fillId="17" borderId="0" xfId="0" applyNumberFormat="1" applyFont="1" applyFill="1" applyAlignment="1">
      <alignment vertical="center"/>
    </xf>
    <xf numFmtId="0" fontId="27" fillId="0" borderId="0" xfId="0" applyFont="1" applyBorder="1" applyAlignment="1">
      <alignment/>
    </xf>
    <xf numFmtId="0" fontId="21" fillId="0" borderId="22" xfId="0" applyNumberFormat="1" applyFont="1" applyFill="1" applyBorder="1" applyAlignment="1">
      <alignment vertical="center"/>
    </xf>
    <xf numFmtId="0" fontId="27" fillId="0" borderId="0" xfId="0" applyNumberFormat="1" applyFont="1" applyFill="1" applyAlignment="1">
      <alignment vertical="center"/>
    </xf>
    <xf numFmtId="0" fontId="11" fillId="0" borderId="0" xfId="0" applyNumberFormat="1" applyFont="1" applyFill="1" applyBorder="1" applyAlignment="1">
      <alignment vertical="center"/>
    </xf>
    <xf numFmtId="0" fontId="11" fillId="0" borderId="17" xfId="0" applyNumberFormat="1" applyFont="1" applyFill="1" applyBorder="1" applyAlignment="1">
      <alignment vertical="center"/>
    </xf>
    <xf numFmtId="0" fontId="27" fillId="0" borderId="0" xfId="0" applyNumberFormat="1" applyFont="1" applyFill="1" applyBorder="1" applyAlignment="1">
      <alignment horizontal="center" vertical="center"/>
    </xf>
    <xf numFmtId="0" fontId="27" fillId="0" borderId="11" xfId="0" applyNumberFormat="1" applyFont="1" applyFill="1" applyBorder="1" applyAlignment="1">
      <alignment horizontal="center" vertical="center"/>
    </xf>
    <xf numFmtId="0" fontId="18" fillId="17" borderId="0" xfId="0" applyFont="1" applyFill="1" applyAlignment="1">
      <alignment horizontal="left" vertical="center"/>
    </xf>
    <xf numFmtId="0" fontId="13" fillId="23" borderId="0" xfId="33" applyFont="1" applyFill="1" applyAlignment="1">
      <alignment horizontal="right" vertical="center"/>
      <protection/>
    </xf>
    <xf numFmtId="0" fontId="18" fillId="23" borderId="0" xfId="33" applyNumberFormat="1" applyFont="1" applyFill="1" applyBorder="1" applyAlignment="1">
      <alignment horizontal="center" vertical="center"/>
      <protection/>
    </xf>
    <xf numFmtId="14" fontId="14" fillId="0" borderId="10" xfId="0" applyNumberFormat="1" applyFont="1" applyFill="1" applyBorder="1" applyAlignment="1">
      <alignment vertical="center"/>
    </xf>
    <xf numFmtId="14" fontId="14" fillId="0" borderId="10" xfId="0" applyNumberFormat="1" applyFont="1" applyFill="1" applyBorder="1" applyAlignment="1">
      <alignment horizontal="left" vertical="center"/>
    </xf>
    <xf numFmtId="0" fontId="24" fillId="0" borderId="0" xfId="0" applyFont="1" applyAlignment="1">
      <alignment/>
    </xf>
    <xf numFmtId="0" fontId="14" fillId="0" borderId="10" xfId="0" applyNumberFormat="1" applyFont="1" applyBorder="1" applyAlignment="1">
      <alignment horizontal="left" vertical="center"/>
    </xf>
    <xf numFmtId="0" fontId="24" fillId="0" borderId="11" xfId="0" applyNumberFormat="1" applyFont="1" applyFill="1" applyBorder="1" applyAlignment="1">
      <alignment vertical="center"/>
    </xf>
    <xf numFmtId="0" fontId="24" fillId="0" borderId="16" xfId="0" applyNumberFormat="1" applyFont="1" applyFill="1" applyBorder="1" applyAlignment="1">
      <alignment vertical="center"/>
    </xf>
    <xf numFmtId="0" fontId="24" fillId="0" borderId="17" xfId="0" applyNumberFormat="1" applyFont="1" applyFill="1" applyBorder="1" applyAlignment="1">
      <alignment horizontal="left" vertical="center"/>
    </xf>
    <xf numFmtId="49" fontId="9" fillId="24" borderId="0" xfId="0" applyNumberFormat="1" applyFont="1" applyFill="1" applyAlignment="1">
      <alignment vertical="center"/>
    </xf>
    <xf numFmtId="0" fontId="9" fillId="24" borderId="0" xfId="0" applyNumberFormat="1" applyFont="1" applyFill="1" applyAlignment="1">
      <alignment vertical="center"/>
    </xf>
    <xf numFmtId="0" fontId="27" fillId="0" borderId="16" xfId="0" applyNumberFormat="1" applyFont="1" applyFill="1" applyBorder="1" applyAlignment="1">
      <alignment vertical="center"/>
    </xf>
    <xf numFmtId="49" fontId="34" fillId="0" borderId="13" xfId="0" applyNumberFormat="1" applyFont="1" applyFill="1" applyBorder="1" applyAlignment="1">
      <alignment vertical="center"/>
    </xf>
    <xf numFmtId="49" fontId="34" fillId="0" borderId="0" xfId="0" applyNumberFormat="1" applyFont="1" applyFill="1" applyAlignment="1">
      <alignment vertical="center"/>
    </xf>
    <xf numFmtId="49" fontId="27" fillId="24" borderId="0" xfId="0" applyNumberFormat="1" applyFont="1" applyFill="1" applyAlignment="1">
      <alignment vertical="center"/>
    </xf>
    <xf numFmtId="49" fontId="39" fillId="24" borderId="0" xfId="0" applyNumberFormat="1" applyFont="1" applyFill="1" applyAlignment="1">
      <alignment vertical="center"/>
    </xf>
    <xf numFmtId="0" fontId="34" fillId="0" borderId="11" xfId="0" applyNumberFormat="1" applyFont="1" applyFill="1" applyBorder="1" applyAlignment="1">
      <alignment vertical="center"/>
    </xf>
    <xf numFmtId="0" fontId="34" fillId="0" borderId="15" xfId="0" applyNumberFormat="1" applyFont="1" applyFill="1" applyBorder="1" applyAlignment="1">
      <alignment vertical="center"/>
    </xf>
    <xf numFmtId="49" fontId="34" fillId="0" borderId="17" xfId="0" applyNumberFormat="1" applyFont="1" applyFill="1" applyBorder="1" applyAlignment="1">
      <alignment vertical="center"/>
    </xf>
    <xf numFmtId="0" fontId="34" fillId="0" borderId="16" xfId="0" applyNumberFormat="1" applyFont="1" applyFill="1" applyBorder="1" applyAlignment="1">
      <alignment vertical="center"/>
    </xf>
    <xf numFmtId="49" fontId="34" fillId="0" borderId="11" xfId="0" applyNumberFormat="1" applyFont="1" applyFill="1" applyBorder="1" applyAlignment="1">
      <alignment vertical="center"/>
    </xf>
    <xf numFmtId="0" fontId="39" fillId="24" borderId="17" xfId="0" applyNumberFormat="1" applyFont="1" applyFill="1" applyBorder="1" applyAlignment="1">
      <alignment vertical="center"/>
    </xf>
    <xf numFmtId="0" fontId="27" fillId="24" borderId="0" xfId="0" applyNumberFormat="1" applyFont="1" applyFill="1" applyAlignment="1">
      <alignment vertical="center"/>
    </xf>
    <xf numFmtId="0" fontId="39" fillId="24" borderId="0" xfId="0" applyNumberFormat="1" applyFont="1" applyFill="1" applyAlignment="1">
      <alignment vertical="center"/>
    </xf>
    <xf numFmtId="0" fontId="27" fillId="24" borderId="0" xfId="0" applyNumberFormat="1" applyFont="1" applyFill="1" applyBorder="1" applyAlignment="1">
      <alignment vertical="center"/>
    </xf>
    <xf numFmtId="0" fontId="34" fillId="0" borderId="17" xfId="0" applyNumberFormat="1" applyFont="1" applyFill="1" applyBorder="1" applyAlignment="1">
      <alignment horizontal="left" vertical="center"/>
    </xf>
    <xf numFmtId="0" fontId="39" fillId="0" borderId="0" xfId="0" applyNumberFormat="1" applyFont="1" applyFill="1" applyBorder="1" applyAlignment="1">
      <alignment horizontal="right" vertical="center"/>
    </xf>
    <xf numFmtId="0" fontId="47" fillId="25" borderId="17" xfId="0" applyNumberFormat="1" applyFont="1" applyFill="1" applyBorder="1" applyAlignment="1">
      <alignment horizontal="right" vertical="center"/>
    </xf>
    <xf numFmtId="49" fontId="34" fillId="0" borderId="15" xfId="0" applyNumberFormat="1" applyFont="1" applyFill="1" applyBorder="1" applyAlignment="1">
      <alignment vertical="center"/>
    </xf>
    <xf numFmtId="49" fontId="34" fillId="0" borderId="0" xfId="0" applyNumberFormat="1" applyFont="1" applyFill="1" applyBorder="1" applyAlignment="1">
      <alignment vertical="center"/>
    </xf>
    <xf numFmtId="0" fontId="39" fillId="24" borderId="11" xfId="0" applyNumberFormat="1" applyFont="1" applyFill="1" applyBorder="1" applyAlignment="1">
      <alignment vertical="center"/>
    </xf>
    <xf numFmtId="0" fontId="39" fillId="24" borderId="15" xfId="0" applyNumberFormat="1" applyFont="1" applyFill="1" applyBorder="1" applyAlignment="1">
      <alignment vertical="center"/>
    </xf>
    <xf numFmtId="0" fontId="39" fillId="24" borderId="0" xfId="0" applyNumberFormat="1" applyFont="1" applyFill="1" applyBorder="1" applyAlignment="1">
      <alignment vertical="center"/>
    </xf>
    <xf numFmtId="0" fontId="34" fillId="0" borderId="18" xfId="0" applyNumberFormat="1" applyFont="1" applyFill="1" applyBorder="1" applyAlignment="1">
      <alignment vertical="center"/>
    </xf>
    <xf numFmtId="0" fontId="39" fillId="24" borderId="13" xfId="0" applyNumberFormat="1" applyFont="1" applyFill="1" applyBorder="1" applyAlignment="1">
      <alignment vertical="center"/>
    </xf>
    <xf numFmtId="0" fontId="39" fillId="24" borderId="18" xfId="0" applyNumberFormat="1" applyFont="1" applyFill="1" applyBorder="1" applyAlignment="1">
      <alignment vertical="center"/>
    </xf>
    <xf numFmtId="0" fontId="34" fillId="0" borderId="0" xfId="0" applyNumberFormat="1" applyFont="1" applyFill="1" applyBorder="1" applyAlignment="1">
      <alignment vertical="center"/>
    </xf>
    <xf numFmtId="49" fontId="27" fillId="24" borderId="0" xfId="0" applyNumberFormat="1" applyFont="1" applyFill="1" applyBorder="1" applyAlignment="1">
      <alignment vertical="center"/>
    </xf>
    <xf numFmtId="49" fontId="39" fillId="24" borderId="0" xfId="0" applyNumberFormat="1" applyFont="1" applyFill="1" applyBorder="1" applyAlignment="1">
      <alignment vertical="center"/>
    </xf>
    <xf numFmtId="0" fontId="34" fillId="0" borderId="15" xfId="0" applyNumberFormat="1" applyFont="1" applyFill="1" applyBorder="1" applyAlignment="1">
      <alignment horizontal="right" vertical="center"/>
    </xf>
    <xf numFmtId="0" fontId="27" fillId="0" borderId="0" xfId="0" applyNumberFormat="1" applyFont="1" applyFill="1" applyAlignment="1">
      <alignment horizontal="center" vertical="center"/>
    </xf>
    <xf numFmtId="0" fontId="34" fillId="0" borderId="0" xfId="0" applyNumberFormat="1" applyFont="1" applyFill="1" applyAlignment="1">
      <alignment horizontal="center" vertical="center"/>
    </xf>
    <xf numFmtId="0" fontId="13" fillId="24" borderId="0" xfId="0" applyNumberFormat="1" applyFont="1" applyFill="1" applyAlignment="1">
      <alignment horizontal="center" vertical="center"/>
    </xf>
    <xf numFmtId="0" fontId="17" fillId="24" borderId="0" xfId="0" applyNumberFormat="1" applyFont="1" applyFill="1" applyAlignment="1">
      <alignment vertical="center"/>
    </xf>
    <xf numFmtId="49" fontId="18" fillId="24" borderId="0" xfId="0" applyNumberFormat="1" applyFont="1" applyFill="1" applyBorder="1" applyAlignment="1">
      <alignment horizontal="center" vertical="center"/>
    </xf>
    <xf numFmtId="0" fontId="27" fillId="0" borderId="15" xfId="0" applyNumberFormat="1" applyFont="1" applyFill="1" applyBorder="1" applyAlignment="1">
      <alignment horizontal="center" vertical="center"/>
    </xf>
    <xf numFmtId="0" fontId="27" fillId="24" borderId="0" xfId="0" applyNumberFormat="1" applyFont="1" applyFill="1" applyAlignment="1">
      <alignment horizontal="center" vertical="center"/>
    </xf>
    <xf numFmtId="0" fontId="27" fillId="0" borderId="0" xfId="0" applyNumberFormat="1" applyFont="1" applyFill="1" applyBorder="1" applyAlignment="1">
      <alignment horizontal="center" vertical="center"/>
    </xf>
    <xf numFmtId="0" fontId="27" fillId="0" borderId="17" xfId="0" applyNumberFormat="1" applyFont="1" applyFill="1" applyBorder="1" applyAlignment="1">
      <alignment horizontal="center" vertical="center"/>
    </xf>
    <xf numFmtId="0" fontId="34" fillId="0" borderId="0" xfId="0" applyNumberFormat="1" applyFont="1" applyFill="1" applyBorder="1" applyAlignment="1">
      <alignment horizontal="center" vertical="center"/>
    </xf>
    <xf numFmtId="0" fontId="34" fillId="0" borderId="17" xfId="0" applyNumberFormat="1" applyFont="1" applyFill="1" applyBorder="1" applyAlignment="1">
      <alignment horizontal="center" vertical="center"/>
    </xf>
    <xf numFmtId="0" fontId="46" fillId="0" borderId="17" xfId="0" applyFont="1" applyBorder="1" applyAlignment="1">
      <alignment vertical="center"/>
    </xf>
    <xf numFmtId="0" fontId="46" fillId="0" borderId="0" xfId="0" applyFont="1" applyAlignment="1">
      <alignment vertical="center"/>
    </xf>
    <xf numFmtId="0" fontId="20" fillId="24" borderId="0" xfId="0" applyNumberFormat="1" applyFont="1" applyFill="1" applyBorder="1" applyAlignment="1">
      <alignment horizontal="right" vertical="center"/>
    </xf>
    <xf numFmtId="0" fontId="34" fillId="0" borderId="11" xfId="0" applyNumberFormat="1" applyFont="1" applyFill="1" applyBorder="1" applyAlignment="1">
      <alignment horizontal="center" vertical="center"/>
    </xf>
    <xf numFmtId="0" fontId="34" fillId="0" borderId="15" xfId="0" applyNumberFormat="1" applyFont="1" applyFill="1" applyBorder="1" applyAlignment="1">
      <alignment horizontal="center" vertical="center"/>
    </xf>
    <xf numFmtId="0" fontId="34" fillId="0" borderId="22" xfId="0" applyNumberFormat="1" applyFont="1" applyFill="1" applyBorder="1" applyAlignment="1">
      <alignment horizontal="center" vertical="center"/>
    </xf>
    <xf numFmtId="0" fontId="34" fillId="0" borderId="23" xfId="0" applyNumberFormat="1" applyFont="1" applyFill="1" applyBorder="1" applyAlignment="1">
      <alignment horizontal="center" vertical="center"/>
    </xf>
    <xf numFmtId="0" fontId="27" fillId="0" borderId="11" xfId="0" applyNumberFormat="1" applyFont="1" applyFill="1" applyBorder="1" applyAlignment="1">
      <alignment horizontal="center" vertical="center"/>
    </xf>
    <xf numFmtId="0" fontId="27" fillId="24" borderId="17" xfId="0" applyNumberFormat="1" applyFont="1" applyFill="1" applyBorder="1" applyAlignment="1">
      <alignment horizontal="center" vertical="center"/>
    </xf>
    <xf numFmtId="0" fontId="27" fillId="0" borderId="18" xfId="0" applyNumberFormat="1" applyFont="1" applyFill="1" applyBorder="1" applyAlignment="1">
      <alignment horizontal="center" vertical="center"/>
    </xf>
    <xf numFmtId="0" fontId="27" fillId="0" borderId="13" xfId="0" applyNumberFormat="1" applyFont="1" applyFill="1" applyBorder="1" applyAlignment="1">
      <alignment horizontal="center" vertical="center"/>
    </xf>
    <xf numFmtId="0" fontId="27" fillId="24" borderId="18" xfId="0" applyNumberFormat="1" applyFont="1" applyFill="1" applyBorder="1" applyAlignment="1">
      <alignment horizontal="center" vertical="center"/>
    </xf>
    <xf numFmtId="0" fontId="27" fillId="24" borderId="13" xfId="0" applyNumberFormat="1" applyFont="1" applyFill="1" applyBorder="1" applyAlignment="1">
      <alignment horizontal="center" vertical="center"/>
    </xf>
    <xf numFmtId="0" fontId="27" fillId="24" borderId="11" xfId="0" applyNumberFormat="1" applyFont="1" applyFill="1" applyBorder="1" applyAlignment="1">
      <alignment horizontal="center" vertical="center"/>
    </xf>
    <xf numFmtId="0" fontId="27" fillId="24" borderId="15" xfId="0" applyNumberFormat="1" applyFont="1" applyFill="1" applyBorder="1" applyAlignment="1">
      <alignment horizontal="center" vertical="center"/>
    </xf>
    <xf numFmtId="14" fontId="14" fillId="0" borderId="10" xfId="0" applyNumberFormat="1" applyFont="1" applyFill="1" applyBorder="1" applyAlignment="1">
      <alignment horizontal="left" vertical="center"/>
    </xf>
    <xf numFmtId="0" fontId="26" fillId="24" borderId="0" xfId="0" applyNumberFormat="1" applyFont="1" applyFill="1" applyBorder="1" applyAlignment="1">
      <alignment horizontal="center" vertical="center"/>
    </xf>
    <xf numFmtId="0" fontId="27" fillId="24" borderId="0" xfId="0" applyNumberFormat="1" applyFont="1" applyFill="1" applyAlignment="1">
      <alignment horizontal="left" vertical="center"/>
    </xf>
    <xf numFmtId="0" fontId="20" fillId="0" borderId="0" xfId="0" applyFont="1" applyAlignment="1">
      <alignment horizontal="left"/>
    </xf>
    <xf numFmtId="0" fontId="20" fillId="0" borderId="0" xfId="0" applyFont="1" applyAlignment="1">
      <alignment horizontal="center" vertical="center"/>
    </xf>
    <xf numFmtId="0" fontId="34" fillId="0" borderId="0" xfId="0" applyFont="1" applyAlignment="1">
      <alignment horizontal="center"/>
    </xf>
    <xf numFmtId="0" fontId="34" fillId="0" borderId="0" xfId="0" applyFont="1" applyAlignment="1">
      <alignment horizontal="left"/>
    </xf>
    <xf numFmtId="0" fontId="34" fillId="0" borderId="18" xfId="0" applyFont="1" applyBorder="1" applyAlignment="1">
      <alignment horizontal="center"/>
    </xf>
    <xf numFmtId="0" fontId="20" fillId="0" borderId="0" xfId="0" applyFont="1" applyAlignment="1">
      <alignment horizontal="right"/>
    </xf>
    <xf numFmtId="0" fontId="39" fillId="0" borderId="0" xfId="0" applyNumberFormat="1" applyFont="1" applyFill="1" applyBorder="1" applyAlignment="1">
      <alignment horizontal="center" vertical="center"/>
    </xf>
    <xf numFmtId="0" fontId="39" fillId="0" borderId="17" xfId="0" applyNumberFormat="1" applyFont="1" applyFill="1" applyBorder="1" applyAlignment="1">
      <alignment horizontal="center" vertical="center"/>
    </xf>
    <xf numFmtId="0" fontId="27" fillId="24" borderId="0" xfId="0" applyNumberFormat="1" applyFont="1" applyFill="1" applyBorder="1" applyAlignment="1">
      <alignment horizontal="center" vertical="center"/>
    </xf>
    <xf numFmtId="0" fontId="27" fillId="24" borderId="17" xfId="0" applyNumberFormat="1" applyFont="1" applyFill="1" applyBorder="1" applyAlignment="1">
      <alignment horizontal="center" vertical="center"/>
    </xf>
    <xf numFmtId="0" fontId="27" fillId="24" borderId="18" xfId="0" applyNumberFormat="1" applyFont="1" applyFill="1" applyBorder="1" applyAlignment="1">
      <alignment horizontal="center" vertical="center"/>
    </xf>
    <xf numFmtId="0" fontId="27" fillId="24" borderId="0" xfId="0" applyNumberFormat="1" applyFont="1" applyFill="1" applyBorder="1" applyAlignment="1">
      <alignment horizontal="center" vertical="center"/>
    </xf>
    <xf numFmtId="0" fontId="27" fillId="24" borderId="11" xfId="0" applyNumberFormat="1" applyFont="1" applyFill="1" applyBorder="1" applyAlignment="1">
      <alignment horizontal="center" vertical="center"/>
    </xf>
    <xf numFmtId="0" fontId="27" fillId="24" borderId="0" xfId="33" applyNumberFormat="1" applyFont="1" applyFill="1" applyBorder="1" applyAlignment="1">
      <alignment horizontal="center" vertical="center"/>
      <protection/>
    </xf>
    <xf numFmtId="0" fontId="27" fillId="24" borderId="17" xfId="33" applyNumberFormat="1" applyFont="1" applyFill="1" applyBorder="1" applyAlignment="1">
      <alignment horizontal="center" vertical="center"/>
      <protection/>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院長杯空白籤表 new" xfId="33"/>
    <cellStyle name="Comma" xfId="34"/>
    <cellStyle name="Comma [0]"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dxfs count="297">
    <dxf>
      <font>
        <b/>
        <i val="0"/>
        <color indexed="8"/>
      </font>
      <fill>
        <patternFill>
          <bgColor indexed="42"/>
        </patternFill>
      </fill>
    </dxf>
    <dxf>
      <font>
        <b val="0"/>
        <i val="0"/>
      </font>
    </dxf>
    <dxf>
      <font>
        <color indexed="9"/>
      </font>
      <fill>
        <patternFill>
          <bgColor indexed="42"/>
        </patternFill>
      </fill>
    </dxf>
    <dxf>
      <font>
        <b/>
        <i val="0"/>
      </font>
    </dxf>
    <dxf>
      <font>
        <b/>
        <i val="0"/>
      </font>
    </dxf>
    <dxf>
      <font>
        <b/>
        <i val="0"/>
      </font>
    </dxf>
    <dxf>
      <font>
        <b/>
        <i val="0"/>
      </font>
    </dxf>
    <dxf>
      <font>
        <color indexed="11"/>
      </font>
    </dxf>
    <dxf>
      <font>
        <b/>
        <i val="0"/>
        <color indexed="11"/>
      </font>
    </dxf>
    <dxf>
      <font>
        <b val="0"/>
        <i/>
        <color indexed="10"/>
      </font>
    </dxf>
    <dxf>
      <font>
        <color indexed="9"/>
      </font>
    </dxf>
    <dxf>
      <font>
        <b/>
        <i val="0"/>
        <color indexed="8"/>
      </font>
      <fill>
        <patternFill>
          <bgColor indexed="42"/>
        </patternFill>
      </fill>
    </dxf>
    <dxf>
      <font>
        <color indexed="9"/>
      </font>
      <fill>
        <patternFill>
          <bgColor indexed="42"/>
        </patternFill>
      </fill>
    </dxf>
    <dxf>
      <font>
        <color indexed="9"/>
      </font>
    </dxf>
    <dxf>
      <font>
        <b val="0"/>
        <i val="0"/>
      </font>
    </dxf>
    <dxf>
      <font>
        <color indexed="11"/>
      </font>
    </dxf>
    <dxf>
      <font>
        <b/>
        <i val="0"/>
        <color indexed="11"/>
      </font>
    </dxf>
    <dxf>
      <font>
        <b val="0"/>
        <i/>
        <color indexed="10"/>
      </font>
    </dxf>
    <dxf>
      <font>
        <color indexed="9"/>
      </font>
      <fill>
        <patternFill>
          <bgColor indexed="42"/>
        </patternFill>
      </fill>
    </dxf>
    <dxf>
      <font>
        <color indexed="11"/>
      </font>
    </dxf>
    <dxf>
      <font>
        <b/>
        <i val="0"/>
        <color indexed="11"/>
      </font>
    </dxf>
    <dxf>
      <font>
        <b val="0"/>
        <i/>
        <color indexed="10"/>
      </font>
    </dxf>
    <dxf>
      <font>
        <b/>
        <i val="0"/>
        <color indexed="8"/>
      </font>
      <fill>
        <patternFill>
          <bgColor indexed="42"/>
        </patternFill>
      </fill>
    </dxf>
    <dxf>
      <font>
        <b/>
        <i val="0"/>
      </font>
    </dxf>
    <dxf>
      <font>
        <b/>
        <i val="0"/>
      </font>
    </dxf>
    <dxf>
      <font>
        <b/>
        <i val="0"/>
      </font>
    </dxf>
    <dxf>
      <font>
        <b/>
        <i val="0"/>
      </font>
    </dxf>
    <dxf>
      <font>
        <b val="0"/>
        <i val="0"/>
      </font>
    </dxf>
    <dxf>
      <font>
        <color indexed="9"/>
      </font>
    </dxf>
    <dxf>
      <font>
        <b/>
        <i val="0"/>
        <color indexed="8"/>
      </font>
      <fill>
        <patternFill>
          <bgColor indexed="42"/>
        </patternFill>
      </fill>
    </dxf>
    <dxf>
      <font>
        <b/>
        <i val="0"/>
      </font>
    </dxf>
    <dxf>
      <font>
        <b/>
        <i val="0"/>
      </font>
    </dxf>
    <dxf>
      <font>
        <b/>
        <i val="0"/>
      </font>
    </dxf>
    <dxf>
      <font>
        <b/>
        <i val="0"/>
      </font>
    </dxf>
    <dxf>
      <font>
        <color indexed="11"/>
      </font>
    </dxf>
    <dxf>
      <font>
        <b/>
        <i val="0"/>
        <color indexed="11"/>
      </font>
    </dxf>
    <dxf>
      <font>
        <b val="0"/>
        <i/>
        <color indexed="10"/>
      </font>
    </dxf>
    <dxf>
      <font>
        <color indexed="9"/>
      </font>
      <fill>
        <patternFill>
          <bgColor indexed="42"/>
        </patternFill>
      </fill>
    </dxf>
    <dxf>
      <font>
        <color indexed="11"/>
      </font>
    </dxf>
    <dxf>
      <font>
        <b/>
        <i val="0"/>
        <color indexed="11"/>
      </font>
    </dxf>
    <dxf>
      <font>
        <b val="0"/>
        <i/>
        <color indexed="10"/>
      </font>
    </dxf>
    <dxf>
      <font>
        <b/>
        <i val="0"/>
        <color indexed="8"/>
      </font>
      <fill>
        <patternFill>
          <bgColor indexed="42"/>
        </patternFill>
      </fill>
    </dxf>
    <dxf>
      <font>
        <b val="0"/>
        <i val="0"/>
      </font>
    </dxf>
    <dxf>
      <font>
        <color indexed="9"/>
      </font>
      <fill>
        <patternFill>
          <bgColor indexed="42"/>
        </patternFill>
      </fill>
    </dxf>
    <dxf>
      <font>
        <color indexed="9"/>
      </font>
    </dxf>
    <dxf>
      <font>
        <color indexed="11"/>
      </font>
    </dxf>
    <dxf>
      <font>
        <b/>
        <i val="0"/>
        <color indexed="11"/>
      </font>
    </dxf>
    <dxf>
      <font>
        <b val="0"/>
        <i/>
        <color indexed="10"/>
      </font>
    </dxf>
    <dxf>
      <font>
        <b/>
        <i val="0"/>
        <color indexed="8"/>
      </font>
      <fill>
        <patternFill>
          <bgColor indexed="42"/>
        </patternFill>
      </fill>
    </dxf>
    <dxf>
      <font>
        <b val="0"/>
        <i val="0"/>
      </font>
    </dxf>
    <dxf>
      <font>
        <color indexed="9"/>
      </font>
      <fill>
        <patternFill>
          <bgColor indexed="42"/>
        </patternFill>
      </fill>
    </dxf>
    <dxf>
      <font>
        <b/>
        <i val="0"/>
      </font>
    </dxf>
    <dxf>
      <font>
        <b/>
        <i val="0"/>
      </font>
    </dxf>
    <dxf>
      <font>
        <b/>
        <i val="0"/>
      </font>
    </dxf>
    <dxf>
      <font>
        <b/>
        <i val="0"/>
      </font>
    </dxf>
    <dxf>
      <font>
        <color indexed="11"/>
      </font>
    </dxf>
    <dxf>
      <font>
        <b/>
        <i val="0"/>
        <color indexed="11"/>
      </font>
    </dxf>
    <dxf>
      <font>
        <b val="0"/>
        <i/>
        <color indexed="10"/>
      </font>
    </dxf>
    <dxf>
      <font>
        <color indexed="9"/>
      </font>
    </dxf>
    <dxf>
      <font>
        <b/>
        <i val="0"/>
      </font>
    </dxf>
    <dxf>
      <font>
        <b/>
        <i val="0"/>
      </font>
    </dxf>
    <dxf>
      <font>
        <b/>
        <i val="0"/>
        <color indexed="8"/>
      </font>
      <fill>
        <patternFill>
          <bgColor indexed="42"/>
        </patternFill>
      </fill>
    </dxf>
    <dxf>
      <font>
        <b val="0"/>
        <i val="0"/>
      </font>
    </dxf>
    <dxf>
      <font>
        <b/>
        <i val="0"/>
      </font>
    </dxf>
    <dxf>
      <font>
        <b/>
        <i val="0"/>
      </font>
    </dxf>
    <dxf>
      <font>
        <b/>
        <i val="0"/>
      </font>
    </dxf>
    <dxf>
      <font>
        <b/>
        <i val="0"/>
      </font>
    </dxf>
    <dxf>
      <font>
        <color indexed="9"/>
      </font>
    </dxf>
    <dxf>
      <font>
        <color indexed="9"/>
      </font>
      <fill>
        <patternFill>
          <bgColor indexed="42"/>
        </patternFill>
      </fill>
    </dxf>
    <dxf>
      <font>
        <b/>
        <i val="0"/>
      </font>
    </dxf>
    <dxf>
      <font>
        <b/>
        <i val="0"/>
      </font>
    </dxf>
    <dxf>
      <font>
        <b/>
        <i val="0"/>
      </font>
    </dxf>
    <dxf>
      <font>
        <b/>
        <i val="0"/>
      </font>
    </dxf>
    <dxf>
      <font>
        <color indexed="11"/>
      </font>
    </dxf>
    <dxf>
      <font>
        <b/>
        <i val="0"/>
        <color indexed="11"/>
      </font>
    </dxf>
    <dxf>
      <font>
        <b val="0"/>
        <i/>
        <color indexed="10"/>
      </font>
    </dxf>
    <dxf>
      <font>
        <b/>
        <i val="0"/>
      </font>
    </dxf>
    <dxf>
      <font>
        <b/>
        <i val="0"/>
      </font>
    </dxf>
    <dxf>
      <font>
        <b/>
        <i val="0"/>
        <color indexed="8"/>
      </font>
      <fill>
        <patternFill>
          <bgColor indexed="42"/>
        </patternFill>
      </fill>
    </dxf>
    <dxf>
      <font>
        <b val="0"/>
        <i val="0"/>
      </font>
    </dxf>
    <dxf>
      <font>
        <b/>
        <i val="0"/>
      </font>
    </dxf>
    <dxf>
      <font>
        <b/>
        <i val="0"/>
      </font>
    </dxf>
    <dxf>
      <font>
        <b/>
        <i val="0"/>
      </font>
    </dxf>
    <dxf>
      <font>
        <b/>
        <i val="0"/>
      </font>
    </dxf>
    <dxf>
      <font>
        <color indexed="9"/>
      </font>
    </dxf>
    <dxf>
      <font>
        <color indexed="9"/>
      </font>
      <fill>
        <patternFill>
          <bgColor indexed="42"/>
        </patternFill>
      </fill>
    </dxf>
    <dxf>
      <font>
        <b/>
        <i val="0"/>
      </font>
    </dxf>
    <dxf>
      <font>
        <b/>
        <i val="0"/>
      </font>
    </dxf>
    <dxf>
      <font>
        <b/>
        <i val="0"/>
      </font>
    </dxf>
    <dxf>
      <font>
        <b/>
        <i val="0"/>
      </font>
    </dxf>
    <dxf>
      <font>
        <color indexed="11"/>
      </font>
    </dxf>
    <dxf>
      <font>
        <b/>
        <i val="0"/>
        <color indexed="11"/>
      </font>
    </dxf>
    <dxf>
      <font>
        <b val="0"/>
        <i/>
        <color indexed="10"/>
      </font>
    </dxf>
    <dxf>
      <font>
        <b/>
        <i val="0"/>
      </font>
    </dxf>
    <dxf>
      <font>
        <b/>
        <i val="0"/>
      </font>
    </dxf>
    <dxf>
      <font>
        <b/>
        <i val="0"/>
        <color indexed="8"/>
      </font>
      <fill>
        <patternFill>
          <bgColor indexed="42"/>
        </patternFill>
      </fill>
    </dxf>
    <dxf>
      <font>
        <b val="0"/>
        <i val="0"/>
      </font>
    </dxf>
    <dxf>
      <font>
        <b/>
        <i val="0"/>
      </font>
    </dxf>
    <dxf>
      <font>
        <b/>
        <i val="0"/>
      </font>
    </dxf>
    <dxf>
      <font>
        <b/>
        <i val="0"/>
      </font>
    </dxf>
    <dxf>
      <font>
        <b/>
        <i val="0"/>
      </font>
    </dxf>
    <dxf>
      <font>
        <color indexed="9"/>
      </font>
    </dxf>
    <dxf>
      <font>
        <color indexed="9"/>
      </font>
      <fill>
        <patternFill>
          <bgColor indexed="42"/>
        </patternFill>
      </fill>
    </dxf>
    <dxf>
      <font>
        <b/>
        <i val="0"/>
      </font>
    </dxf>
    <dxf>
      <font>
        <b/>
        <i val="0"/>
      </font>
    </dxf>
    <dxf>
      <font>
        <b/>
        <i val="0"/>
      </font>
    </dxf>
    <dxf>
      <font>
        <b/>
        <i val="0"/>
      </font>
    </dxf>
    <dxf>
      <font>
        <color indexed="11"/>
      </font>
    </dxf>
    <dxf>
      <font>
        <b/>
        <i val="0"/>
        <color indexed="11"/>
      </font>
    </dxf>
    <dxf>
      <font>
        <b val="0"/>
        <i/>
        <color indexed="10"/>
      </font>
    </dxf>
    <dxf>
      <font>
        <b/>
        <i val="0"/>
      </font>
    </dxf>
    <dxf>
      <font>
        <b/>
        <i val="0"/>
      </font>
    </dxf>
    <dxf>
      <font>
        <b/>
        <i val="0"/>
        <color indexed="8"/>
      </font>
      <fill>
        <patternFill>
          <bgColor indexed="42"/>
        </patternFill>
      </fill>
    </dxf>
    <dxf>
      <font>
        <b val="0"/>
        <i val="0"/>
      </font>
    </dxf>
    <dxf>
      <font>
        <b/>
        <i val="0"/>
      </font>
    </dxf>
    <dxf>
      <font>
        <b/>
        <i val="0"/>
      </font>
    </dxf>
    <dxf>
      <font>
        <b/>
        <i val="0"/>
      </font>
    </dxf>
    <dxf>
      <font>
        <b/>
        <i val="0"/>
      </font>
    </dxf>
    <dxf>
      <font>
        <color indexed="9"/>
      </font>
    </dxf>
    <dxf>
      <font>
        <color indexed="9"/>
      </font>
      <fill>
        <patternFill>
          <bgColor indexed="42"/>
        </patternFill>
      </fill>
    </dxf>
    <dxf>
      <font>
        <b/>
        <i val="0"/>
      </font>
    </dxf>
    <dxf>
      <font>
        <b/>
        <i val="0"/>
      </font>
    </dxf>
    <dxf>
      <font>
        <b/>
        <i val="0"/>
      </font>
    </dxf>
    <dxf>
      <font>
        <b/>
        <i val="0"/>
      </font>
    </dxf>
    <dxf>
      <font>
        <color indexed="11"/>
      </font>
    </dxf>
    <dxf>
      <font>
        <b/>
        <i val="0"/>
        <color indexed="11"/>
      </font>
    </dxf>
    <dxf>
      <font>
        <b val="0"/>
        <i/>
        <color indexed="10"/>
      </font>
    </dxf>
    <dxf>
      <font>
        <b/>
        <i val="0"/>
      </font>
    </dxf>
    <dxf>
      <font>
        <b/>
        <i val="0"/>
      </font>
    </dxf>
    <dxf>
      <font>
        <b/>
        <i val="0"/>
        <color indexed="8"/>
      </font>
      <fill>
        <patternFill>
          <bgColor indexed="42"/>
        </patternFill>
      </fill>
    </dxf>
    <dxf>
      <font>
        <b val="0"/>
        <i val="0"/>
      </font>
    </dxf>
    <dxf>
      <font>
        <color indexed="9"/>
      </font>
      <fill>
        <patternFill>
          <bgColor indexed="42"/>
        </patternFill>
      </fill>
    </dxf>
    <dxf>
      <font>
        <b/>
        <i val="0"/>
      </font>
    </dxf>
    <dxf>
      <font>
        <b/>
        <i val="0"/>
      </font>
    </dxf>
    <dxf>
      <font>
        <b/>
        <i val="0"/>
      </font>
    </dxf>
    <dxf>
      <font>
        <b/>
        <i val="0"/>
      </font>
    </dxf>
    <dxf>
      <font>
        <color indexed="11"/>
      </font>
    </dxf>
    <dxf>
      <font>
        <b/>
        <i val="0"/>
        <color indexed="11"/>
      </font>
    </dxf>
    <dxf>
      <font>
        <b val="0"/>
        <i/>
        <color indexed="10"/>
      </font>
    </dxf>
    <dxf>
      <font>
        <color indexed="9"/>
      </font>
    </dxf>
    <dxf>
      <font>
        <b/>
        <i val="0"/>
        <color indexed="8"/>
      </font>
      <fill>
        <patternFill>
          <bgColor indexed="42"/>
        </patternFill>
      </fill>
    </dxf>
    <dxf>
      <font>
        <b val="0"/>
        <i val="0"/>
      </font>
    </dxf>
    <dxf>
      <font>
        <b/>
        <i val="0"/>
      </font>
    </dxf>
    <dxf>
      <font>
        <b/>
        <i val="0"/>
      </font>
    </dxf>
    <dxf>
      <font>
        <b/>
        <i val="0"/>
      </font>
    </dxf>
    <dxf>
      <font>
        <b/>
        <i val="0"/>
      </font>
    </dxf>
    <dxf>
      <font>
        <color indexed="9"/>
      </font>
    </dxf>
    <dxf>
      <font>
        <b/>
        <i val="0"/>
        <color indexed="8"/>
      </font>
      <fill>
        <patternFill patternType="solid">
          <bgColor indexed="42"/>
        </patternFill>
      </fill>
    </dxf>
    <dxf>
      <font>
        <color indexed="9"/>
      </font>
      <fill>
        <patternFill>
          <bgColor indexed="42"/>
        </patternFill>
      </fill>
    </dxf>
    <dxf>
      <font>
        <b/>
        <i val="0"/>
      </font>
    </dxf>
    <dxf>
      <font>
        <b/>
        <i val="0"/>
      </font>
    </dxf>
    <dxf>
      <font>
        <color indexed="11"/>
      </font>
    </dxf>
    <dxf>
      <font>
        <b/>
        <i val="0"/>
        <color indexed="11"/>
      </font>
    </dxf>
    <dxf>
      <font>
        <b val="0"/>
        <i/>
        <color indexed="10"/>
      </font>
    </dxf>
    <dxf>
      <font>
        <b/>
        <i val="0"/>
      </font>
    </dxf>
    <dxf>
      <font>
        <b/>
        <i val="0"/>
        <color indexed="8"/>
      </font>
      <fill>
        <patternFill patternType="solid">
          <bgColor indexed="42"/>
        </patternFill>
      </fill>
    </dxf>
    <dxf>
      <font>
        <color indexed="9"/>
      </font>
      <fill>
        <patternFill>
          <bgColor indexed="42"/>
        </patternFill>
      </fill>
    </dxf>
    <dxf>
      <font>
        <b/>
        <i val="0"/>
      </font>
    </dxf>
    <dxf>
      <font>
        <b/>
        <i val="0"/>
      </font>
    </dxf>
    <dxf>
      <font>
        <color indexed="11"/>
      </font>
    </dxf>
    <dxf>
      <font>
        <b/>
        <i val="0"/>
        <color indexed="11"/>
      </font>
    </dxf>
    <dxf>
      <font>
        <b val="0"/>
        <i/>
        <color indexed="10"/>
      </font>
    </dxf>
    <dxf>
      <font>
        <b/>
        <i val="0"/>
      </font>
    </dxf>
    <dxf>
      <font>
        <b/>
        <i val="0"/>
        <color indexed="8"/>
      </font>
      <fill>
        <patternFill patternType="solid">
          <bgColor indexed="42"/>
        </patternFill>
      </fill>
    </dxf>
    <dxf>
      <font>
        <b val="0"/>
        <i val="0"/>
      </font>
    </dxf>
    <dxf>
      <font>
        <color indexed="9"/>
      </font>
      <fill>
        <patternFill>
          <bgColor indexed="42"/>
        </patternFill>
      </fill>
    </dxf>
    <dxf>
      <font>
        <color indexed="9"/>
      </font>
    </dxf>
    <dxf>
      <font>
        <color indexed="9"/>
      </font>
    </dxf>
    <dxf>
      <font>
        <b/>
        <i val="0"/>
      </font>
    </dxf>
    <dxf>
      <font>
        <b/>
        <i val="0"/>
      </font>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i val="0"/>
        <color indexed="8"/>
      </font>
      <fill>
        <patternFill patternType="solid">
          <bgColor indexed="42"/>
        </patternFill>
      </fill>
    </dxf>
    <dxf>
      <font>
        <b/>
        <i val="0"/>
      </font>
    </dxf>
    <dxf>
      <font>
        <b/>
        <i val="0"/>
      </font>
    </dxf>
    <dxf>
      <font>
        <b/>
        <i val="0"/>
      </font>
    </dxf>
    <dxf>
      <font>
        <b/>
        <i val="0"/>
      </font>
    </dxf>
    <dxf>
      <font>
        <color indexed="11"/>
      </font>
    </dxf>
    <dxf>
      <font>
        <b/>
        <i val="0"/>
        <color indexed="11"/>
      </font>
    </dxf>
    <dxf>
      <font>
        <b val="0"/>
        <i/>
        <color indexed="10"/>
      </font>
    </dxf>
    <dxf>
      <font>
        <b/>
        <i val="0"/>
      </font>
    </dxf>
    <dxf>
      <font>
        <b/>
        <i val="0"/>
        <color indexed="8"/>
      </font>
      <fill>
        <patternFill patternType="solid">
          <bgColor indexed="42"/>
        </patternFill>
      </fill>
    </dxf>
    <dxf>
      <font>
        <b/>
        <i val="0"/>
      </font>
    </dxf>
    <dxf>
      <font>
        <b/>
        <i val="0"/>
      </font>
    </dxf>
    <dxf>
      <font>
        <b/>
        <i val="0"/>
      </font>
    </dxf>
    <dxf>
      <font>
        <b/>
        <i val="0"/>
      </font>
    </dxf>
    <dxf>
      <font>
        <color indexed="11"/>
      </font>
    </dxf>
    <dxf>
      <font>
        <b/>
        <i val="0"/>
        <color indexed="11"/>
      </font>
    </dxf>
    <dxf>
      <font>
        <b val="0"/>
        <i/>
        <color indexed="10"/>
      </font>
    </dxf>
    <dxf>
      <font>
        <b/>
        <i val="0"/>
      </font>
    </dxf>
    <dxf>
      <font>
        <b/>
        <i val="0"/>
        <color indexed="8"/>
      </font>
      <fill>
        <patternFill patternType="solid">
          <bgColor indexed="42"/>
        </patternFill>
      </fill>
    </dxf>
    <dxf>
      <font>
        <b val="0"/>
        <i val="0"/>
      </font>
    </dxf>
    <dxf>
      <font>
        <color indexed="9"/>
      </font>
      <fill>
        <patternFill>
          <bgColor indexed="42"/>
        </patternFill>
      </fill>
    </dxf>
    <dxf>
      <font>
        <color indexed="9"/>
      </font>
    </dxf>
    <dxf>
      <font>
        <color indexed="9"/>
      </font>
    </dxf>
    <dxf>
      <font>
        <b/>
        <i val="0"/>
      </font>
    </dxf>
    <dxf>
      <font>
        <b/>
        <i val="0"/>
      </font>
    </dxf>
    <dxf>
      <font>
        <b/>
        <i val="0"/>
      </font>
    </dxf>
    <dxf>
      <font>
        <b/>
        <i val="0"/>
      </font>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i val="0"/>
        <color indexed="8"/>
      </font>
      <fill>
        <patternFill patternType="solid">
          <bgColor indexed="42"/>
        </patternFill>
      </fill>
    </dxf>
    <dxf>
      <font>
        <color indexed="9"/>
      </font>
      <fill>
        <patternFill>
          <bgColor indexed="42"/>
        </patternFill>
      </fill>
    </dxf>
    <dxf>
      <font>
        <color indexed="9"/>
      </font>
    </dxf>
    <dxf>
      <font>
        <color indexed="9"/>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i val="0"/>
        <color indexed="8"/>
      </font>
      <fill>
        <patternFill patternType="solid">
          <bgColor indexed="42"/>
        </patternFill>
      </fill>
    </dxf>
    <dxf>
      <font>
        <b/>
        <i val="0"/>
        <color indexed="8"/>
      </font>
      <fill>
        <patternFill patternType="solid">
          <bgColor indexed="42"/>
        </patternFill>
      </fill>
    </dxf>
    <dxf>
      <font>
        <b/>
        <i val="0"/>
        <color indexed="8"/>
      </font>
      <fill>
        <patternFill patternType="solid">
          <bgColor indexed="42"/>
        </patternFill>
      </fill>
    </dxf>
    <dxf>
      <font>
        <b/>
        <i val="0"/>
        <color indexed="8"/>
      </font>
      <fill>
        <patternFill patternType="solid">
          <bgColor indexed="42"/>
        </patternFill>
      </fill>
    </dxf>
    <dxf>
      <font>
        <b/>
        <i val="0"/>
        <color indexed="8"/>
      </font>
      <fill>
        <patternFill patternType="solid">
          <bgColor indexed="42"/>
        </patternFill>
      </fill>
    </dxf>
    <dxf>
      <font>
        <color indexed="9"/>
      </font>
      <fill>
        <patternFill>
          <bgColor indexed="42"/>
        </patternFill>
      </fill>
    </dxf>
    <dxf>
      <font>
        <color indexed="9"/>
      </font>
    </dxf>
    <dxf>
      <font>
        <color indexed="9"/>
      </font>
    </dxf>
    <dxf>
      <font>
        <b/>
        <i val="0"/>
      </font>
    </dxf>
    <dxf>
      <font>
        <b/>
        <i val="0"/>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i val="0"/>
      </font>
    </dxf>
    <dxf>
      <font>
        <b/>
        <i val="0"/>
      </font>
    </dxf>
    <dxf>
      <font>
        <color indexed="11"/>
      </font>
    </dxf>
    <dxf>
      <font>
        <b/>
        <i val="0"/>
        <color indexed="11"/>
      </font>
    </dxf>
    <dxf>
      <font>
        <b val="0"/>
        <i/>
        <color indexed="10"/>
      </font>
    </dxf>
    <dxf>
      <font>
        <color indexed="9"/>
      </font>
      <fill>
        <patternFill>
          <bgColor indexed="42"/>
        </patternFill>
      </fill>
    </dxf>
    <dxf>
      <font>
        <color indexed="9"/>
      </font>
    </dxf>
    <dxf>
      <font>
        <color indexed="9"/>
      </font>
    </dxf>
    <dxf>
      <font>
        <b/>
        <i val="0"/>
        <color indexed="8"/>
      </font>
      <fill>
        <patternFill patternType="solid">
          <bgColor indexed="42"/>
        </patternFill>
      </fill>
    </dxf>
    <dxf>
      <font>
        <b/>
        <i val="0"/>
      </font>
    </dxf>
    <dxf>
      <font>
        <b/>
        <i val="0"/>
      </font>
    </dxf>
    <dxf>
      <font>
        <b/>
        <i val="0"/>
      </font>
    </dxf>
    <dxf>
      <font>
        <b/>
        <i val="0"/>
      </font>
    </dxf>
    <dxf>
      <font>
        <color indexed="11"/>
      </font>
    </dxf>
    <dxf>
      <font>
        <b/>
        <i val="0"/>
        <color indexed="11"/>
      </font>
    </dxf>
    <dxf>
      <font>
        <b val="0"/>
        <i/>
        <color indexed="10"/>
      </font>
    </dxf>
    <dxf>
      <font>
        <b/>
        <i val="0"/>
      </font>
    </dxf>
    <dxf>
      <font>
        <b/>
        <i val="0"/>
      </font>
    </dxf>
    <dxf>
      <font>
        <b/>
        <i val="0"/>
        <color indexed="8"/>
      </font>
      <fill>
        <patternFill patternType="solid">
          <bgColor indexed="42"/>
        </patternFill>
      </fill>
    </dxf>
    <dxf>
      <font>
        <b/>
        <i val="0"/>
      </font>
    </dxf>
    <dxf>
      <font>
        <b/>
        <i val="0"/>
      </font>
    </dxf>
    <dxf>
      <font>
        <color indexed="9"/>
      </font>
      <fill>
        <patternFill>
          <bgColor indexed="42"/>
        </patternFill>
      </fill>
    </dxf>
    <dxf>
      <font>
        <color indexed="9"/>
      </font>
    </dxf>
    <dxf>
      <font>
        <color indexed="9"/>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i val="0"/>
        <color indexed="8"/>
      </font>
      <fill>
        <patternFill patternType="solid">
          <bgColor indexed="42"/>
        </patternFill>
      </fill>
    </dxf>
    <dxf>
      <font>
        <b/>
        <i val="0"/>
        <color indexed="8"/>
      </font>
      <fill>
        <patternFill patternType="solid">
          <bgColor indexed="42"/>
        </patternFill>
      </fill>
    </dxf>
    <dxf>
      <font>
        <color indexed="9"/>
      </font>
      <fill>
        <patternFill>
          <bgColor indexed="42"/>
        </patternFill>
      </fill>
    </dxf>
    <dxf>
      <font>
        <color indexed="9"/>
      </font>
    </dxf>
    <dxf>
      <font>
        <color indexed="9"/>
      </font>
    </dxf>
    <dxf>
      <font>
        <b/>
        <i val="0"/>
      </font>
    </dxf>
    <dxf>
      <font>
        <b/>
        <i val="0"/>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i val="0"/>
        <color indexed="8"/>
      </font>
      <fill>
        <patternFill patternType="solid">
          <bgColor indexed="42"/>
        </patternFill>
      </fill>
    </dxf>
    <dxf>
      <font>
        <color indexed="9"/>
      </font>
      <fill>
        <patternFill>
          <bgColor indexed="42"/>
        </patternFill>
      </fill>
    </dxf>
    <dxf>
      <font>
        <color indexed="9"/>
      </font>
    </dxf>
    <dxf>
      <font>
        <color indexed="9"/>
      </font>
    </dxf>
    <dxf>
      <font>
        <b/>
        <i val="0"/>
      </font>
    </dxf>
    <dxf>
      <font>
        <b/>
        <i val="0"/>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externalLink" Target="externalLinks/externalLink6.xml" /><Relationship Id="rId26" Type="http://schemas.openxmlformats.org/officeDocument/2006/relationships/externalLink" Target="externalLinks/externalLink7.xml" /><Relationship Id="rId27" Type="http://schemas.openxmlformats.org/officeDocument/2006/relationships/externalLink" Target="externalLinks/externalLink8.xml" /><Relationship Id="rId28" Type="http://schemas.openxmlformats.org/officeDocument/2006/relationships/externalLink" Target="externalLinks/externalLink9.xml" /><Relationship Id="rId29" Type="http://schemas.openxmlformats.org/officeDocument/2006/relationships/externalLink" Target="externalLinks/externalLink10.xml" /><Relationship Id="rId30" Type="http://schemas.openxmlformats.org/officeDocument/2006/relationships/externalLink" Target="externalLinks/externalLink11.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xdr:row>
      <xdr:rowOff>47625</xdr:rowOff>
    </xdr:from>
    <xdr:to>
      <xdr:col>6</xdr:col>
      <xdr:colOff>123825</xdr:colOff>
      <xdr:row>11</xdr:row>
      <xdr:rowOff>0</xdr:rowOff>
    </xdr:to>
    <xdr:sp>
      <xdr:nvSpPr>
        <xdr:cNvPr id="1" name="直線接點 3"/>
        <xdr:cNvSpPr>
          <a:spLocks/>
        </xdr:cNvSpPr>
      </xdr:nvSpPr>
      <xdr:spPr>
        <a:xfrm flipV="1">
          <a:off x="809625" y="942975"/>
          <a:ext cx="819150" cy="581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6</xdr:col>
      <xdr:colOff>123825</xdr:colOff>
      <xdr:row>6</xdr:row>
      <xdr:rowOff>47625</xdr:rowOff>
    </xdr:from>
    <xdr:to>
      <xdr:col>7</xdr:col>
      <xdr:colOff>19050</xdr:colOff>
      <xdr:row>11</xdr:row>
      <xdr:rowOff>0</xdr:rowOff>
    </xdr:to>
    <xdr:sp>
      <xdr:nvSpPr>
        <xdr:cNvPr id="2" name="直線接點 5"/>
        <xdr:cNvSpPr>
          <a:spLocks/>
        </xdr:cNvSpPr>
      </xdr:nvSpPr>
      <xdr:spPr>
        <a:xfrm rot="10800000">
          <a:off x="1628775" y="942975"/>
          <a:ext cx="809625" cy="581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3439;&#20977;&#30403;&#31844;&#34920;\35&#27506;&#32068;.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23439;&#20977;&#30403;&#31844;&#34920;\55&#27506;&#32068;-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22899;&#38617;%20Prep%20rev"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3439;&#20977;&#30403;&#31844;&#34920;\40&#27506;&#3206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3439;&#20977;&#30403;&#31844;&#34920;\45&#27506;&#3206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3439;&#20977;&#30403;&#31844;&#34920;\50&#27506;&#3206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3439;&#20977;&#30403;&#31844;&#34920;\55&#27506;&#3206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3439;&#20977;&#30403;&#31844;&#34920;\60&#27506;&#3206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23439;&#20977;&#30403;&#31844;&#34920;\65&#27506;&#3206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23439;&#20977;&#30403;&#31844;&#34920;\70&#27506;&#3206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23439;&#20977;&#30403;&#31844;&#34920;\75&#27506;&#3206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ek SetUp"/>
      <sheetName val="男單 Prep"/>
      <sheetName val="男雙 Prep"/>
      <sheetName val="女單 Prep"/>
      <sheetName val="Boys Si Main 24&amp;32"/>
      <sheetName val="Boys Do Main 16"/>
      <sheetName val="女35單"/>
      <sheetName val="35歲組"/>
    </sheetNames>
    <sheetDataSet>
      <sheetData sheetId="0">
        <row r="10">
          <cell r="A10" t="str">
            <v>2011/11/5-7</v>
          </cell>
          <cell r="C10" t="str">
            <v>台中市</v>
          </cell>
          <cell r="E10" t="str">
            <v>王正松</v>
          </cell>
        </row>
      </sheetData>
      <sheetData sheetId="1">
        <row r="7">
          <cell r="A7">
            <v>1</v>
          </cell>
          <cell r="B7" t="str">
            <v>洪文平</v>
          </cell>
          <cell r="D7" t="str">
            <v>高雄市</v>
          </cell>
          <cell r="P7">
            <v>1</v>
          </cell>
        </row>
        <row r="8">
          <cell r="A8">
            <v>2</v>
          </cell>
          <cell r="B8" t="str">
            <v>邱永鎮</v>
          </cell>
          <cell r="D8" t="str">
            <v>台中市</v>
          </cell>
          <cell r="P8">
            <v>3</v>
          </cell>
        </row>
        <row r="9">
          <cell r="A9">
            <v>3</v>
          </cell>
          <cell r="B9" t="str">
            <v>謝和龍</v>
          </cell>
          <cell r="D9" t="str">
            <v>台南市</v>
          </cell>
          <cell r="P9">
            <v>3</v>
          </cell>
        </row>
        <row r="10">
          <cell r="A10">
            <v>4</v>
          </cell>
          <cell r="B10" t="str">
            <v>林世傑</v>
          </cell>
          <cell r="D10" t="str">
            <v>台南市</v>
          </cell>
          <cell r="P10">
            <v>5</v>
          </cell>
        </row>
        <row r="11">
          <cell r="A11">
            <v>5</v>
          </cell>
          <cell r="B11" t="str">
            <v>陳銘曲</v>
          </cell>
          <cell r="D11" t="str">
            <v>雲林縣</v>
          </cell>
          <cell r="P11">
            <v>5</v>
          </cell>
        </row>
        <row r="12">
          <cell r="A12">
            <v>6</v>
          </cell>
          <cell r="B12" t="str">
            <v>吳垂楊</v>
          </cell>
          <cell r="D12" t="str">
            <v>嘉義市</v>
          </cell>
          <cell r="P12">
            <v>5</v>
          </cell>
        </row>
        <row r="13">
          <cell r="A13">
            <v>7</v>
          </cell>
          <cell r="B13" t="str">
            <v>劉永慶</v>
          </cell>
          <cell r="D13" t="str">
            <v>台中市</v>
          </cell>
          <cell r="P13">
            <v>5</v>
          </cell>
        </row>
        <row r="14">
          <cell r="A14">
            <v>8</v>
          </cell>
          <cell r="B14" t="str">
            <v>陳宏原</v>
          </cell>
          <cell r="D14" t="str">
            <v>嘉義縣</v>
          </cell>
          <cell r="P14">
            <v>9</v>
          </cell>
        </row>
        <row r="15">
          <cell r="A15">
            <v>9</v>
          </cell>
          <cell r="B15" t="str">
            <v>李聖傑</v>
          </cell>
          <cell r="D15" t="str">
            <v>台北市</v>
          </cell>
          <cell r="P15">
            <v>9</v>
          </cell>
        </row>
        <row r="16">
          <cell r="A16">
            <v>10</v>
          </cell>
          <cell r="B16" t="str">
            <v>劉富聰</v>
          </cell>
          <cell r="D16" t="str">
            <v>高雄市</v>
          </cell>
        </row>
        <row r="17">
          <cell r="A17">
            <v>11</v>
          </cell>
          <cell r="B17" t="str">
            <v>張碧峰</v>
          </cell>
          <cell r="D17" t="str">
            <v>台中市</v>
          </cell>
        </row>
        <row r="18">
          <cell r="A18">
            <v>12</v>
          </cell>
          <cell r="B18" t="str">
            <v>林春豪</v>
          </cell>
          <cell r="D18" t="str">
            <v>宜蘭縣</v>
          </cell>
        </row>
        <row r="19">
          <cell r="A19">
            <v>13</v>
          </cell>
          <cell r="B19" t="str">
            <v>莊怡隆</v>
          </cell>
          <cell r="D19" t="str">
            <v>台中市</v>
          </cell>
        </row>
        <row r="20">
          <cell r="A20">
            <v>14</v>
          </cell>
          <cell r="B20" t="str">
            <v>曾尚志</v>
          </cell>
          <cell r="D20" t="str">
            <v>台中市</v>
          </cell>
        </row>
        <row r="21">
          <cell r="A21">
            <v>15</v>
          </cell>
          <cell r="B21" t="str">
            <v>張哲千</v>
          </cell>
          <cell r="D21" t="str">
            <v>桃園縣</v>
          </cell>
        </row>
        <row r="22">
          <cell r="A22">
            <v>16</v>
          </cell>
          <cell r="B22" t="str">
            <v>謝憲宜</v>
          </cell>
          <cell r="D22" t="str">
            <v>雲林縣</v>
          </cell>
        </row>
        <row r="23">
          <cell r="A23">
            <v>17</v>
          </cell>
          <cell r="B23" t="str">
            <v>韓文喆</v>
          </cell>
          <cell r="D23" t="str">
            <v>雲林縣</v>
          </cell>
        </row>
        <row r="24">
          <cell r="A24">
            <v>18</v>
          </cell>
          <cell r="B24" t="str">
            <v>邱聖豪</v>
          </cell>
          <cell r="D24" t="str">
            <v>台東市</v>
          </cell>
        </row>
        <row r="25">
          <cell r="A25">
            <v>19</v>
          </cell>
          <cell r="B25" t="str">
            <v>廖遠志</v>
          </cell>
          <cell r="D25" t="str">
            <v>台中市</v>
          </cell>
        </row>
        <row r="26">
          <cell r="A26">
            <v>20</v>
          </cell>
          <cell r="B26" t="str">
            <v>蕭國偉</v>
          </cell>
          <cell r="D26" t="str">
            <v>台中市</v>
          </cell>
        </row>
        <row r="27">
          <cell r="A27">
            <v>21</v>
          </cell>
          <cell r="B27" t="str">
            <v>徐德富</v>
          </cell>
          <cell r="D27" t="str">
            <v>新竹縣</v>
          </cell>
        </row>
        <row r="28">
          <cell r="A28">
            <v>22</v>
          </cell>
          <cell r="B28" t="str">
            <v>林佑城</v>
          </cell>
          <cell r="D28" t="str">
            <v>台東市</v>
          </cell>
        </row>
        <row r="29">
          <cell r="A29">
            <v>23</v>
          </cell>
          <cell r="B29" t="str">
            <v>林文政</v>
          </cell>
          <cell r="D29" t="str">
            <v>台中市</v>
          </cell>
        </row>
        <row r="30">
          <cell r="A30">
            <v>24</v>
          </cell>
          <cell r="B30" t="str">
            <v>李志偉</v>
          </cell>
          <cell r="D30" t="str">
            <v>雲林縣</v>
          </cell>
        </row>
        <row r="31">
          <cell r="A31">
            <v>25</v>
          </cell>
        </row>
        <row r="32">
          <cell r="A32">
            <v>26</v>
          </cell>
        </row>
        <row r="33">
          <cell r="A33">
            <v>27</v>
          </cell>
        </row>
        <row r="34">
          <cell r="A34">
            <v>28</v>
          </cell>
        </row>
        <row r="35">
          <cell r="A35">
            <v>29</v>
          </cell>
        </row>
        <row r="36">
          <cell r="A36">
            <v>30</v>
          </cell>
        </row>
        <row r="37">
          <cell r="A37">
            <v>31</v>
          </cell>
        </row>
      </sheetData>
      <sheetData sheetId="2">
        <row r="7">
          <cell r="A7" t="str">
            <v>Line</v>
          </cell>
          <cell r="B7" t="str">
            <v>姓名</v>
          </cell>
          <cell r="D7" t="str">
            <v> </v>
          </cell>
          <cell r="E7" t="str">
            <v>排名</v>
          </cell>
          <cell r="G7" t="str">
            <v>姓名</v>
          </cell>
          <cell r="I7" t="str">
            <v> </v>
          </cell>
          <cell r="M7" t="str">
            <v>排名</v>
          </cell>
          <cell r="N7" t="str">
            <v>Pro
Rank</v>
          </cell>
          <cell r="Q7" t="str">
            <v>Acc
Number</v>
          </cell>
          <cell r="R7" t="str">
            <v>Status
Number</v>
          </cell>
          <cell r="S7" t="str">
            <v>Accept
Yes</v>
          </cell>
          <cell r="T7" t="str">
            <v>Acc status
DA,WC
A</v>
          </cell>
          <cell r="U7" t="str">
            <v>Display
Rank
ITF18</v>
          </cell>
          <cell r="V7" t="str">
            <v>Seed Pos</v>
          </cell>
        </row>
        <row r="8">
          <cell r="A8">
            <v>1</v>
          </cell>
          <cell r="B8" t="str">
            <v>劉富聰</v>
          </cell>
          <cell r="D8" t="str">
            <v>高雄市</v>
          </cell>
          <cell r="E8">
            <v>1</v>
          </cell>
          <cell r="G8" t="str">
            <v>李聖傑</v>
          </cell>
          <cell r="I8" t="str">
            <v>台北市</v>
          </cell>
          <cell r="M8">
            <v>5</v>
          </cell>
          <cell r="Q8">
            <v>999</v>
          </cell>
          <cell r="R8">
            <v>999</v>
          </cell>
          <cell r="U8">
            <v>6</v>
          </cell>
        </row>
        <row r="9">
          <cell r="A9">
            <v>2</v>
          </cell>
          <cell r="B9" t="str">
            <v>陳銘曲</v>
          </cell>
          <cell r="D9" t="str">
            <v>雲林縣</v>
          </cell>
          <cell r="E9">
            <v>3</v>
          </cell>
          <cell r="G9" t="str">
            <v>顏嘉宏</v>
          </cell>
          <cell r="I9" t="str">
            <v>雲林縣</v>
          </cell>
          <cell r="M9">
            <v>3</v>
          </cell>
          <cell r="Q9">
            <v>999</v>
          </cell>
          <cell r="R9">
            <v>999</v>
          </cell>
          <cell r="U9">
            <v>6</v>
          </cell>
        </row>
        <row r="10">
          <cell r="A10">
            <v>3</v>
          </cell>
          <cell r="B10" t="str">
            <v>林文政</v>
          </cell>
          <cell r="D10" t="str">
            <v>台中市</v>
          </cell>
          <cell r="E10">
            <v>9</v>
          </cell>
          <cell r="G10" t="str">
            <v>邱永鎮</v>
          </cell>
          <cell r="I10" t="str">
            <v>台中市</v>
          </cell>
          <cell r="M10">
            <v>9</v>
          </cell>
          <cell r="Q10">
            <v>999</v>
          </cell>
          <cell r="R10">
            <v>999</v>
          </cell>
          <cell r="U10">
            <v>18</v>
          </cell>
        </row>
        <row r="11">
          <cell r="A11">
            <v>4</v>
          </cell>
          <cell r="B11" t="str">
            <v>洪文平</v>
          </cell>
          <cell r="D11" t="str">
            <v>高雄市</v>
          </cell>
          <cell r="E11">
            <v>1</v>
          </cell>
          <cell r="G11" t="str">
            <v>謝昌燁</v>
          </cell>
          <cell r="I11" t="str">
            <v>高雄市</v>
          </cell>
          <cell r="Q11">
            <v>999</v>
          </cell>
          <cell r="R11">
            <v>999</v>
          </cell>
          <cell r="U11">
            <v>0</v>
          </cell>
        </row>
        <row r="12">
          <cell r="A12">
            <v>5</v>
          </cell>
          <cell r="B12" t="str">
            <v>謝憲宜</v>
          </cell>
          <cell r="D12" t="str">
            <v>雲林縣</v>
          </cell>
          <cell r="G12" t="str">
            <v>韓文喆</v>
          </cell>
          <cell r="I12" t="str">
            <v>雲林縣</v>
          </cell>
          <cell r="U12">
            <v>0</v>
          </cell>
        </row>
        <row r="13">
          <cell r="A13">
            <v>6</v>
          </cell>
          <cell r="B13" t="str">
            <v>廖遠志</v>
          </cell>
          <cell r="D13" t="str">
            <v>台中市</v>
          </cell>
          <cell r="G13" t="str">
            <v>葉家宏</v>
          </cell>
          <cell r="I13" t="str">
            <v>台北市</v>
          </cell>
          <cell r="Q13">
            <v>999</v>
          </cell>
          <cell r="R13">
            <v>999</v>
          </cell>
          <cell r="U13">
            <v>0</v>
          </cell>
        </row>
        <row r="14">
          <cell r="A14">
            <v>7</v>
          </cell>
          <cell r="B14" t="str">
            <v>蕭國偉</v>
          </cell>
          <cell r="D14" t="str">
            <v>台中市</v>
          </cell>
          <cell r="G14" t="str">
            <v>陳信夫</v>
          </cell>
          <cell r="I14" t="str">
            <v>台中市</v>
          </cell>
          <cell r="Q14">
            <v>999</v>
          </cell>
          <cell r="R14">
            <v>999</v>
          </cell>
          <cell r="U14">
            <v>0</v>
          </cell>
        </row>
        <row r="15">
          <cell r="A15">
            <v>8</v>
          </cell>
          <cell r="B15" t="str">
            <v>徐德富</v>
          </cell>
          <cell r="D15" t="str">
            <v>新竹縣</v>
          </cell>
          <cell r="G15" t="str">
            <v>詹勝明</v>
          </cell>
          <cell r="I15" t="str">
            <v>新竹縣</v>
          </cell>
          <cell r="Q15">
            <v>999</v>
          </cell>
          <cell r="R15">
            <v>999</v>
          </cell>
          <cell r="U15">
            <v>0</v>
          </cell>
        </row>
        <row r="16">
          <cell r="A16">
            <v>9</v>
          </cell>
          <cell r="B16" t="str">
            <v>曾國慶</v>
          </cell>
          <cell r="D16" t="str">
            <v>台中市</v>
          </cell>
          <cell r="G16" t="str">
            <v>林威仰</v>
          </cell>
          <cell r="I16" t="str">
            <v>台中市</v>
          </cell>
          <cell r="Q16">
            <v>999</v>
          </cell>
          <cell r="R16">
            <v>999</v>
          </cell>
          <cell r="U16">
            <v>0</v>
          </cell>
        </row>
        <row r="17">
          <cell r="A17">
            <v>10</v>
          </cell>
          <cell r="B17" t="str">
            <v>高瑞隆</v>
          </cell>
          <cell r="D17" t="str">
            <v>高雄市</v>
          </cell>
          <cell r="G17" t="str">
            <v>蔡雲麟</v>
          </cell>
          <cell r="I17" t="str">
            <v>屏東市</v>
          </cell>
          <cell r="Q17">
            <v>999</v>
          </cell>
          <cell r="R17">
            <v>999</v>
          </cell>
          <cell r="U17">
            <v>0</v>
          </cell>
        </row>
        <row r="18">
          <cell r="A18">
            <v>11</v>
          </cell>
          <cell r="B18" t="str">
            <v>林佑城</v>
          </cell>
          <cell r="D18" t="str">
            <v>台東市</v>
          </cell>
          <cell r="G18" t="str">
            <v>邱聖豪</v>
          </cell>
          <cell r="I18" t="str">
            <v>台東市</v>
          </cell>
          <cell r="J18">
            <v>999</v>
          </cell>
          <cell r="Q18">
            <v>999</v>
          </cell>
          <cell r="R18">
            <v>999</v>
          </cell>
          <cell r="U18">
            <v>0</v>
          </cell>
        </row>
        <row r="19">
          <cell r="A19">
            <v>12</v>
          </cell>
          <cell r="B19" t="str">
            <v>張益鈞</v>
          </cell>
          <cell r="D19" t="str">
            <v>台中市</v>
          </cell>
          <cell r="G19" t="str">
            <v>林達雄</v>
          </cell>
          <cell r="I19" t="str">
            <v>台中市</v>
          </cell>
          <cell r="Q19">
            <v>999</v>
          </cell>
          <cell r="R19">
            <v>999</v>
          </cell>
          <cell r="U19">
            <v>0</v>
          </cell>
        </row>
        <row r="20">
          <cell r="A20">
            <v>13</v>
          </cell>
          <cell r="B20" t="str">
            <v>李元魁</v>
          </cell>
          <cell r="D20" t="str">
            <v>台中市</v>
          </cell>
          <cell r="G20" t="str">
            <v>李坤宗</v>
          </cell>
          <cell r="I20" t="str">
            <v>台中市</v>
          </cell>
          <cell r="Q20">
            <v>999</v>
          </cell>
          <cell r="R20">
            <v>999</v>
          </cell>
          <cell r="U20">
            <v>0</v>
          </cell>
        </row>
        <row r="21">
          <cell r="A21">
            <v>14</v>
          </cell>
          <cell r="Q21" t="str">
            <v/>
          </cell>
          <cell r="R21" t="str">
            <v/>
          </cell>
          <cell r="U21">
            <v>0</v>
          </cell>
        </row>
        <row r="22">
          <cell r="A22">
            <v>15</v>
          </cell>
          <cell r="Q22" t="str">
            <v/>
          </cell>
          <cell r="R22" t="str">
            <v/>
          </cell>
          <cell r="U22">
            <v>0</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Week SetUp"/>
      <sheetName val="男單"/>
      <sheetName val="男單16籤"/>
      <sheetName val="男單32籤"/>
      <sheetName val="男單64籤"/>
      <sheetName val="男單128籤"/>
      <sheetName val="女單準備名單"/>
      <sheetName val="女單16籤"/>
      <sheetName val="女單32籤"/>
      <sheetName val="女單64籤"/>
      <sheetName val="女單128籤"/>
      <sheetName val="男雙準備名單"/>
      <sheetName val="男雙32籤"/>
      <sheetName val="女雙準備名單"/>
      <sheetName val="女雙16籤"/>
      <sheetName val="女雙32籤"/>
      <sheetName val="女雙64籤"/>
    </sheetNames>
    <sheetDataSet>
      <sheetData sheetId="0">
        <row r="10">
          <cell r="C10" t="str">
            <v>台中市</v>
          </cell>
          <cell r="E10" t="str">
            <v>王正松</v>
          </cell>
        </row>
      </sheetData>
      <sheetData sheetId="11">
        <row r="7">
          <cell r="A7" t="str">
            <v>Line</v>
          </cell>
          <cell r="B7" t="str">
            <v>姓名</v>
          </cell>
          <cell r="D7" t="str">
            <v> </v>
          </cell>
          <cell r="E7" t="str">
            <v>排名</v>
          </cell>
          <cell r="G7" t="str">
            <v>姓名</v>
          </cell>
          <cell r="I7" t="str">
            <v> </v>
          </cell>
          <cell r="M7" t="str">
            <v>排名</v>
          </cell>
          <cell r="N7" t="str">
            <v>Pro
Rank</v>
          </cell>
          <cell r="Q7" t="str">
            <v>Acc
Number</v>
          </cell>
          <cell r="R7" t="str">
            <v>Status
Number</v>
          </cell>
          <cell r="S7" t="str">
            <v>Accept
Yes</v>
          </cell>
          <cell r="T7" t="str">
            <v>Acc status
DA,WC
A</v>
          </cell>
          <cell r="U7" t="str">
            <v>Display
Rank
ITF18</v>
          </cell>
          <cell r="V7" t="str">
            <v>Seed Pos</v>
          </cell>
        </row>
        <row r="8">
          <cell r="A8">
            <v>1</v>
          </cell>
          <cell r="B8" t="str">
            <v>王松村</v>
          </cell>
          <cell r="C8" t="str">
            <v> </v>
          </cell>
          <cell r="D8" t="str">
            <v>台南市</v>
          </cell>
          <cell r="E8">
            <v>9</v>
          </cell>
          <cell r="G8" t="str">
            <v>林志榮</v>
          </cell>
          <cell r="H8" t="str">
            <v> </v>
          </cell>
          <cell r="I8" t="str">
            <v>台南市</v>
          </cell>
          <cell r="M8">
            <v>9</v>
          </cell>
          <cell r="U8">
            <v>18</v>
          </cell>
        </row>
        <row r="9">
          <cell r="A9">
            <v>2</v>
          </cell>
          <cell r="B9" t="str">
            <v>李來福</v>
          </cell>
          <cell r="C9" t="str">
            <v> </v>
          </cell>
          <cell r="D9" t="str">
            <v>高雄市</v>
          </cell>
          <cell r="E9">
            <v>9</v>
          </cell>
          <cell r="G9" t="str">
            <v>張堃雄</v>
          </cell>
          <cell r="H9" t="str">
            <v> </v>
          </cell>
          <cell r="I9" t="str">
            <v>高雄市</v>
          </cell>
          <cell r="M9">
            <v>9</v>
          </cell>
          <cell r="U9">
            <v>18</v>
          </cell>
        </row>
        <row r="10">
          <cell r="A10">
            <v>3</v>
          </cell>
          <cell r="B10" t="str">
            <v>葉錦德</v>
          </cell>
          <cell r="C10" t="str">
            <v> </v>
          </cell>
          <cell r="D10" t="str">
            <v>高雄市</v>
          </cell>
          <cell r="G10" t="str">
            <v>尹大明</v>
          </cell>
          <cell r="H10" t="str">
            <v> </v>
          </cell>
          <cell r="I10" t="str">
            <v>桃園市</v>
          </cell>
          <cell r="M10">
            <v>9</v>
          </cell>
          <cell r="U10">
            <v>0</v>
          </cell>
        </row>
        <row r="11">
          <cell r="A11">
            <v>4</v>
          </cell>
          <cell r="B11" t="str">
            <v>林誠興</v>
          </cell>
          <cell r="C11" t="str">
            <v> </v>
          </cell>
          <cell r="G11" t="str">
            <v>左曉熹</v>
          </cell>
          <cell r="H11" t="str">
            <v> </v>
          </cell>
          <cell r="Q11" t="e">
            <v>#REF!</v>
          </cell>
          <cell r="R11" t="e">
            <v>#REF!</v>
          </cell>
          <cell r="U11">
            <v>0</v>
          </cell>
        </row>
        <row r="12">
          <cell r="A12">
            <v>5</v>
          </cell>
          <cell r="B12" t="str">
            <v>江進喜</v>
          </cell>
          <cell r="C12" t="str">
            <v> </v>
          </cell>
          <cell r="D12" t="str">
            <v>新北市</v>
          </cell>
          <cell r="G12" t="str">
            <v>王祈勝</v>
          </cell>
          <cell r="H12" t="str">
            <v> </v>
          </cell>
          <cell r="I12" t="str">
            <v>新北市</v>
          </cell>
          <cell r="N12" t="str">
            <v> </v>
          </cell>
          <cell r="Q12">
            <v>999</v>
          </cell>
          <cell r="R12">
            <v>999</v>
          </cell>
          <cell r="U12">
            <v>0</v>
          </cell>
        </row>
        <row r="13">
          <cell r="A13">
            <v>6</v>
          </cell>
          <cell r="B13" t="str">
            <v>鐘德政</v>
          </cell>
          <cell r="C13" t="str">
            <v> </v>
          </cell>
          <cell r="D13" t="str">
            <v>台中市</v>
          </cell>
          <cell r="G13" t="str">
            <v>吳溪泉</v>
          </cell>
          <cell r="H13" t="str">
            <v> </v>
          </cell>
          <cell r="I13" t="str">
            <v>台中市</v>
          </cell>
          <cell r="Q13">
            <v>999</v>
          </cell>
          <cell r="R13">
            <v>999</v>
          </cell>
          <cell r="U13">
            <v>0</v>
          </cell>
        </row>
        <row r="14">
          <cell r="A14">
            <v>7</v>
          </cell>
          <cell r="B14" t="str">
            <v>劉陞權</v>
          </cell>
          <cell r="C14" t="str">
            <v> </v>
          </cell>
          <cell r="D14" t="str">
            <v>台中市</v>
          </cell>
          <cell r="G14" t="str">
            <v>林益興</v>
          </cell>
          <cell r="H14" t="str">
            <v> </v>
          </cell>
          <cell r="I14" t="str">
            <v>台中市</v>
          </cell>
          <cell r="Q14" t="e">
            <v>#REF!</v>
          </cell>
          <cell r="R14" t="e">
            <v>#REF!</v>
          </cell>
          <cell r="U14">
            <v>0</v>
          </cell>
        </row>
        <row r="15">
          <cell r="A15">
            <v>8</v>
          </cell>
          <cell r="B15" t="str">
            <v>陳順騰</v>
          </cell>
          <cell r="C15" t="str">
            <v> </v>
          </cell>
          <cell r="D15" t="str">
            <v>新北市</v>
          </cell>
          <cell r="G15" t="str">
            <v>陳禮城</v>
          </cell>
          <cell r="H15" t="str">
            <v> </v>
          </cell>
          <cell r="I15" t="str">
            <v>新北市</v>
          </cell>
          <cell r="Q15">
            <v>999</v>
          </cell>
          <cell r="R15">
            <v>999</v>
          </cell>
          <cell r="U15">
            <v>0</v>
          </cell>
        </row>
        <row r="16">
          <cell r="A16">
            <v>9</v>
          </cell>
          <cell r="B16" t="str">
            <v>沈瑞榮</v>
          </cell>
          <cell r="C16" t="str">
            <v> </v>
          </cell>
          <cell r="D16" t="str">
            <v>台東市</v>
          </cell>
          <cell r="G16" t="str">
            <v>楊鴻輝</v>
          </cell>
          <cell r="H16" t="str">
            <v> </v>
          </cell>
          <cell r="I16" t="str">
            <v>高雄市</v>
          </cell>
          <cell r="Q16">
            <v>999</v>
          </cell>
          <cell r="R16">
            <v>999</v>
          </cell>
          <cell r="U16">
            <v>0</v>
          </cell>
        </row>
        <row r="17">
          <cell r="A17">
            <v>10</v>
          </cell>
          <cell r="B17" t="str">
            <v>張聲</v>
          </cell>
          <cell r="C17" t="str">
            <v> </v>
          </cell>
          <cell r="D17" t="str">
            <v>新北市</v>
          </cell>
          <cell r="G17" t="str">
            <v>王聰名</v>
          </cell>
          <cell r="H17" t="str">
            <v> </v>
          </cell>
          <cell r="I17" t="str">
            <v>新北市</v>
          </cell>
          <cell r="Q17">
            <v>999</v>
          </cell>
          <cell r="R17">
            <v>999</v>
          </cell>
          <cell r="U17">
            <v>0</v>
          </cell>
        </row>
        <row r="18">
          <cell r="A18">
            <v>11</v>
          </cell>
          <cell r="B18" t="str">
            <v>陳騰芳</v>
          </cell>
          <cell r="C18" t="str">
            <v> </v>
          </cell>
          <cell r="D18" t="str">
            <v>桃園縣</v>
          </cell>
          <cell r="G18" t="str">
            <v>黃清益</v>
          </cell>
          <cell r="H18" t="str">
            <v> </v>
          </cell>
          <cell r="I18" t="str">
            <v>桃園縣</v>
          </cell>
          <cell r="Q18">
            <v>999</v>
          </cell>
          <cell r="R18">
            <v>999</v>
          </cell>
          <cell r="U18">
            <v>0</v>
          </cell>
        </row>
        <row r="19">
          <cell r="A19">
            <v>12</v>
          </cell>
          <cell r="B19" t="str">
            <v>江上進</v>
          </cell>
          <cell r="C19" t="str">
            <v> </v>
          </cell>
          <cell r="D19" t="str">
            <v>台中市</v>
          </cell>
          <cell r="G19" t="str">
            <v>欉勁燁</v>
          </cell>
          <cell r="H19" t="str">
            <v> </v>
          </cell>
          <cell r="I19" t="str">
            <v>台中市</v>
          </cell>
          <cell r="Q19">
            <v>999</v>
          </cell>
          <cell r="R19">
            <v>999</v>
          </cell>
          <cell r="U19">
            <v>0</v>
          </cell>
        </row>
        <row r="20">
          <cell r="A20">
            <v>13</v>
          </cell>
          <cell r="B20" t="str">
            <v>黃禎宏</v>
          </cell>
          <cell r="C20" t="str">
            <v> </v>
          </cell>
          <cell r="D20" t="str">
            <v>新竹縣</v>
          </cell>
          <cell r="G20" t="str">
            <v>傅守仁</v>
          </cell>
          <cell r="H20" t="str">
            <v> </v>
          </cell>
          <cell r="I20" t="str">
            <v>南投縣</v>
          </cell>
          <cell r="Q20">
            <v>999</v>
          </cell>
          <cell r="R20">
            <v>999</v>
          </cell>
          <cell r="U20">
            <v>0</v>
          </cell>
        </row>
        <row r="21">
          <cell r="A21">
            <v>14</v>
          </cell>
          <cell r="B21" t="str">
            <v>陳惠景</v>
          </cell>
          <cell r="C21" t="str">
            <v> </v>
          </cell>
          <cell r="D21" t="str">
            <v>台中市</v>
          </cell>
          <cell r="G21" t="str">
            <v>張清雲</v>
          </cell>
          <cell r="H21" t="str">
            <v> </v>
          </cell>
          <cell r="I21" t="str">
            <v>台中市</v>
          </cell>
          <cell r="Q21">
            <v>999</v>
          </cell>
          <cell r="R21">
            <v>999</v>
          </cell>
          <cell r="U21">
            <v>0</v>
          </cell>
        </row>
        <row r="22">
          <cell r="A22">
            <v>15</v>
          </cell>
          <cell r="B22" t="str">
            <v>林斯穎</v>
          </cell>
          <cell r="C22" t="str">
            <v> </v>
          </cell>
          <cell r="D22" t="str">
            <v>台中市</v>
          </cell>
          <cell r="G22" t="str">
            <v>謝耀墩</v>
          </cell>
          <cell r="H22" t="str">
            <v> </v>
          </cell>
          <cell r="I22" t="str">
            <v>台中市</v>
          </cell>
          <cell r="Q22">
            <v>999</v>
          </cell>
          <cell r="R22">
            <v>999</v>
          </cell>
          <cell r="U22">
            <v>0</v>
          </cell>
          <cell r="V22" t="str">
            <v> </v>
          </cell>
        </row>
        <row r="23">
          <cell r="A23">
            <v>16</v>
          </cell>
          <cell r="B23" t="str">
            <v>奚義華</v>
          </cell>
          <cell r="C23" t="str">
            <v> </v>
          </cell>
          <cell r="D23" t="str">
            <v>台中市</v>
          </cell>
          <cell r="G23" t="str">
            <v>呂柏瑩</v>
          </cell>
          <cell r="H23" t="str">
            <v> </v>
          </cell>
          <cell r="I23" t="str">
            <v>台中市</v>
          </cell>
          <cell r="N23" t="str">
            <v> </v>
          </cell>
          <cell r="Q23">
            <v>999</v>
          </cell>
          <cell r="R23">
            <v>999</v>
          </cell>
          <cell r="U23">
            <v>0</v>
          </cell>
        </row>
        <row r="24">
          <cell r="A24">
            <v>17</v>
          </cell>
          <cell r="B24" t="str">
            <v>李明煌</v>
          </cell>
          <cell r="C24" t="str">
            <v> </v>
          </cell>
          <cell r="D24" t="str">
            <v>台中市</v>
          </cell>
          <cell r="G24" t="str">
            <v>盧天龍</v>
          </cell>
          <cell r="H24" t="str">
            <v> </v>
          </cell>
          <cell r="I24" t="str">
            <v>台中市</v>
          </cell>
          <cell r="Q24">
            <v>999</v>
          </cell>
          <cell r="R24">
            <v>999</v>
          </cell>
          <cell r="U24">
            <v>0</v>
          </cell>
        </row>
        <row r="25">
          <cell r="A25">
            <v>18</v>
          </cell>
          <cell r="B25" t="str">
            <v>羅崑竹</v>
          </cell>
          <cell r="C25" t="str">
            <v> </v>
          </cell>
          <cell r="D25" t="str">
            <v>台中市</v>
          </cell>
          <cell r="G25" t="str">
            <v>林展男</v>
          </cell>
          <cell r="H25" t="str">
            <v> </v>
          </cell>
          <cell r="I25" t="str">
            <v>台中市</v>
          </cell>
          <cell r="Q25">
            <v>999</v>
          </cell>
          <cell r="R25">
            <v>999</v>
          </cell>
          <cell r="U25">
            <v>0</v>
          </cell>
        </row>
        <row r="26">
          <cell r="A26">
            <v>19</v>
          </cell>
          <cell r="B26" t="str">
            <v>廖威鎮</v>
          </cell>
          <cell r="C26" t="str">
            <v> </v>
          </cell>
          <cell r="D26" t="str">
            <v>台中市</v>
          </cell>
          <cell r="G26" t="str">
            <v>楊清海</v>
          </cell>
          <cell r="H26" t="str">
            <v> </v>
          </cell>
          <cell r="I26" t="str">
            <v>台中市</v>
          </cell>
          <cell r="Q26">
            <v>999</v>
          </cell>
          <cell r="R26">
            <v>999</v>
          </cell>
          <cell r="U26">
            <v>0</v>
          </cell>
        </row>
        <row r="27">
          <cell r="A27">
            <v>20</v>
          </cell>
          <cell r="B27" t="str">
            <v>張天和</v>
          </cell>
          <cell r="C27" t="str">
            <v> </v>
          </cell>
          <cell r="D27" t="str">
            <v>台中市</v>
          </cell>
          <cell r="G27" t="str">
            <v>葉為</v>
          </cell>
          <cell r="H27" t="str">
            <v> </v>
          </cell>
          <cell r="I27" t="str">
            <v>台中市</v>
          </cell>
          <cell r="Q27">
            <v>999</v>
          </cell>
          <cell r="R27">
            <v>999</v>
          </cell>
          <cell r="U27">
            <v>0</v>
          </cell>
        </row>
        <row r="28">
          <cell r="A28">
            <v>21</v>
          </cell>
          <cell r="B28" t="str">
            <v>詹行懿</v>
          </cell>
          <cell r="C28" t="str">
            <v> </v>
          </cell>
          <cell r="D28" t="str">
            <v>台北市</v>
          </cell>
          <cell r="G28" t="str">
            <v>李忠華</v>
          </cell>
          <cell r="H28" t="str">
            <v> </v>
          </cell>
          <cell r="I28" t="str">
            <v>台北市</v>
          </cell>
          <cell r="Q28">
            <v>999</v>
          </cell>
          <cell r="R28">
            <v>999</v>
          </cell>
          <cell r="U28">
            <v>0</v>
          </cell>
        </row>
        <row r="29">
          <cell r="A29">
            <v>22</v>
          </cell>
          <cell r="B29" t="str">
            <v>陳庭基</v>
          </cell>
          <cell r="D29" t="str">
            <v>台北市</v>
          </cell>
          <cell r="G29" t="str">
            <v>魏運寶</v>
          </cell>
          <cell r="I29" t="str">
            <v>台北市</v>
          </cell>
          <cell r="Q29">
            <v>999</v>
          </cell>
          <cell r="R29">
            <v>999</v>
          </cell>
          <cell r="U29">
            <v>0</v>
          </cell>
        </row>
        <row r="30">
          <cell r="A30">
            <v>23</v>
          </cell>
          <cell r="B30" t="str">
            <v>左志暉</v>
          </cell>
          <cell r="D30" t="str">
            <v>台北市</v>
          </cell>
          <cell r="G30" t="str">
            <v>羅夢雄</v>
          </cell>
          <cell r="I30" t="str">
            <v>台北市</v>
          </cell>
          <cell r="Q30">
            <v>999</v>
          </cell>
          <cell r="R30">
            <v>999</v>
          </cell>
          <cell r="U30">
            <v>0</v>
          </cell>
        </row>
        <row r="31">
          <cell r="A31">
            <v>24</v>
          </cell>
          <cell r="B31" t="str">
            <v>蔡晉昇</v>
          </cell>
          <cell r="D31" t="str">
            <v>台中市</v>
          </cell>
          <cell r="G31" t="str">
            <v>沈天保</v>
          </cell>
          <cell r="I31" t="str">
            <v>台中市</v>
          </cell>
          <cell r="Q31">
            <v>999</v>
          </cell>
          <cell r="R31">
            <v>999</v>
          </cell>
          <cell r="U31">
            <v>0</v>
          </cell>
        </row>
        <row r="32">
          <cell r="A32">
            <v>25</v>
          </cell>
          <cell r="Q32" t="str">
            <v/>
          </cell>
          <cell r="R32" t="str">
            <v/>
          </cell>
          <cell r="U32">
            <v>0</v>
          </cell>
        </row>
        <row r="33">
          <cell r="A33">
            <v>26</v>
          </cell>
          <cell r="Q33" t="str">
            <v/>
          </cell>
          <cell r="R33" t="str">
            <v/>
          </cell>
          <cell r="U33">
            <v>0</v>
          </cell>
        </row>
        <row r="34">
          <cell r="A34">
            <v>27</v>
          </cell>
          <cell r="Q34" t="str">
            <v/>
          </cell>
          <cell r="R34" t="str">
            <v/>
          </cell>
          <cell r="U34">
            <v>0</v>
          </cell>
        </row>
        <row r="35">
          <cell r="A35">
            <v>28</v>
          </cell>
          <cell r="Q35" t="str">
            <v/>
          </cell>
          <cell r="R35" t="str">
            <v/>
          </cell>
          <cell r="U35">
            <v>0</v>
          </cell>
        </row>
        <row r="36">
          <cell r="A36">
            <v>29</v>
          </cell>
          <cell r="Q36" t="str">
            <v/>
          </cell>
          <cell r="R36" t="str">
            <v/>
          </cell>
          <cell r="U36">
            <v>0</v>
          </cell>
        </row>
        <row r="37">
          <cell r="A37">
            <v>30</v>
          </cell>
          <cell r="Q37" t="str">
            <v/>
          </cell>
          <cell r="R37" t="str">
            <v/>
          </cell>
          <cell r="U37">
            <v>0</v>
          </cell>
        </row>
        <row r="38">
          <cell r="A38">
            <v>31</v>
          </cell>
          <cell r="Q38" t="str">
            <v/>
          </cell>
          <cell r="R38" t="str">
            <v/>
          </cell>
          <cell r="U38">
            <v>0</v>
          </cell>
        </row>
        <row r="39">
          <cell r="A39">
            <v>32</v>
          </cell>
          <cell r="Q39" t="str">
            <v/>
          </cell>
          <cell r="R39" t="str">
            <v/>
          </cell>
          <cell r="U39">
            <v>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女雙 Prep rev"/>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ek SetUp"/>
      <sheetName val="男單 Prep"/>
      <sheetName val="男雙 Prep"/>
      <sheetName val="女單 Prep"/>
      <sheetName val="女雙 Prep"/>
      <sheetName val="Boys Si Main 24&amp;32"/>
      <sheetName val="Boys Do Main 24&amp;32"/>
      <sheetName val="女雙40"/>
      <sheetName val="40歲組"/>
    </sheetNames>
    <definedNames>
      <definedName name="Jun_Hide_CU"/>
      <definedName name="Jun_Show_CU"/>
    </definedNames>
    <sheetDataSet>
      <sheetData sheetId="0">
        <row r="10">
          <cell r="A10" t="str">
            <v>2011/11/5-7</v>
          </cell>
          <cell r="C10" t="str">
            <v>台中市</v>
          </cell>
          <cell r="E10" t="str">
            <v>王正松</v>
          </cell>
        </row>
      </sheetData>
      <sheetData sheetId="1">
        <row r="7">
          <cell r="A7">
            <v>1</v>
          </cell>
          <cell r="B7" t="str">
            <v>潘宗欽</v>
          </cell>
          <cell r="C7" t="str">
            <v> </v>
          </cell>
          <cell r="D7" t="str">
            <v>高雄市</v>
          </cell>
          <cell r="P7">
            <v>1</v>
          </cell>
        </row>
        <row r="8">
          <cell r="A8">
            <v>2</v>
          </cell>
          <cell r="B8" t="str">
            <v>莊東育</v>
          </cell>
          <cell r="C8" t="str">
            <v> </v>
          </cell>
          <cell r="D8" t="str">
            <v>台南市</v>
          </cell>
          <cell r="P8">
            <v>3</v>
          </cell>
        </row>
        <row r="9">
          <cell r="A9">
            <v>3</v>
          </cell>
          <cell r="B9" t="str">
            <v>林文龍</v>
          </cell>
          <cell r="C9" t="str">
            <v> </v>
          </cell>
          <cell r="D9" t="str">
            <v>新北市</v>
          </cell>
          <cell r="P9">
            <v>5</v>
          </cell>
        </row>
        <row r="10">
          <cell r="A10">
            <v>4</v>
          </cell>
          <cell r="B10" t="str">
            <v>劉益源</v>
          </cell>
          <cell r="C10" t="str">
            <v> </v>
          </cell>
          <cell r="D10" t="str">
            <v>新北市</v>
          </cell>
          <cell r="P10">
            <v>5</v>
          </cell>
        </row>
        <row r="11">
          <cell r="A11">
            <v>5</v>
          </cell>
          <cell r="B11" t="str">
            <v>黃紹仁</v>
          </cell>
          <cell r="C11" t="str">
            <v> </v>
          </cell>
          <cell r="D11" t="str">
            <v>新竹市</v>
          </cell>
          <cell r="P11">
            <v>9</v>
          </cell>
        </row>
        <row r="12">
          <cell r="A12">
            <v>6</v>
          </cell>
          <cell r="B12" t="str">
            <v>王傳慶</v>
          </cell>
          <cell r="C12" t="str">
            <v> </v>
          </cell>
          <cell r="D12" t="str">
            <v>高雄市</v>
          </cell>
          <cell r="P12">
            <v>9</v>
          </cell>
        </row>
        <row r="13">
          <cell r="A13">
            <v>7</v>
          </cell>
          <cell r="B13" t="str">
            <v>羅欽</v>
          </cell>
          <cell r="C13" t="str">
            <v> </v>
          </cell>
          <cell r="D13" t="str">
            <v>台中市</v>
          </cell>
          <cell r="P13">
            <v>9</v>
          </cell>
        </row>
        <row r="14">
          <cell r="A14">
            <v>8</v>
          </cell>
          <cell r="B14" t="str">
            <v>陳志宏</v>
          </cell>
          <cell r="C14" t="str">
            <v> </v>
          </cell>
          <cell r="D14" t="str">
            <v>新北市</v>
          </cell>
          <cell r="P14">
            <v>9</v>
          </cell>
        </row>
        <row r="15">
          <cell r="A15">
            <v>9</v>
          </cell>
          <cell r="B15" t="str">
            <v>吳界明</v>
          </cell>
          <cell r="C15" t="str">
            <v> </v>
          </cell>
          <cell r="D15" t="str">
            <v>南投縣</v>
          </cell>
        </row>
        <row r="16">
          <cell r="A16">
            <v>10</v>
          </cell>
          <cell r="B16" t="str">
            <v>姚晧文</v>
          </cell>
          <cell r="C16" t="str">
            <v> </v>
          </cell>
          <cell r="D16" t="str">
            <v>桃園市</v>
          </cell>
        </row>
        <row r="17">
          <cell r="A17">
            <v>11</v>
          </cell>
          <cell r="B17" t="str">
            <v>閔子甦</v>
          </cell>
          <cell r="C17" t="str">
            <v> </v>
          </cell>
          <cell r="D17" t="str">
            <v>高雄市</v>
          </cell>
        </row>
        <row r="18">
          <cell r="A18">
            <v>12</v>
          </cell>
          <cell r="B18" t="str">
            <v>莊富楷</v>
          </cell>
          <cell r="C18" t="str">
            <v> </v>
          </cell>
          <cell r="D18" t="str">
            <v>高雄市</v>
          </cell>
        </row>
        <row r="19">
          <cell r="A19">
            <v>13</v>
          </cell>
          <cell r="B19" t="str">
            <v>林文輝</v>
          </cell>
          <cell r="C19" t="str">
            <v> </v>
          </cell>
          <cell r="D19" t="str">
            <v>新北市</v>
          </cell>
        </row>
        <row r="20">
          <cell r="A20">
            <v>14</v>
          </cell>
          <cell r="B20" t="str">
            <v>葉家宏</v>
          </cell>
          <cell r="C20" t="str">
            <v> </v>
          </cell>
          <cell r="D20" t="str">
            <v>台北市</v>
          </cell>
        </row>
        <row r="21">
          <cell r="A21">
            <v>15</v>
          </cell>
          <cell r="B21" t="str">
            <v>林雙和</v>
          </cell>
          <cell r="C21" t="str">
            <v> </v>
          </cell>
          <cell r="D21" t="str">
            <v>新北市</v>
          </cell>
        </row>
        <row r="22">
          <cell r="A22">
            <v>16</v>
          </cell>
          <cell r="B22" t="str">
            <v>朱冠州</v>
          </cell>
          <cell r="C22" t="str">
            <v> </v>
          </cell>
          <cell r="D22" t="str">
            <v>雲林市</v>
          </cell>
        </row>
        <row r="23">
          <cell r="A23">
            <v>17</v>
          </cell>
          <cell r="B23" t="str">
            <v>謝昌曄</v>
          </cell>
          <cell r="C23" t="str">
            <v> </v>
          </cell>
          <cell r="D23" t="str">
            <v>高雄市</v>
          </cell>
        </row>
        <row r="24">
          <cell r="A24">
            <v>18</v>
          </cell>
          <cell r="B24" t="str">
            <v>劉盛年</v>
          </cell>
          <cell r="C24" t="str">
            <v> </v>
          </cell>
          <cell r="D24" t="str">
            <v>新北市</v>
          </cell>
        </row>
        <row r="25">
          <cell r="A25">
            <v>19</v>
          </cell>
          <cell r="B25" t="str">
            <v>甘家霖</v>
          </cell>
          <cell r="C25" t="str">
            <v> </v>
          </cell>
          <cell r="D25" t="str">
            <v>台南市</v>
          </cell>
        </row>
        <row r="26">
          <cell r="A26">
            <v>20</v>
          </cell>
          <cell r="B26" t="str">
            <v>楊永明</v>
          </cell>
          <cell r="C26" t="str">
            <v> </v>
          </cell>
          <cell r="D26" t="str">
            <v>台中市</v>
          </cell>
        </row>
        <row r="27">
          <cell r="A27">
            <v>21</v>
          </cell>
          <cell r="B27" t="str">
            <v>謝治民</v>
          </cell>
          <cell r="C27" t="str">
            <v> </v>
          </cell>
          <cell r="D27" t="str">
            <v>高雄市</v>
          </cell>
        </row>
        <row r="28">
          <cell r="A28">
            <v>22</v>
          </cell>
          <cell r="B28" t="str">
            <v>廖啟雲</v>
          </cell>
          <cell r="C28" t="str">
            <v> </v>
          </cell>
          <cell r="D28" t="str">
            <v>台中市</v>
          </cell>
        </row>
        <row r="29">
          <cell r="A29">
            <v>23</v>
          </cell>
          <cell r="B29" t="str">
            <v>葉永富</v>
          </cell>
          <cell r="C29" t="str">
            <v> </v>
          </cell>
          <cell r="D29" t="str">
            <v>台中市</v>
          </cell>
        </row>
        <row r="30">
          <cell r="A30">
            <v>24</v>
          </cell>
          <cell r="B30" t="str">
            <v>楊華中</v>
          </cell>
          <cell r="C30" t="str">
            <v> </v>
          </cell>
          <cell r="D30" t="str">
            <v>台中市</v>
          </cell>
        </row>
        <row r="31">
          <cell r="A31">
            <v>25</v>
          </cell>
          <cell r="B31" t="str">
            <v>李其旺</v>
          </cell>
          <cell r="C31" t="str">
            <v> </v>
          </cell>
          <cell r="D31" t="str">
            <v>台中市</v>
          </cell>
        </row>
        <row r="32">
          <cell r="A32">
            <v>26</v>
          </cell>
          <cell r="B32" t="str">
            <v> </v>
          </cell>
          <cell r="C32" t="str">
            <v> </v>
          </cell>
          <cell r="P32" t="str">
            <v> </v>
          </cell>
        </row>
        <row r="33">
          <cell r="A33">
            <v>27</v>
          </cell>
          <cell r="B33" t="str">
            <v> </v>
          </cell>
          <cell r="C33" t="str">
            <v> </v>
          </cell>
          <cell r="P33" t="str">
            <v> </v>
          </cell>
        </row>
        <row r="34">
          <cell r="A34">
            <v>28</v>
          </cell>
          <cell r="B34" t="str">
            <v> </v>
          </cell>
          <cell r="C34" t="str">
            <v> </v>
          </cell>
          <cell r="P34" t="str">
            <v> </v>
          </cell>
        </row>
        <row r="35">
          <cell r="A35">
            <v>29</v>
          </cell>
          <cell r="B35" t="str">
            <v> </v>
          </cell>
          <cell r="C35" t="str">
            <v> </v>
          </cell>
          <cell r="P35" t="str">
            <v> </v>
          </cell>
        </row>
        <row r="36">
          <cell r="A36">
            <v>30</v>
          </cell>
          <cell r="B36" t="str">
            <v> </v>
          </cell>
          <cell r="C36" t="str">
            <v> </v>
          </cell>
          <cell r="P36" t="str">
            <v> </v>
          </cell>
        </row>
        <row r="37">
          <cell r="A37">
            <v>31</v>
          </cell>
          <cell r="B37" t="str">
            <v> </v>
          </cell>
          <cell r="C37" t="str">
            <v> </v>
          </cell>
          <cell r="P37" t="str">
            <v> </v>
          </cell>
        </row>
        <row r="38">
          <cell r="A38">
            <v>32</v>
          </cell>
        </row>
      </sheetData>
      <sheetData sheetId="2">
        <row r="7">
          <cell r="A7" t="str">
            <v>Line</v>
          </cell>
          <cell r="B7" t="str">
            <v>姓名</v>
          </cell>
          <cell r="D7" t="str">
            <v> </v>
          </cell>
          <cell r="E7" t="str">
            <v>排名</v>
          </cell>
          <cell r="G7" t="str">
            <v>姓名</v>
          </cell>
          <cell r="I7" t="str">
            <v> </v>
          </cell>
          <cell r="M7" t="str">
            <v>排名</v>
          </cell>
          <cell r="N7" t="str">
            <v>Pro
Rank</v>
          </cell>
          <cell r="Q7" t="str">
            <v>Acc
Number</v>
          </cell>
          <cell r="R7" t="str">
            <v>Status
Number</v>
          </cell>
          <cell r="S7" t="str">
            <v>Accept
Yes</v>
          </cell>
          <cell r="T7" t="str">
            <v>Acc status
DA,WC
A</v>
          </cell>
          <cell r="U7" t="str">
            <v>Display
Rank
ITF18</v>
          </cell>
          <cell r="V7" t="str">
            <v>Seed Pos</v>
          </cell>
        </row>
        <row r="8">
          <cell r="A8">
            <v>1</v>
          </cell>
          <cell r="B8" t="str">
            <v>黃紹仁</v>
          </cell>
          <cell r="D8" t="str">
            <v>新竹市</v>
          </cell>
          <cell r="E8">
            <v>3</v>
          </cell>
          <cell r="G8" t="str">
            <v>吳真彬</v>
          </cell>
          <cell r="I8" t="str">
            <v>基隆市</v>
          </cell>
          <cell r="M8">
            <v>5</v>
          </cell>
          <cell r="Q8">
            <v>999</v>
          </cell>
          <cell r="R8">
            <v>999</v>
          </cell>
          <cell r="U8">
            <v>8</v>
          </cell>
        </row>
        <row r="9">
          <cell r="A9">
            <v>2</v>
          </cell>
          <cell r="B9" t="str">
            <v>劉坤明</v>
          </cell>
          <cell r="D9" t="str">
            <v>台中市</v>
          </cell>
          <cell r="E9">
            <v>9</v>
          </cell>
          <cell r="G9" t="str">
            <v>廖振唯</v>
          </cell>
          <cell r="I9" t="str">
            <v>台中市</v>
          </cell>
          <cell r="M9">
            <v>9</v>
          </cell>
          <cell r="Q9">
            <v>999</v>
          </cell>
          <cell r="R9">
            <v>999</v>
          </cell>
          <cell r="U9">
            <v>18</v>
          </cell>
        </row>
        <row r="10">
          <cell r="A10">
            <v>3</v>
          </cell>
          <cell r="B10" t="str">
            <v>莊富楷</v>
          </cell>
          <cell r="D10" t="str">
            <v>高雄市</v>
          </cell>
          <cell r="G10" t="str">
            <v>潘宗欽</v>
          </cell>
          <cell r="I10" t="str">
            <v>高雄市</v>
          </cell>
          <cell r="M10">
            <v>1</v>
          </cell>
          <cell r="Q10">
            <v>999</v>
          </cell>
          <cell r="R10">
            <v>999</v>
          </cell>
          <cell r="U10">
            <v>0</v>
          </cell>
        </row>
        <row r="11">
          <cell r="A11">
            <v>4</v>
          </cell>
          <cell r="B11" t="str">
            <v>劉益源</v>
          </cell>
          <cell r="D11" t="str">
            <v>新北市</v>
          </cell>
          <cell r="E11">
            <v>5</v>
          </cell>
          <cell r="G11" t="str">
            <v>劉盛年</v>
          </cell>
          <cell r="I11" t="str">
            <v>新北市</v>
          </cell>
          <cell r="Q11">
            <v>999</v>
          </cell>
          <cell r="R11">
            <v>999</v>
          </cell>
          <cell r="U11">
            <v>0</v>
          </cell>
        </row>
        <row r="12">
          <cell r="A12">
            <v>5</v>
          </cell>
          <cell r="B12" t="str">
            <v>高逸平</v>
          </cell>
          <cell r="D12" t="str">
            <v>高雄市</v>
          </cell>
          <cell r="E12">
            <v>9</v>
          </cell>
          <cell r="G12" t="str">
            <v>倪聖凱</v>
          </cell>
          <cell r="I12" t="str">
            <v>高雄市</v>
          </cell>
          <cell r="Q12">
            <v>999</v>
          </cell>
          <cell r="R12">
            <v>999</v>
          </cell>
          <cell r="U12">
            <v>0</v>
          </cell>
        </row>
        <row r="13">
          <cell r="A13">
            <v>6</v>
          </cell>
          <cell r="B13" t="str">
            <v>劉宗憲</v>
          </cell>
          <cell r="D13" t="str">
            <v>高雄市</v>
          </cell>
          <cell r="E13">
            <v>9</v>
          </cell>
          <cell r="G13" t="str">
            <v>王明宗</v>
          </cell>
          <cell r="I13" t="str">
            <v>高雄市</v>
          </cell>
          <cell r="Q13">
            <v>999</v>
          </cell>
          <cell r="R13">
            <v>999</v>
          </cell>
          <cell r="U13">
            <v>0</v>
          </cell>
        </row>
        <row r="14">
          <cell r="A14">
            <v>7</v>
          </cell>
          <cell r="B14" t="str">
            <v>李建德</v>
          </cell>
          <cell r="D14" t="str">
            <v>雲林市</v>
          </cell>
          <cell r="G14" t="str">
            <v>沈坤周</v>
          </cell>
          <cell r="I14" t="str">
            <v>雲林市</v>
          </cell>
          <cell r="Q14">
            <v>999</v>
          </cell>
          <cell r="R14">
            <v>999</v>
          </cell>
          <cell r="U14">
            <v>0</v>
          </cell>
        </row>
        <row r="15">
          <cell r="A15">
            <v>8</v>
          </cell>
          <cell r="B15" t="str">
            <v>陳偉成</v>
          </cell>
          <cell r="D15" t="str">
            <v>台中市</v>
          </cell>
          <cell r="G15" t="str">
            <v>何錦潭</v>
          </cell>
          <cell r="I15" t="str">
            <v>台中市</v>
          </cell>
          <cell r="Q15">
            <v>999</v>
          </cell>
          <cell r="R15">
            <v>999</v>
          </cell>
          <cell r="U15">
            <v>0</v>
          </cell>
        </row>
        <row r="16">
          <cell r="A16">
            <v>9</v>
          </cell>
          <cell r="B16" t="str">
            <v>陳智遠</v>
          </cell>
          <cell r="D16" t="str">
            <v>高雄市</v>
          </cell>
          <cell r="G16" t="str">
            <v>黃東源</v>
          </cell>
          <cell r="I16" t="str">
            <v>高雄市</v>
          </cell>
          <cell r="Q16">
            <v>999</v>
          </cell>
          <cell r="R16">
            <v>999</v>
          </cell>
          <cell r="U16">
            <v>0</v>
          </cell>
        </row>
        <row r="17">
          <cell r="A17">
            <v>10</v>
          </cell>
          <cell r="B17" t="str">
            <v>許元鴻</v>
          </cell>
          <cell r="D17" t="str">
            <v>台中市</v>
          </cell>
          <cell r="G17" t="str">
            <v>吳界明</v>
          </cell>
          <cell r="I17" t="str">
            <v>台中市</v>
          </cell>
          <cell r="Q17">
            <v>999</v>
          </cell>
          <cell r="R17">
            <v>999</v>
          </cell>
          <cell r="U17">
            <v>0</v>
          </cell>
        </row>
        <row r="18">
          <cell r="A18">
            <v>11</v>
          </cell>
          <cell r="B18" t="str">
            <v>林文輝</v>
          </cell>
          <cell r="D18" t="str">
            <v>新北市</v>
          </cell>
          <cell r="G18" t="str">
            <v>陳志宏</v>
          </cell>
          <cell r="I18" t="str">
            <v>新北市</v>
          </cell>
          <cell r="Q18">
            <v>999</v>
          </cell>
          <cell r="R18">
            <v>999</v>
          </cell>
          <cell r="U18">
            <v>0</v>
          </cell>
        </row>
        <row r="19">
          <cell r="A19">
            <v>12</v>
          </cell>
          <cell r="B19" t="str">
            <v>林雙和</v>
          </cell>
          <cell r="D19" t="str">
            <v>新北市</v>
          </cell>
          <cell r="G19" t="str">
            <v>林文龍</v>
          </cell>
          <cell r="I19" t="str">
            <v>新北市</v>
          </cell>
          <cell r="Q19">
            <v>999</v>
          </cell>
          <cell r="R19">
            <v>999</v>
          </cell>
          <cell r="U19">
            <v>0</v>
          </cell>
        </row>
        <row r="20">
          <cell r="A20">
            <v>13</v>
          </cell>
          <cell r="B20" t="str">
            <v>陳鉞銘</v>
          </cell>
          <cell r="D20" t="str">
            <v>台中市</v>
          </cell>
          <cell r="G20" t="str">
            <v>汪忠義</v>
          </cell>
          <cell r="I20" t="str">
            <v>台中市</v>
          </cell>
          <cell r="Q20">
            <v>999</v>
          </cell>
          <cell r="R20">
            <v>999</v>
          </cell>
          <cell r="U20">
            <v>0</v>
          </cell>
        </row>
        <row r="21">
          <cell r="A21">
            <v>14</v>
          </cell>
          <cell r="B21" t="str">
            <v>林世傑</v>
          </cell>
          <cell r="D21" t="str">
            <v>台南市</v>
          </cell>
          <cell r="G21" t="str">
            <v>莊東育</v>
          </cell>
          <cell r="I21" t="str">
            <v>台南市</v>
          </cell>
          <cell r="Q21">
            <v>999</v>
          </cell>
          <cell r="R21">
            <v>999</v>
          </cell>
          <cell r="U21">
            <v>0</v>
          </cell>
        </row>
        <row r="22">
          <cell r="A22">
            <v>15</v>
          </cell>
          <cell r="B22" t="str">
            <v>詹岱倫</v>
          </cell>
          <cell r="D22" t="str">
            <v>台中市</v>
          </cell>
          <cell r="G22" t="str">
            <v>林羨峰</v>
          </cell>
          <cell r="I22" t="str">
            <v>台中市</v>
          </cell>
          <cell r="Q22">
            <v>999</v>
          </cell>
          <cell r="R22">
            <v>999</v>
          </cell>
          <cell r="U22">
            <v>0</v>
          </cell>
        </row>
        <row r="23">
          <cell r="A23">
            <v>16</v>
          </cell>
          <cell r="B23" t="str">
            <v>李政穎</v>
          </cell>
          <cell r="D23" t="str">
            <v>台中市</v>
          </cell>
          <cell r="G23" t="str">
            <v>張嘉興</v>
          </cell>
          <cell r="I23" t="str">
            <v>台中市</v>
          </cell>
          <cell r="Q23">
            <v>999</v>
          </cell>
          <cell r="R23">
            <v>999</v>
          </cell>
          <cell r="U23">
            <v>0</v>
          </cell>
        </row>
        <row r="24">
          <cell r="A24">
            <v>17</v>
          </cell>
          <cell r="B24" t="str">
            <v>林逢甲</v>
          </cell>
          <cell r="D24" t="str">
            <v>台中市</v>
          </cell>
          <cell r="G24" t="str">
            <v>廖啟雲</v>
          </cell>
          <cell r="I24" t="str">
            <v>台中市</v>
          </cell>
          <cell r="Q24">
            <v>999</v>
          </cell>
          <cell r="R24">
            <v>999</v>
          </cell>
          <cell r="U24">
            <v>0</v>
          </cell>
        </row>
        <row r="25">
          <cell r="A25">
            <v>18</v>
          </cell>
          <cell r="B25" t="str">
            <v>白文華</v>
          </cell>
          <cell r="D25" t="str">
            <v>台中市</v>
          </cell>
          <cell r="G25" t="str">
            <v>邱盛傳</v>
          </cell>
          <cell r="I25" t="str">
            <v>台中市</v>
          </cell>
          <cell r="Q25">
            <v>999</v>
          </cell>
          <cell r="R25">
            <v>999</v>
          </cell>
          <cell r="U25">
            <v>0</v>
          </cell>
        </row>
        <row r="26">
          <cell r="A26">
            <v>19</v>
          </cell>
          <cell r="B26" t="str">
            <v>李其旺</v>
          </cell>
          <cell r="D26" t="str">
            <v>台中市</v>
          </cell>
          <cell r="G26" t="str">
            <v>李清欣</v>
          </cell>
          <cell r="I26" t="str">
            <v>台中市</v>
          </cell>
          <cell r="Q26">
            <v>999</v>
          </cell>
          <cell r="R26">
            <v>999</v>
          </cell>
          <cell r="U26">
            <v>0</v>
          </cell>
        </row>
        <row r="27">
          <cell r="A27">
            <v>20</v>
          </cell>
          <cell r="B27" t="str">
            <v>李潮勝</v>
          </cell>
          <cell r="D27" t="str">
            <v>台中市</v>
          </cell>
          <cell r="G27" t="str">
            <v>羅欽</v>
          </cell>
          <cell r="I27" t="str">
            <v>台中市</v>
          </cell>
          <cell r="Q27">
            <v>999</v>
          </cell>
          <cell r="R27">
            <v>999</v>
          </cell>
          <cell r="U27">
            <v>0</v>
          </cell>
        </row>
        <row r="28">
          <cell r="A28">
            <v>21</v>
          </cell>
          <cell r="B28" t="str">
            <v>羅新才</v>
          </cell>
          <cell r="D28" t="str">
            <v>台中市</v>
          </cell>
          <cell r="G28" t="str">
            <v>黃慶和</v>
          </cell>
          <cell r="I28" t="str">
            <v>台中市</v>
          </cell>
          <cell r="Q28">
            <v>999</v>
          </cell>
          <cell r="R28">
            <v>999</v>
          </cell>
          <cell r="U28">
            <v>0</v>
          </cell>
        </row>
        <row r="29">
          <cell r="A29">
            <v>22</v>
          </cell>
          <cell r="Q29" t="str">
            <v/>
          </cell>
          <cell r="R29" t="str">
            <v/>
          </cell>
          <cell r="U29">
            <v>0</v>
          </cell>
        </row>
        <row r="30">
          <cell r="A30">
            <v>23</v>
          </cell>
          <cell r="Q30" t="str">
            <v/>
          </cell>
          <cell r="R30" t="str">
            <v/>
          </cell>
          <cell r="U30">
            <v>0</v>
          </cell>
        </row>
        <row r="31">
          <cell r="A31">
            <v>24</v>
          </cell>
          <cell r="Q31" t="str">
            <v/>
          </cell>
          <cell r="R31" t="str">
            <v/>
          </cell>
          <cell r="U31">
            <v>0</v>
          </cell>
        </row>
        <row r="32">
          <cell r="A32">
            <v>25</v>
          </cell>
          <cell r="B32" t="str">
            <v> </v>
          </cell>
          <cell r="D32" t="str">
            <v> </v>
          </cell>
          <cell r="E32" t="str">
            <v> </v>
          </cell>
          <cell r="G32" t="str">
            <v> </v>
          </cell>
          <cell r="I32" t="str">
            <v>  </v>
          </cell>
          <cell r="M32" t="str">
            <v> </v>
          </cell>
          <cell r="Q32">
            <v>999</v>
          </cell>
          <cell r="R32">
            <v>999</v>
          </cell>
          <cell r="U32" t="str">
            <v> </v>
          </cell>
        </row>
        <row r="33">
          <cell r="A33">
            <v>26</v>
          </cell>
          <cell r="B33" t="str">
            <v> </v>
          </cell>
          <cell r="D33" t="str">
            <v> </v>
          </cell>
          <cell r="E33" t="str">
            <v> </v>
          </cell>
          <cell r="G33" t="str">
            <v> </v>
          </cell>
          <cell r="I33" t="str">
            <v> </v>
          </cell>
          <cell r="M33" t="str">
            <v> </v>
          </cell>
          <cell r="Q33">
            <v>999</v>
          </cell>
          <cell r="R33">
            <v>999</v>
          </cell>
          <cell r="U33" t="str">
            <v> </v>
          </cell>
        </row>
        <row r="34">
          <cell r="A34">
            <v>27</v>
          </cell>
          <cell r="Q34" t="str">
            <v/>
          </cell>
          <cell r="R34" t="str">
            <v/>
          </cell>
          <cell r="U34">
            <v>0</v>
          </cell>
        </row>
        <row r="35">
          <cell r="A35">
            <v>28</v>
          </cell>
          <cell r="Q35" t="str">
            <v/>
          </cell>
          <cell r="R35" t="str">
            <v/>
          </cell>
          <cell r="U35">
            <v>0</v>
          </cell>
        </row>
        <row r="36">
          <cell r="A36">
            <v>29</v>
          </cell>
          <cell r="Q36" t="str">
            <v/>
          </cell>
          <cell r="R36" t="str">
            <v/>
          </cell>
          <cell r="U36">
            <v>0</v>
          </cell>
        </row>
        <row r="37">
          <cell r="A37">
            <v>30</v>
          </cell>
          <cell r="Q37" t="str">
            <v/>
          </cell>
          <cell r="R37" t="str">
            <v/>
          </cell>
          <cell r="U37">
            <v>0</v>
          </cell>
        </row>
        <row r="38">
          <cell r="A38">
            <v>31</v>
          </cell>
          <cell r="Q38" t="str">
            <v/>
          </cell>
          <cell r="R38" t="str">
            <v/>
          </cell>
          <cell r="U38">
            <v>0</v>
          </cell>
        </row>
        <row r="39">
          <cell r="A39">
            <v>32</v>
          </cell>
          <cell r="Q39" t="str">
            <v/>
          </cell>
          <cell r="R39" t="str">
            <v/>
          </cell>
          <cell r="U39">
            <v>0</v>
          </cell>
        </row>
      </sheetData>
      <sheetData sheetId="4">
        <row r="7">
          <cell r="A7" t="str">
            <v>Line</v>
          </cell>
          <cell r="B7" t="str">
            <v>姓名</v>
          </cell>
          <cell r="D7" t="str">
            <v> </v>
          </cell>
          <cell r="E7" t="str">
            <v>排名</v>
          </cell>
          <cell r="F7" t="str">
            <v>Pro
Rank</v>
          </cell>
          <cell r="G7" t="str">
            <v>姓名</v>
          </cell>
          <cell r="I7" t="str">
            <v> </v>
          </cell>
          <cell r="M7" t="str">
            <v>排名</v>
          </cell>
          <cell r="N7" t="str">
            <v>Pro
Rank</v>
          </cell>
          <cell r="Q7" t="str">
            <v>Acc
Number</v>
          </cell>
          <cell r="R7" t="str">
            <v>Status
Number</v>
          </cell>
          <cell r="S7" t="str">
            <v>Accept
Yes</v>
          </cell>
          <cell r="T7" t="str">
            <v>Acc status
DA,WC
A</v>
          </cell>
          <cell r="U7" t="str">
            <v>Display
Rank
ITF18</v>
          </cell>
          <cell r="V7" t="str">
            <v>Seed Pos</v>
          </cell>
        </row>
        <row r="8">
          <cell r="A8">
            <v>1</v>
          </cell>
          <cell r="B8" t="str">
            <v>邵秀玫</v>
          </cell>
          <cell r="C8" t="str">
            <v> </v>
          </cell>
          <cell r="D8" t="str">
            <v>高雄市</v>
          </cell>
          <cell r="G8" t="str">
            <v>陳祝筠</v>
          </cell>
          <cell r="H8" t="str">
            <v> </v>
          </cell>
          <cell r="I8" t="str">
            <v>高雄市</v>
          </cell>
          <cell r="Q8">
            <v>999</v>
          </cell>
          <cell r="R8">
            <v>999</v>
          </cell>
          <cell r="U8">
            <v>0</v>
          </cell>
        </row>
        <row r="9">
          <cell r="A9">
            <v>2</v>
          </cell>
          <cell r="B9" t="str">
            <v>蔡文瑛</v>
          </cell>
          <cell r="D9" t="str">
            <v>台中市</v>
          </cell>
          <cell r="G9" t="str">
            <v>林素貞</v>
          </cell>
          <cell r="I9" t="str">
            <v>台中市</v>
          </cell>
          <cell r="Q9">
            <v>999</v>
          </cell>
          <cell r="R9">
            <v>999</v>
          </cell>
          <cell r="U9">
            <v>0</v>
          </cell>
        </row>
        <row r="10">
          <cell r="A10">
            <v>3</v>
          </cell>
          <cell r="B10" t="str">
            <v>許慧君</v>
          </cell>
          <cell r="D10" t="str">
            <v>台中市</v>
          </cell>
          <cell r="G10" t="str">
            <v>李淑珍</v>
          </cell>
          <cell r="I10" t="str">
            <v>台中市</v>
          </cell>
          <cell r="Q10">
            <v>999</v>
          </cell>
          <cell r="R10">
            <v>999</v>
          </cell>
          <cell r="U10">
            <v>0</v>
          </cell>
        </row>
        <row r="11">
          <cell r="A11">
            <v>4</v>
          </cell>
          <cell r="B11" t="str">
            <v>張智華</v>
          </cell>
          <cell r="D11" t="str">
            <v>台中市</v>
          </cell>
          <cell r="G11" t="str">
            <v>潘玲珠</v>
          </cell>
          <cell r="I11" t="str">
            <v>台中市</v>
          </cell>
          <cell r="Q11">
            <v>999</v>
          </cell>
          <cell r="R11">
            <v>999</v>
          </cell>
          <cell r="U11">
            <v>0</v>
          </cell>
        </row>
        <row r="12">
          <cell r="A12">
            <v>5</v>
          </cell>
          <cell r="Q12" t="str">
            <v/>
          </cell>
          <cell r="R12" t="str">
            <v/>
          </cell>
          <cell r="U12">
            <v>0</v>
          </cell>
        </row>
        <row r="13">
          <cell r="A13">
            <v>6</v>
          </cell>
          <cell r="Q13" t="str">
            <v/>
          </cell>
          <cell r="R13" t="str">
            <v/>
          </cell>
          <cell r="U13">
            <v>0</v>
          </cell>
        </row>
        <row r="14">
          <cell r="A14">
            <v>7</v>
          </cell>
          <cell r="Q14" t="str">
            <v/>
          </cell>
          <cell r="R14" t="str">
            <v/>
          </cell>
          <cell r="U14">
            <v>0</v>
          </cell>
        </row>
        <row r="15">
          <cell r="A15">
            <v>8</v>
          </cell>
          <cell r="Q15" t="str">
            <v/>
          </cell>
          <cell r="R15" t="str">
            <v/>
          </cell>
          <cell r="U15">
            <v>0</v>
          </cell>
        </row>
        <row r="16">
          <cell r="A16">
            <v>9</v>
          </cell>
          <cell r="Q16" t="str">
            <v/>
          </cell>
          <cell r="R16" t="str">
            <v/>
          </cell>
          <cell r="U16">
            <v>0</v>
          </cell>
        </row>
        <row r="17">
          <cell r="A17">
            <v>10</v>
          </cell>
          <cell r="Q17" t="str">
            <v/>
          </cell>
          <cell r="R17" t="str">
            <v/>
          </cell>
          <cell r="U17">
            <v>0</v>
          </cell>
        </row>
        <row r="18">
          <cell r="A18">
            <v>11</v>
          </cell>
          <cell r="Q18" t="str">
            <v/>
          </cell>
          <cell r="R18" t="str">
            <v/>
          </cell>
          <cell r="U18">
            <v>0</v>
          </cell>
        </row>
        <row r="19">
          <cell r="A19">
            <v>12</v>
          </cell>
          <cell r="Q19" t="str">
            <v/>
          </cell>
          <cell r="R19" t="str">
            <v/>
          </cell>
          <cell r="U19">
            <v>0</v>
          </cell>
        </row>
        <row r="20">
          <cell r="A20">
            <v>13</v>
          </cell>
          <cell r="Q20" t="str">
            <v/>
          </cell>
          <cell r="R20" t="str">
            <v/>
          </cell>
          <cell r="U20">
            <v>0</v>
          </cell>
        </row>
        <row r="21">
          <cell r="A21">
            <v>14</v>
          </cell>
          <cell r="Q21" t="str">
            <v/>
          </cell>
          <cell r="R21" t="str">
            <v/>
          </cell>
          <cell r="U21">
            <v>0</v>
          </cell>
        </row>
        <row r="22">
          <cell r="A22">
            <v>15</v>
          </cell>
          <cell r="Q22" t="str">
            <v/>
          </cell>
          <cell r="R22" t="str">
            <v/>
          </cell>
          <cell r="U22">
            <v>0</v>
          </cell>
        </row>
        <row r="23">
          <cell r="A23">
            <v>16</v>
          </cell>
          <cell r="Q23" t="str">
            <v/>
          </cell>
          <cell r="R23" t="str">
            <v/>
          </cell>
          <cell r="U23">
            <v>0</v>
          </cell>
        </row>
        <row r="24">
          <cell r="A24">
            <v>17</v>
          </cell>
          <cell r="Q24" t="str">
            <v/>
          </cell>
          <cell r="R24" t="str">
            <v/>
          </cell>
          <cell r="U24">
            <v>0</v>
          </cell>
        </row>
        <row r="25">
          <cell r="A25">
            <v>18</v>
          </cell>
          <cell r="Q25" t="str">
            <v/>
          </cell>
          <cell r="R25" t="str">
            <v/>
          </cell>
          <cell r="U25">
            <v>0</v>
          </cell>
        </row>
        <row r="26">
          <cell r="A26">
            <v>19</v>
          </cell>
          <cell r="Q26" t="str">
            <v/>
          </cell>
          <cell r="R26" t="str">
            <v/>
          </cell>
          <cell r="U26">
            <v>0</v>
          </cell>
        </row>
        <row r="27">
          <cell r="A27">
            <v>20</v>
          </cell>
          <cell r="Q27" t="str">
            <v/>
          </cell>
          <cell r="R27" t="str">
            <v/>
          </cell>
          <cell r="U27">
            <v>0</v>
          </cell>
        </row>
        <row r="28">
          <cell r="A28">
            <v>21</v>
          </cell>
          <cell r="Q28" t="str">
            <v/>
          </cell>
          <cell r="R28" t="str">
            <v/>
          </cell>
          <cell r="U28">
            <v>0</v>
          </cell>
        </row>
        <row r="29">
          <cell r="A29">
            <v>22</v>
          </cell>
          <cell r="Q29" t="str">
            <v/>
          </cell>
          <cell r="R29" t="str">
            <v/>
          </cell>
          <cell r="U29">
            <v>0</v>
          </cell>
        </row>
        <row r="30">
          <cell r="A30">
            <v>23</v>
          </cell>
          <cell r="Q30" t="str">
            <v/>
          </cell>
          <cell r="R30" t="str">
            <v/>
          </cell>
          <cell r="U30">
            <v>0</v>
          </cell>
        </row>
        <row r="31">
          <cell r="A31">
            <v>24</v>
          </cell>
          <cell r="Q31" t="str">
            <v/>
          </cell>
          <cell r="R31" t="str">
            <v/>
          </cell>
          <cell r="U31">
            <v>0</v>
          </cell>
        </row>
        <row r="32">
          <cell r="A32">
            <v>25</v>
          </cell>
          <cell r="Q32" t="str">
            <v/>
          </cell>
          <cell r="R32" t="str">
            <v/>
          </cell>
          <cell r="U32">
            <v>0</v>
          </cell>
        </row>
        <row r="33">
          <cell r="A33">
            <v>26</v>
          </cell>
          <cell r="Q33" t="str">
            <v/>
          </cell>
          <cell r="R33" t="str">
            <v/>
          </cell>
          <cell r="U33">
            <v>0</v>
          </cell>
        </row>
        <row r="34">
          <cell r="A34">
            <v>27</v>
          </cell>
          <cell r="Q34" t="str">
            <v/>
          </cell>
          <cell r="R34" t="str">
            <v/>
          </cell>
          <cell r="U34">
            <v>0</v>
          </cell>
        </row>
        <row r="35">
          <cell r="A35">
            <v>28</v>
          </cell>
          <cell r="Q35" t="str">
            <v/>
          </cell>
          <cell r="R35" t="str">
            <v/>
          </cell>
          <cell r="U35">
            <v>0</v>
          </cell>
        </row>
        <row r="36">
          <cell r="A36">
            <v>29</v>
          </cell>
          <cell r="Q36" t="str">
            <v/>
          </cell>
          <cell r="R36" t="str">
            <v/>
          </cell>
          <cell r="U36">
            <v>0</v>
          </cell>
        </row>
        <row r="37">
          <cell r="A37">
            <v>30</v>
          </cell>
          <cell r="Q37" t="str">
            <v/>
          </cell>
          <cell r="R37" t="str">
            <v/>
          </cell>
          <cell r="U37">
            <v>0</v>
          </cell>
        </row>
        <row r="38">
          <cell r="A38">
            <v>31</v>
          </cell>
          <cell r="Q38" t="str">
            <v/>
          </cell>
          <cell r="R38" t="str">
            <v/>
          </cell>
          <cell r="U38">
            <v>0</v>
          </cell>
        </row>
        <row r="39">
          <cell r="A39">
            <v>32</v>
          </cell>
          <cell r="Q39" t="str">
            <v/>
          </cell>
          <cell r="R39" t="str">
            <v/>
          </cell>
          <cell r="U39">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eek SetUp"/>
      <sheetName val="男單"/>
      <sheetName val="男雙準備名單"/>
      <sheetName val="女單準備名單"/>
      <sheetName val="女雙準備名單"/>
      <sheetName val="男單32籤"/>
      <sheetName val="男雙32籤"/>
      <sheetName val="女單16籤"/>
      <sheetName val="女雙16籤"/>
    </sheetNames>
    <sheetDataSet>
      <sheetData sheetId="0">
        <row r="10">
          <cell r="A10" t="str">
            <v>2011/11/5-7</v>
          </cell>
          <cell r="C10" t="str">
            <v>台中市</v>
          </cell>
          <cell r="E10" t="str">
            <v>王正松</v>
          </cell>
        </row>
      </sheetData>
      <sheetData sheetId="1">
        <row r="7">
          <cell r="A7">
            <v>1</v>
          </cell>
          <cell r="B7" t="str">
            <v>吳子揚</v>
          </cell>
          <cell r="D7" t="str">
            <v>台中市</v>
          </cell>
          <cell r="P7">
            <v>1</v>
          </cell>
        </row>
        <row r="8">
          <cell r="A8">
            <v>2</v>
          </cell>
          <cell r="B8" t="str">
            <v>何奇鍊</v>
          </cell>
          <cell r="D8" t="str">
            <v>台中市</v>
          </cell>
          <cell r="P8">
            <v>2</v>
          </cell>
        </row>
        <row r="9">
          <cell r="A9">
            <v>3</v>
          </cell>
          <cell r="B9" t="str">
            <v>譚若恆</v>
          </cell>
          <cell r="D9" t="str">
            <v>高雄市</v>
          </cell>
          <cell r="P9">
            <v>3</v>
          </cell>
        </row>
        <row r="10">
          <cell r="A10">
            <v>4</v>
          </cell>
          <cell r="B10" t="str">
            <v>劉有原</v>
          </cell>
          <cell r="D10" t="str">
            <v>台中市</v>
          </cell>
          <cell r="P10">
            <v>3</v>
          </cell>
        </row>
        <row r="11">
          <cell r="A11">
            <v>5</v>
          </cell>
          <cell r="B11" t="str">
            <v>龔飛彪</v>
          </cell>
          <cell r="D11" t="str">
            <v>高雄市</v>
          </cell>
          <cell r="P11">
            <v>5</v>
          </cell>
        </row>
        <row r="12">
          <cell r="A12">
            <v>6</v>
          </cell>
          <cell r="B12" t="str">
            <v>陳進祿</v>
          </cell>
          <cell r="D12" t="str">
            <v>彰化市</v>
          </cell>
          <cell r="P12">
            <v>5</v>
          </cell>
        </row>
        <row r="13">
          <cell r="A13">
            <v>7</v>
          </cell>
          <cell r="B13" t="str">
            <v>張竹修</v>
          </cell>
          <cell r="D13" t="str">
            <v>台中市</v>
          </cell>
          <cell r="P13">
            <v>5</v>
          </cell>
        </row>
        <row r="14">
          <cell r="A14">
            <v>8</v>
          </cell>
          <cell r="B14" t="str">
            <v>黃欽詮</v>
          </cell>
          <cell r="D14" t="str">
            <v>南投市</v>
          </cell>
          <cell r="P14">
            <v>5</v>
          </cell>
        </row>
        <row r="15">
          <cell r="A15">
            <v>9</v>
          </cell>
          <cell r="B15" t="str">
            <v>吳真彬</v>
          </cell>
          <cell r="D15" t="str">
            <v>基隆</v>
          </cell>
          <cell r="P15">
            <v>9</v>
          </cell>
        </row>
        <row r="16">
          <cell r="A16">
            <v>10</v>
          </cell>
          <cell r="B16" t="str">
            <v>楊銘財</v>
          </cell>
          <cell r="D16" t="str">
            <v>桃園市</v>
          </cell>
          <cell r="P16">
            <v>9</v>
          </cell>
        </row>
        <row r="17">
          <cell r="A17">
            <v>11</v>
          </cell>
          <cell r="B17" t="str">
            <v>陳順東</v>
          </cell>
          <cell r="D17" t="str">
            <v>桃園市</v>
          </cell>
          <cell r="P17">
            <v>9</v>
          </cell>
        </row>
        <row r="18">
          <cell r="A18">
            <v>12</v>
          </cell>
          <cell r="B18" t="str">
            <v>郭權財</v>
          </cell>
          <cell r="D18" t="str">
            <v>台中市</v>
          </cell>
          <cell r="P18">
            <v>9</v>
          </cell>
        </row>
        <row r="19">
          <cell r="A19">
            <v>13</v>
          </cell>
          <cell r="B19" t="str">
            <v>李潮勝</v>
          </cell>
          <cell r="D19" t="str">
            <v>台中市</v>
          </cell>
          <cell r="P19">
            <v>9</v>
          </cell>
        </row>
        <row r="20">
          <cell r="A20">
            <v>14</v>
          </cell>
          <cell r="B20" t="str">
            <v>陳金來</v>
          </cell>
          <cell r="C20" t="str">
            <v> </v>
          </cell>
          <cell r="D20" t="str">
            <v>新竹市</v>
          </cell>
        </row>
        <row r="21">
          <cell r="A21">
            <v>15</v>
          </cell>
          <cell r="B21" t="str">
            <v>林道賢</v>
          </cell>
          <cell r="C21" t="str">
            <v> </v>
          </cell>
          <cell r="D21" t="str">
            <v>高雄市</v>
          </cell>
        </row>
        <row r="22">
          <cell r="A22">
            <v>16</v>
          </cell>
          <cell r="B22" t="str">
            <v>吳仕傑</v>
          </cell>
          <cell r="D22" t="str">
            <v>宜蘭縣</v>
          </cell>
        </row>
        <row r="23">
          <cell r="A23">
            <v>17</v>
          </cell>
          <cell r="B23" t="str">
            <v>劉宏德</v>
          </cell>
          <cell r="D23" t="str">
            <v>桃園縣</v>
          </cell>
        </row>
        <row r="24">
          <cell r="A24">
            <v>18</v>
          </cell>
          <cell r="B24" t="str">
            <v>段澤球</v>
          </cell>
          <cell r="D24" t="str">
            <v>新北市</v>
          </cell>
        </row>
        <row r="25">
          <cell r="A25">
            <v>19</v>
          </cell>
          <cell r="B25" t="str">
            <v>饒維洲</v>
          </cell>
          <cell r="D25" t="str">
            <v>南投縣</v>
          </cell>
        </row>
        <row r="26">
          <cell r="A26">
            <v>20</v>
          </cell>
          <cell r="B26" t="str">
            <v>張光輝</v>
          </cell>
          <cell r="D26" t="str">
            <v>台中市</v>
          </cell>
        </row>
        <row r="27">
          <cell r="A27">
            <v>21</v>
          </cell>
          <cell r="B27" t="str">
            <v>陳招池</v>
          </cell>
          <cell r="D27" t="str">
            <v>彰化市</v>
          </cell>
        </row>
        <row r="28">
          <cell r="A28">
            <v>22</v>
          </cell>
          <cell r="B28" t="str">
            <v>呂瑞騰</v>
          </cell>
          <cell r="D28" t="str">
            <v>桃園市</v>
          </cell>
        </row>
        <row r="29">
          <cell r="A29">
            <v>23</v>
          </cell>
          <cell r="B29" t="str">
            <v>劉瑞星</v>
          </cell>
          <cell r="D29" t="str">
            <v>彰化市</v>
          </cell>
        </row>
        <row r="30">
          <cell r="A30">
            <v>24</v>
          </cell>
          <cell r="B30" t="str">
            <v>黃郁文</v>
          </cell>
          <cell r="D30" t="str">
            <v>桃園縣</v>
          </cell>
        </row>
        <row r="31">
          <cell r="A31">
            <v>25</v>
          </cell>
          <cell r="B31" t="str">
            <v>劉偉銘</v>
          </cell>
          <cell r="D31" t="str">
            <v>台北市</v>
          </cell>
        </row>
        <row r="32">
          <cell r="A32">
            <v>26</v>
          </cell>
          <cell r="B32" t="str">
            <v>蘇榮基</v>
          </cell>
          <cell r="D32" t="str">
            <v>彰化縣</v>
          </cell>
        </row>
        <row r="33">
          <cell r="A33">
            <v>27</v>
          </cell>
          <cell r="B33" t="str">
            <v>簡弘哲</v>
          </cell>
          <cell r="D33" t="str">
            <v>台中市</v>
          </cell>
        </row>
        <row r="34">
          <cell r="A34">
            <v>28</v>
          </cell>
          <cell r="B34" t="str">
            <v>林怡志</v>
          </cell>
          <cell r="D34" t="str">
            <v>屏東縣</v>
          </cell>
        </row>
        <row r="35">
          <cell r="A35">
            <v>29</v>
          </cell>
          <cell r="B35" t="str">
            <v>徐雷鐸</v>
          </cell>
          <cell r="D35" t="str">
            <v>台中市</v>
          </cell>
        </row>
        <row r="36">
          <cell r="A36">
            <v>30</v>
          </cell>
          <cell r="B36" t="str">
            <v>巫俍興</v>
          </cell>
          <cell r="D36" t="str">
            <v>台中市</v>
          </cell>
        </row>
        <row r="37">
          <cell r="A37">
            <v>31</v>
          </cell>
          <cell r="B37" t="str">
            <v>鄭安助</v>
          </cell>
          <cell r="D37" t="str">
            <v>台中市</v>
          </cell>
        </row>
        <row r="38">
          <cell r="A38">
            <v>32</v>
          </cell>
          <cell r="B38" t="str">
            <v>蔣銘煌</v>
          </cell>
          <cell r="D38" t="str">
            <v>台中市</v>
          </cell>
        </row>
      </sheetData>
      <sheetData sheetId="2">
        <row r="7">
          <cell r="A7" t="str">
            <v>Line</v>
          </cell>
          <cell r="B7" t="str">
            <v>姓名</v>
          </cell>
          <cell r="D7" t="str">
            <v> </v>
          </cell>
          <cell r="E7" t="str">
            <v>排名</v>
          </cell>
          <cell r="G7" t="str">
            <v>姓名</v>
          </cell>
          <cell r="I7" t="str">
            <v> </v>
          </cell>
          <cell r="M7" t="str">
            <v>排名</v>
          </cell>
          <cell r="N7" t="str">
            <v>Pro
Rank</v>
          </cell>
          <cell r="Q7" t="str">
            <v>Acc
Number</v>
          </cell>
          <cell r="R7" t="str">
            <v>Status
Number</v>
          </cell>
          <cell r="S7" t="str">
            <v>Accept
Yes</v>
          </cell>
          <cell r="T7" t="str">
            <v>Acc status
DA,WC
A</v>
          </cell>
          <cell r="U7" t="str">
            <v>Display
Rank
ITF18</v>
          </cell>
          <cell r="V7" t="str">
            <v>Seed Pos</v>
          </cell>
        </row>
        <row r="8">
          <cell r="A8">
            <v>1</v>
          </cell>
          <cell r="B8" t="str">
            <v>龔飛彪</v>
          </cell>
          <cell r="D8" t="str">
            <v>高雄市</v>
          </cell>
          <cell r="E8">
            <v>5</v>
          </cell>
          <cell r="G8" t="str">
            <v>龔飛熊</v>
          </cell>
          <cell r="I8" t="str">
            <v>高雄市</v>
          </cell>
          <cell r="M8">
            <v>5</v>
          </cell>
          <cell r="Q8">
            <v>999</v>
          </cell>
          <cell r="R8">
            <v>999</v>
          </cell>
          <cell r="U8">
            <v>10</v>
          </cell>
        </row>
        <row r="9">
          <cell r="A9">
            <v>2</v>
          </cell>
          <cell r="B9" t="str">
            <v>朱輝隆</v>
          </cell>
          <cell r="D9" t="str">
            <v>台南市</v>
          </cell>
          <cell r="E9">
            <v>5</v>
          </cell>
          <cell r="G9" t="str">
            <v>謝慶賢</v>
          </cell>
          <cell r="I9" t="str">
            <v>台南市</v>
          </cell>
          <cell r="M9">
            <v>5</v>
          </cell>
          <cell r="Q9">
            <v>999</v>
          </cell>
          <cell r="R9">
            <v>999</v>
          </cell>
          <cell r="U9">
            <v>10</v>
          </cell>
        </row>
        <row r="10">
          <cell r="A10">
            <v>3</v>
          </cell>
          <cell r="B10" t="str">
            <v>楊銘財</v>
          </cell>
          <cell r="D10" t="str">
            <v>桃園市</v>
          </cell>
          <cell r="E10">
            <v>9</v>
          </cell>
          <cell r="G10" t="str">
            <v>陳順東</v>
          </cell>
          <cell r="I10" t="str">
            <v>桃園市</v>
          </cell>
          <cell r="M10">
            <v>9</v>
          </cell>
          <cell r="Q10">
            <v>999</v>
          </cell>
          <cell r="R10">
            <v>999</v>
          </cell>
          <cell r="U10">
            <v>18</v>
          </cell>
        </row>
        <row r="11">
          <cell r="A11">
            <v>4</v>
          </cell>
          <cell r="B11" t="str">
            <v>林瑞豐</v>
          </cell>
          <cell r="D11" t="str">
            <v>台中市</v>
          </cell>
          <cell r="G11" t="str">
            <v>劉有原</v>
          </cell>
          <cell r="I11" t="str">
            <v>台中市</v>
          </cell>
          <cell r="M11">
            <v>3</v>
          </cell>
          <cell r="Q11">
            <v>999</v>
          </cell>
          <cell r="R11">
            <v>999</v>
          </cell>
          <cell r="U11">
            <v>0</v>
          </cell>
        </row>
        <row r="12">
          <cell r="A12">
            <v>5</v>
          </cell>
          <cell r="B12" t="str">
            <v>胡登富</v>
          </cell>
          <cell r="D12" t="str">
            <v>台中市</v>
          </cell>
          <cell r="G12" t="str">
            <v>張竹修</v>
          </cell>
          <cell r="I12" t="str">
            <v>台中市</v>
          </cell>
          <cell r="M12">
            <v>3</v>
          </cell>
          <cell r="Q12">
            <v>999</v>
          </cell>
          <cell r="R12">
            <v>999</v>
          </cell>
          <cell r="U12">
            <v>0</v>
          </cell>
        </row>
        <row r="13">
          <cell r="A13">
            <v>6</v>
          </cell>
          <cell r="B13" t="str">
            <v>張隆鎮</v>
          </cell>
          <cell r="D13" t="str">
            <v>台中市</v>
          </cell>
          <cell r="G13" t="str">
            <v>吳子揚</v>
          </cell>
          <cell r="I13" t="str">
            <v>台中市</v>
          </cell>
          <cell r="M13">
            <v>9</v>
          </cell>
          <cell r="Q13">
            <v>999</v>
          </cell>
          <cell r="R13">
            <v>999</v>
          </cell>
          <cell r="U13">
            <v>0</v>
          </cell>
        </row>
        <row r="14">
          <cell r="A14">
            <v>7</v>
          </cell>
          <cell r="B14" t="str">
            <v>江慶銘</v>
          </cell>
          <cell r="G14" t="str">
            <v>廖再山</v>
          </cell>
          <cell r="U14">
            <v>0</v>
          </cell>
        </row>
        <row r="15">
          <cell r="A15">
            <v>8</v>
          </cell>
          <cell r="B15" t="str">
            <v>張元輝</v>
          </cell>
          <cell r="D15" t="str">
            <v>台中市</v>
          </cell>
          <cell r="G15" t="str">
            <v>葉秋林</v>
          </cell>
          <cell r="I15" t="str">
            <v>台中市</v>
          </cell>
          <cell r="Q15">
            <v>999</v>
          </cell>
          <cell r="R15">
            <v>999</v>
          </cell>
          <cell r="U15">
            <v>0</v>
          </cell>
        </row>
        <row r="16">
          <cell r="A16">
            <v>9</v>
          </cell>
          <cell r="B16" t="str">
            <v>羅步銘</v>
          </cell>
          <cell r="D16" t="str">
            <v>高雄市</v>
          </cell>
          <cell r="G16" t="str">
            <v>謝宗達</v>
          </cell>
          <cell r="I16" t="str">
            <v>高雄市</v>
          </cell>
          <cell r="Q16">
            <v>999</v>
          </cell>
          <cell r="R16">
            <v>999</v>
          </cell>
          <cell r="U16">
            <v>0</v>
          </cell>
        </row>
        <row r="17">
          <cell r="A17">
            <v>10</v>
          </cell>
          <cell r="B17" t="str">
            <v>譚若恆</v>
          </cell>
          <cell r="D17" t="str">
            <v>高雄市</v>
          </cell>
          <cell r="G17" t="str">
            <v>林海青</v>
          </cell>
          <cell r="I17" t="str">
            <v>高雄市</v>
          </cell>
          <cell r="Q17">
            <v>999</v>
          </cell>
          <cell r="R17">
            <v>999</v>
          </cell>
          <cell r="U17">
            <v>0</v>
          </cell>
        </row>
        <row r="18">
          <cell r="A18">
            <v>11</v>
          </cell>
          <cell r="B18" t="str">
            <v>謝慶堂</v>
          </cell>
          <cell r="D18" t="str">
            <v>高雄市</v>
          </cell>
          <cell r="G18" t="str">
            <v>陳柱明</v>
          </cell>
          <cell r="I18" t="str">
            <v>高雄市</v>
          </cell>
          <cell r="Q18">
            <v>999</v>
          </cell>
          <cell r="R18">
            <v>999</v>
          </cell>
          <cell r="U18">
            <v>0</v>
          </cell>
        </row>
        <row r="19">
          <cell r="A19">
            <v>12</v>
          </cell>
          <cell r="B19" t="str">
            <v>黃郁文</v>
          </cell>
          <cell r="D19" t="str">
            <v>桃園縣</v>
          </cell>
          <cell r="G19" t="str">
            <v>胡文龍</v>
          </cell>
          <cell r="I19" t="str">
            <v>桃園縣</v>
          </cell>
          <cell r="Q19">
            <v>999</v>
          </cell>
          <cell r="R19">
            <v>999</v>
          </cell>
          <cell r="U19">
            <v>0</v>
          </cell>
        </row>
        <row r="20">
          <cell r="A20">
            <v>13</v>
          </cell>
          <cell r="B20" t="str">
            <v>劉偉銘</v>
          </cell>
          <cell r="D20" t="str">
            <v>台北市</v>
          </cell>
          <cell r="G20" t="str">
            <v>郭繼華</v>
          </cell>
          <cell r="I20" t="str">
            <v>台北市</v>
          </cell>
          <cell r="Q20">
            <v>999</v>
          </cell>
          <cell r="R20">
            <v>999</v>
          </cell>
          <cell r="U20">
            <v>0</v>
          </cell>
        </row>
        <row r="21">
          <cell r="A21">
            <v>14</v>
          </cell>
          <cell r="B21" t="str">
            <v>陳秋國</v>
          </cell>
          <cell r="D21" t="str">
            <v>彰化市</v>
          </cell>
          <cell r="G21" t="str">
            <v>陳進祿</v>
          </cell>
          <cell r="I21" t="str">
            <v>彰化市</v>
          </cell>
          <cell r="Q21">
            <v>999</v>
          </cell>
          <cell r="R21">
            <v>999</v>
          </cell>
          <cell r="U21">
            <v>0</v>
          </cell>
        </row>
        <row r="22">
          <cell r="A22">
            <v>15</v>
          </cell>
          <cell r="B22" t="str">
            <v>劉瑞星</v>
          </cell>
          <cell r="D22" t="str">
            <v>彰化縣</v>
          </cell>
          <cell r="G22" t="str">
            <v>邱河清</v>
          </cell>
          <cell r="I22" t="str">
            <v>彰化縣</v>
          </cell>
          <cell r="Q22">
            <v>999</v>
          </cell>
          <cell r="R22">
            <v>999</v>
          </cell>
          <cell r="U22">
            <v>0</v>
          </cell>
        </row>
        <row r="23">
          <cell r="A23">
            <v>16</v>
          </cell>
          <cell r="B23" t="str">
            <v>陳克沖</v>
          </cell>
          <cell r="D23" t="str">
            <v>台中市</v>
          </cell>
          <cell r="G23" t="str">
            <v>陳一豐</v>
          </cell>
          <cell r="I23" t="str">
            <v>台中市</v>
          </cell>
          <cell r="Q23">
            <v>999</v>
          </cell>
          <cell r="R23">
            <v>999</v>
          </cell>
          <cell r="U23">
            <v>0</v>
          </cell>
        </row>
        <row r="24">
          <cell r="A24">
            <v>17</v>
          </cell>
          <cell r="B24" t="str">
            <v>巫俍興</v>
          </cell>
          <cell r="D24" t="str">
            <v>台中市</v>
          </cell>
          <cell r="G24" t="str">
            <v>鄭安助</v>
          </cell>
          <cell r="I24" t="str">
            <v>台中市</v>
          </cell>
          <cell r="Q24">
            <v>999</v>
          </cell>
          <cell r="R24">
            <v>999</v>
          </cell>
          <cell r="U24">
            <v>0</v>
          </cell>
        </row>
        <row r="25">
          <cell r="A25">
            <v>18</v>
          </cell>
          <cell r="B25" t="str">
            <v>林琦景</v>
          </cell>
          <cell r="D25" t="str">
            <v>台中市</v>
          </cell>
          <cell r="G25" t="str">
            <v>劉勇俊</v>
          </cell>
          <cell r="I25" t="str">
            <v>台中市</v>
          </cell>
          <cell r="Q25">
            <v>999</v>
          </cell>
          <cell r="R25">
            <v>999</v>
          </cell>
          <cell r="U25">
            <v>0</v>
          </cell>
        </row>
        <row r="26">
          <cell r="A26">
            <v>19</v>
          </cell>
          <cell r="B26" t="str">
            <v>黃銘春</v>
          </cell>
          <cell r="D26" t="str">
            <v>台中市</v>
          </cell>
          <cell r="G26" t="str">
            <v>游道升</v>
          </cell>
          <cell r="I26" t="str">
            <v>台中市</v>
          </cell>
          <cell r="Q26">
            <v>999</v>
          </cell>
          <cell r="R26">
            <v>999</v>
          </cell>
          <cell r="U26">
            <v>0</v>
          </cell>
        </row>
        <row r="27">
          <cell r="A27">
            <v>20</v>
          </cell>
          <cell r="B27" t="str">
            <v>何奇鍊</v>
          </cell>
          <cell r="D27" t="str">
            <v>台中市</v>
          </cell>
          <cell r="G27" t="str">
            <v>郭權財</v>
          </cell>
          <cell r="I27" t="str">
            <v>台中市</v>
          </cell>
          <cell r="Q27">
            <v>999</v>
          </cell>
          <cell r="R27">
            <v>999</v>
          </cell>
          <cell r="U27">
            <v>0</v>
          </cell>
        </row>
        <row r="28">
          <cell r="A28">
            <v>21</v>
          </cell>
          <cell r="B28" t="str">
            <v>陳基政</v>
          </cell>
          <cell r="D28" t="str">
            <v>台中市</v>
          </cell>
          <cell r="G28" t="str">
            <v>何金定</v>
          </cell>
          <cell r="I28" t="str">
            <v>台中市</v>
          </cell>
          <cell r="Q28">
            <v>999</v>
          </cell>
          <cell r="R28">
            <v>999</v>
          </cell>
          <cell r="U28">
            <v>0</v>
          </cell>
        </row>
        <row r="29">
          <cell r="A29">
            <v>22</v>
          </cell>
          <cell r="B29" t="str">
            <v>莊志賢</v>
          </cell>
          <cell r="D29" t="str">
            <v>台中市</v>
          </cell>
          <cell r="G29" t="str">
            <v>劉仲甫</v>
          </cell>
          <cell r="I29" t="str">
            <v>台中市</v>
          </cell>
          <cell r="Q29">
            <v>999</v>
          </cell>
          <cell r="R29">
            <v>999</v>
          </cell>
          <cell r="U29">
            <v>0</v>
          </cell>
        </row>
        <row r="30">
          <cell r="A30">
            <v>23</v>
          </cell>
          <cell r="B30" t="str">
            <v>唐中興</v>
          </cell>
          <cell r="D30" t="str">
            <v>台中市</v>
          </cell>
          <cell r="G30" t="str">
            <v>董文抵</v>
          </cell>
          <cell r="I30" t="str">
            <v>台中市</v>
          </cell>
          <cell r="Q30">
            <v>999</v>
          </cell>
          <cell r="R30">
            <v>999</v>
          </cell>
          <cell r="U30">
            <v>0</v>
          </cell>
        </row>
        <row r="31">
          <cell r="A31">
            <v>24</v>
          </cell>
          <cell r="B31" t="str">
            <v>吳文欽</v>
          </cell>
          <cell r="D31" t="str">
            <v>台中市</v>
          </cell>
          <cell r="G31" t="str">
            <v>李景松</v>
          </cell>
          <cell r="I31" t="str">
            <v>台中市</v>
          </cell>
          <cell r="Q31">
            <v>999</v>
          </cell>
          <cell r="R31">
            <v>999</v>
          </cell>
          <cell r="U31">
            <v>0</v>
          </cell>
        </row>
        <row r="32">
          <cell r="A32">
            <v>25</v>
          </cell>
          <cell r="B32" t="str">
            <v>陳弘慶</v>
          </cell>
          <cell r="D32" t="str">
            <v>台南市</v>
          </cell>
          <cell r="G32" t="str">
            <v>林欲義</v>
          </cell>
          <cell r="I32" t="str">
            <v>台南市</v>
          </cell>
          <cell r="Q32">
            <v>999</v>
          </cell>
          <cell r="R32">
            <v>999</v>
          </cell>
          <cell r="U32">
            <v>0</v>
          </cell>
        </row>
        <row r="33">
          <cell r="A33">
            <v>26</v>
          </cell>
          <cell r="Q33" t="str">
            <v/>
          </cell>
          <cell r="R33" t="str">
            <v/>
          </cell>
          <cell r="U33">
            <v>0</v>
          </cell>
        </row>
        <row r="34">
          <cell r="A34">
            <v>27</v>
          </cell>
          <cell r="Q34" t="str">
            <v/>
          </cell>
          <cell r="R34" t="str">
            <v/>
          </cell>
          <cell r="U34">
            <v>0</v>
          </cell>
        </row>
        <row r="35">
          <cell r="A35">
            <v>28</v>
          </cell>
          <cell r="Q35" t="str">
            <v/>
          </cell>
          <cell r="R35" t="str">
            <v/>
          </cell>
          <cell r="U35">
            <v>0</v>
          </cell>
        </row>
        <row r="36">
          <cell r="A36">
            <v>29</v>
          </cell>
          <cell r="Q36" t="str">
            <v/>
          </cell>
          <cell r="R36" t="str">
            <v/>
          </cell>
          <cell r="U36">
            <v>0</v>
          </cell>
        </row>
        <row r="37">
          <cell r="A37">
            <v>30</v>
          </cell>
          <cell r="Q37" t="str">
            <v/>
          </cell>
          <cell r="R37" t="str">
            <v/>
          </cell>
          <cell r="U37">
            <v>0</v>
          </cell>
        </row>
        <row r="38">
          <cell r="A38">
            <v>31</v>
          </cell>
          <cell r="Q38" t="str">
            <v/>
          </cell>
          <cell r="R38" t="str">
            <v/>
          </cell>
          <cell r="U38">
            <v>0</v>
          </cell>
        </row>
        <row r="39">
          <cell r="A39">
            <v>32</v>
          </cell>
          <cell r="Q39" t="str">
            <v/>
          </cell>
          <cell r="R39" t="str">
            <v/>
          </cell>
          <cell r="U39">
            <v>0</v>
          </cell>
        </row>
      </sheetData>
      <sheetData sheetId="3">
        <row r="7">
          <cell r="A7">
            <v>1</v>
          </cell>
          <cell r="B7" t="str">
            <v>許環英</v>
          </cell>
          <cell r="D7" t="str">
            <v>高雄市</v>
          </cell>
          <cell r="P7">
            <v>5</v>
          </cell>
        </row>
        <row r="8">
          <cell r="A8">
            <v>2</v>
          </cell>
          <cell r="B8" t="str">
            <v>皮友華</v>
          </cell>
          <cell r="D8" t="str">
            <v>高雄市</v>
          </cell>
          <cell r="P8">
            <v>5</v>
          </cell>
        </row>
        <row r="9">
          <cell r="A9">
            <v>3</v>
          </cell>
          <cell r="B9" t="str">
            <v>許錦慧</v>
          </cell>
          <cell r="D9" t="str">
            <v>高雄市</v>
          </cell>
        </row>
        <row r="10">
          <cell r="A10">
            <v>4</v>
          </cell>
          <cell r="B10" t="str">
            <v>鄭玉娟</v>
          </cell>
          <cell r="D10" t="str">
            <v>台中市</v>
          </cell>
        </row>
        <row r="11">
          <cell r="A11">
            <v>5</v>
          </cell>
          <cell r="B11" t="str">
            <v>鄭瑞惠</v>
          </cell>
          <cell r="D11" t="str">
            <v>新北市</v>
          </cell>
        </row>
        <row r="12">
          <cell r="A12">
            <v>6</v>
          </cell>
        </row>
        <row r="13">
          <cell r="A13">
            <v>7</v>
          </cell>
        </row>
        <row r="14">
          <cell r="A14">
            <v>8</v>
          </cell>
        </row>
        <row r="15">
          <cell r="A15">
            <v>9</v>
          </cell>
        </row>
        <row r="16">
          <cell r="A16">
            <v>10</v>
          </cell>
        </row>
        <row r="17">
          <cell r="A17">
            <v>11</v>
          </cell>
        </row>
        <row r="18">
          <cell r="A18">
            <v>12</v>
          </cell>
          <cell r="M18">
            <v>999</v>
          </cell>
          <cell r="P18">
            <v>0</v>
          </cell>
        </row>
        <row r="19">
          <cell r="A19">
            <v>13</v>
          </cell>
          <cell r="M19">
            <v>999</v>
          </cell>
          <cell r="P19">
            <v>0</v>
          </cell>
        </row>
        <row r="20">
          <cell r="A20">
            <v>14</v>
          </cell>
          <cell r="M20">
            <v>999</v>
          </cell>
          <cell r="P20">
            <v>0</v>
          </cell>
        </row>
        <row r="21">
          <cell r="A21">
            <v>15</v>
          </cell>
          <cell r="M21">
            <v>999</v>
          </cell>
          <cell r="P21">
            <v>0</v>
          </cell>
        </row>
        <row r="22">
          <cell r="A22">
            <v>16</v>
          </cell>
          <cell r="M22">
            <v>999</v>
          </cell>
          <cell r="P22">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ek SetUp"/>
      <sheetName val="男單"/>
      <sheetName val="男雙準備名單"/>
      <sheetName val="女單準備名單"/>
      <sheetName val="女雙準備名單"/>
      <sheetName val="男單64籤"/>
      <sheetName val="男雙32籤"/>
      <sheetName val="女單16籤"/>
      <sheetName val="女雙16籤"/>
    </sheetNames>
    <sheetDataSet>
      <sheetData sheetId="0">
        <row r="10">
          <cell r="A10" t="str">
            <v>2011/11/5-7</v>
          </cell>
          <cell r="C10" t="str">
            <v>台中市</v>
          </cell>
          <cell r="E10" t="str">
            <v>王正松</v>
          </cell>
        </row>
      </sheetData>
      <sheetData sheetId="1">
        <row r="7">
          <cell r="A7">
            <v>1</v>
          </cell>
          <cell r="B7" t="str">
            <v>林經敏</v>
          </cell>
          <cell r="D7" t="str">
            <v>宜蘭縣</v>
          </cell>
          <cell r="P7">
            <v>1</v>
          </cell>
        </row>
        <row r="8">
          <cell r="A8">
            <v>2</v>
          </cell>
          <cell r="B8" t="str">
            <v>陳家田</v>
          </cell>
          <cell r="D8" t="str">
            <v>基隆市</v>
          </cell>
          <cell r="P8">
            <v>2</v>
          </cell>
        </row>
        <row r="9">
          <cell r="A9">
            <v>3</v>
          </cell>
          <cell r="B9" t="str">
            <v>龔飛熊</v>
          </cell>
          <cell r="D9" t="str">
            <v>高雄市</v>
          </cell>
          <cell r="P9">
            <v>3</v>
          </cell>
        </row>
        <row r="10">
          <cell r="A10">
            <v>4</v>
          </cell>
          <cell r="B10" t="str">
            <v>林榮基</v>
          </cell>
          <cell r="D10" t="str">
            <v>台中市</v>
          </cell>
          <cell r="P10">
            <v>3</v>
          </cell>
        </row>
        <row r="11">
          <cell r="A11">
            <v>5</v>
          </cell>
          <cell r="B11" t="str">
            <v>翁明峻</v>
          </cell>
          <cell r="D11" t="str">
            <v>台北市</v>
          </cell>
          <cell r="P11">
            <v>5</v>
          </cell>
        </row>
        <row r="12">
          <cell r="A12">
            <v>6</v>
          </cell>
          <cell r="B12" t="str">
            <v>葉豐田</v>
          </cell>
          <cell r="D12" t="str">
            <v>高雄市</v>
          </cell>
          <cell r="P12">
            <v>5</v>
          </cell>
        </row>
        <row r="13">
          <cell r="A13">
            <v>7</v>
          </cell>
          <cell r="B13" t="str">
            <v>邱炳煌</v>
          </cell>
          <cell r="D13" t="str">
            <v>屏東市</v>
          </cell>
          <cell r="P13">
            <v>5</v>
          </cell>
        </row>
        <row r="14">
          <cell r="A14">
            <v>8</v>
          </cell>
          <cell r="B14" t="str">
            <v>王振榮</v>
          </cell>
          <cell r="D14" t="str">
            <v>彰化市</v>
          </cell>
          <cell r="P14">
            <v>9</v>
          </cell>
        </row>
        <row r="15">
          <cell r="A15">
            <v>9</v>
          </cell>
          <cell r="B15" t="str">
            <v>陳秋國</v>
          </cell>
          <cell r="D15" t="str">
            <v>台南縣</v>
          </cell>
          <cell r="P15">
            <v>9</v>
          </cell>
        </row>
        <row r="16">
          <cell r="A16">
            <v>10</v>
          </cell>
          <cell r="B16" t="str">
            <v>陳柱明</v>
          </cell>
          <cell r="D16" t="str">
            <v>高雄市</v>
          </cell>
          <cell r="P16">
            <v>9</v>
          </cell>
        </row>
        <row r="17">
          <cell r="A17">
            <v>11</v>
          </cell>
          <cell r="B17" t="str">
            <v>王明鴻</v>
          </cell>
          <cell r="D17" t="str">
            <v>宜蘭縣</v>
          </cell>
          <cell r="P17">
            <v>9</v>
          </cell>
        </row>
        <row r="18">
          <cell r="A18">
            <v>12</v>
          </cell>
          <cell r="B18" t="str">
            <v>戴貽鵬</v>
          </cell>
          <cell r="D18" t="str">
            <v>台北市</v>
          </cell>
          <cell r="P18">
            <v>9</v>
          </cell>
        </row>
        <row r="19">
          <cell r="A19">
            <v>13</v>
          </cell>
          <cell r="B19" t="str">
            <v>周克中</v>
          </cell>
          <cell r="D19" t="str">
            <v>桃園市</v>
          </cell>
        </row>
        <row r="20">
          <cell r="A20">
            <v>14</v>
          </cell>
          <cell r="B20" t="str">
            <v>張志中</v>
          </cell>
          <cell r="D20" t="str">
            <v>桃園市</v>
          </cell>
        </row>
        <row r="21">
          <cell r="A21">
            <v>15</v>
          </cell>
          <cell r="B21" t="str">
            <v>許惠旺</v>
          </cell>
          <cell r="D21" t="str">
            <v>雲林縣</v>
          </cell>
        </row>
        <row r="22">
          <cell r="A22">
            <v>16</v>
          </cell>
          <cell r="B22" t="str">
            <v>許元鴻</v>
          </cell>
          <cell r="D22" t="str">
            <v>南投縣</v>
          </cell>
        </row>
        <row r="23">
          <cell r="A23">
            <v>17</v>
          </cell>
          <cell r="B23" t="str">
            <v>范振祥</v>
          </cell>
          <cell r="D23" t="str">
            <v>桃園市</v>
          </cell>
        </row>
        <row r="24">
          <cell r="A24">
            <v>18</v>
          </cell>
          <cell r="B24" t="str">
            <v>宋進清</v>
          </cell>
          <cell r="D24" t="str">
            <v>高雄市</v>
          </cell>
        </row>
        <row r="25">
          <cell r="A25">
            <v>19</v>
          </cell>
          <cell r="B25" t="str">
            <v>蔡宗衡</v>
          </cell>
          <cell r="D25" t="str">
            <v>雲林縣</v>
          </cell>
        </row>
        <row r="26">
          <cell r="A26">
            <v>20</v>
          </cell>
          <cell r="B26" t="str">
            <v>李芳茂</v>
          </cell>
          <cell r="D26" t="str">
            <v>高雄市</v>
          </cell>
        </row>
        <row r="27">
          <cell r="A27">
            <v>21</v>
          </cell>
          <cell r="B27" t="str">
            <v>柳傑棋</v>
          </cell>
          <cell r="D27" t="str">
            <v>彰化市</v>
          </cell>
        </row>
        <row r="28">
          <cell r="A28">
            <v>22</v>
          </cell>
          <cell r="B28" t="str">
            <v>江建中</v>
          </cell>
          <cell r="D28" t="str">
            <v>新北市</v>
          </cell>
        </row>
        <row r="29">
          <cell r="A29">
            <v>23</v>
          </cell>
          <cell r="B29" t="str">
            <v>林士章</v>
          </cell>
          <cell r="D29" t="str">
            <v>新北市</v>
          </cell>
        </row>
        <row r="30">
          <cell r="A30">
            <v>24</v>
          </cell>
          <cell r="B30" t="str">
            <v>孫福源</v>
          </cell>
          <cell r="D30" t="str">
            <v>彰化市</v>
          </cell>
        </row>
        <row r="31">
          <cell r="A31">
            <v>25</v>
          </cell>
          <cell r="B31" t="str">
            <v>Pierrot</v>
          </cell>
          <cell r="D31" t="str">
            <v>新北市</v>
          </cell>
        </row>
        <row r="32">
          <cell r="A32">
            <v>26</v>
          </cell>
          <cell r="B32" t="str">
            <v>林海青</v>
          </cell>
          <cell r="D32" t="str">
            <v>高雄市</v>
          </cell>
        </row>
        <row r="33">
          <cell r="A33">
            <v>27</v>
          </cell>
          <cell r="B33" t="str">
            <v>羅步銘</v>
          </cell>
          <cell r="D33" t="str">
            <v>高雄市</v>
          </cell>
        </row>
        <row r="34">
          <cell r="A34">
            <v>28</v>
          </cell>
          <cell r="B34" t="str">
            <v>郭惠新</v>
          </cell>
          <cell r="D34" t="str">
            <v>新北市</v>
          </cell>
        </row>
        <row r="35">
          <cell r="A35">
            <v>29</v>
          </cell>
          <cell r="B35" t="str">
            <v>李鴻晉</v>
          </cell>
          <cell r="D35" t="str">
            <v>台南縣</v>
          </cell>
        </row>
        <row r="36">
          <cell r="A36">
            <v>30</v>
          </cell>
          <cell r="B36" t="str">
            <v>劉建宏</v>
          </cell>
          <cell r="D36" t="str">
            <v>高雄市</v>
          </cell>
        </row>
        <row r="37">
          <cell r="A37">
            <v>31</v>
          </cell>
          <cell r="B37" t="str">
            <v>賴昆光</v>
          </cell>
          <cell r="D37" t="str">
            <v>高雄市</v>
          </cell>
        </row>
        <row r="38">
          <cell r="A38">
            <v>32</v>
          </cell>
          <cell r="B38" t="str">
            <v>楊源順</v>
          </cell>
          <cell r="D38" t="str">
            <v>台中市</v>
          </cell>
        </row>
        <row r="39">
          <cell r="A39">
            <v>33</v>
          </cell>
          <cell r="B39" t="str">
            <v>吳信誠</v>
          </cell>
          <cell r="D39" t="str">
            <v>高雄市</v>
          </cell>
        </row>
        <row r="40">
          <cell r="A40">
            <v>34</v>
          </cell>
          <cell r="B40" t="str">
            <v>陳俊嘉</v>
          </cell>
          <cell r="D40" t="str">
            <v>高雄市</v>
          </cell>
        </row>
        <row r="41">
          <cell r="A41">
            <v>35</v>
          </cell>
          <cell r="B41" t="str">
            <v>陳政達</v>
          </cell>
          <cell r="D41" t="str">
            <v>桃園縣</v>
          </cell>
        </row>
        <row r="42">
          <cell r="A42">
            <v>36</v>
          </cell>
          <cell r="B42" t="str">
            <v>高永裕</v>
          </cell>
          <cell r="D42" t="str">
            <v>桃園縣</v>
          </cell>
        </row>
        <row r="43">
          <cell r="A43">
            <v>37</v>
          </cell>
          <cell r="B43" t="str">
            <v>劉昌裕</v>
          </cell>
          <cell r="D43" t="str">
            <v>桃園縣</v>
          </cell>
        </row>
        <row r="44">
          <cell r="A44">
            <v>38</v>
          </cell>
          <cell r="B44" t="str">
            <v>馮騰榔</v>
          </cell>
          <cell r="D44" t="str">
            <v>桃園縣</v>
          </cell>
        </row>
        <row r="45">
          <cell r="A45">
            <v>39</v>
          </cell>
          <cell r="B45" t="str">
            <v>徐榮海</v>
          </cell>
          <cell r="D45" t="str">
            <v>新北市</v>
          </cell>
        </row>
        <row r="46">
          <cell r="A46">
            <v>40</v>
          </cell>
          <cell r="B46" t="str">
            <v>馬連城</v>
          </cell>
          <cell r="D46" t="str">
            <v>基隆市</v>
          </cell>
        </row>
        <row r="47">
          <cell r="A47">
            <v>41</v>
          </cell>
          <cell r="B47" t="str">
            <v>林志光</v>
          </cell>
          <cell r="D47" t="str">
            <v>台中市</v>
          </cell>
        </row>
        <row r="48">
          <cell r="A48">
            <v>42</v>
          </cell>
          <cell r="B48" t="str">
            <v>陳春生</v>
          </cell>
          <cell r="D48" t="str">
            <v>台中市</v>
          </cell>
        </row>
        <row r="49">
          <cell r="A49">
            <v>43</v>
          </cell>
          <cell r="B49" t="str">
            <v>龔鎮宏</v>
          </cell>
          <cell r="D49" t="str">
            <v>台中市</v>
          </cell>
        </row>
        <row r="50">
          <cell r="A50">
            <v>44</v>
          </cell>
          <cell r="B50" t="str">
            <v>高明進</v>
          </cell>
          <cell r="D50" t="str">
            <v>台中市</v>
          </cell>
        </row>
        <row r="51">
          <cell r="A51">
            <v>45</v>
          </cell>
          <cell r="B51" t="str">
            <v>羅光永</v>
          </cell>
          <cell r="D51" t="str">
            <v>台中市</v>
          </cell>
        </row>
        <row r="52">
          <cell r="A52">
            <v>46</v>
          </cell>
          <cell r="B52" t="str">
            <v>施也貴</v>
          </cell>
          <cell r="D52" t="str">
            <v>台北縣</v>
          </cell>
        </row>
        <row r="53">
          <cell r="A53">
            <v>47</v>
          </cell>
          <cell r="B53" t="str">
            <v>侯俊韶</v>
          </cell>
          <cell r="D53" t="str">
            <v>台北市</v>
          </cell>
          <cell r="M53">
            <v>999</v>
          </cell>
        </row>
        <row r="54">
          <cell r="A54">
            <v>48</v>
          </cell>
          <cell r="B54" t="str">
            <v>陳春帆</v>
          </cell>
          <cell r="D54" t="str">
            <v>台北市</v>
          </cell>
          <cell r="M54">
            <v>999</v>
          </cell>
        </row>
        <row r="55">
          <cell r="A55">
            <v>49</v>
          </cell>
          <cell r="B55" t="str">
            <v>鍾富宇</v>
          </cell>
          <cell r="D55" t="str">
            <v>台北市</v>
          </cell>
          <cell r="M55">
            <v>999</v>
          </cell>
        </row>
        <row r="56">
          <cell r="A56">
            <v>50</v>
          </cell>
          <cell r="B56" t="str">
            <v>李景山</v>
          </cell>
          <cell r="D56" t="str">
            <v>台中市</v>
          </cell>
          <cell r="M56">
            <v>999</v>
          </cell>
          <cell r="P56">
            <v>0</v>
          </cell>
        </row>
        <row r="57">
          <cell r="A57">
            <v>51</v>
          </cell>
          <cell r="B57" t="str">
            <v>吳樹強</v>
          </cell>
          <cell r="D57" t="str">
            <v>台中市</v>
          </cell>
          <cell r="M57">
            <v>999</v>
          </cell>
          <cell r="P57">
            <v>0</v>
          </cell>
        </row>
        <row r="58">
          <cell r="A58">
            <v>52</v>
          </cell>
          <cell r="M58">
            <v>999</v>
          </cell>
          <cell r="P58">
            <v>0</v>
          </cell>
        </row>
        <row r="59">
          <cell r="A59">
            <v>53</v>
          </cell>
          <cell r="M59">
            <v>999</v>
          </cell>
          <cell r="P59">
            <v>0</v>
          </cell>
        </row>
        <row r="60">
          <cell r="A60">
            <v>54</v>
          </cell>
          <cell r="M60">
            <v>999</v>
          </cell>
          <cell r="P60">
            <v>0</v>
          </cell>
        </row>
        <row r="61">
          <cell r="A61">
            <v>55</v>
          </cell>
          <cell r="M61">
            <v>999</v>
          </cell>
          <cell r="P61">
            <v>0</v>
          </cell>
        </row>
        <row r="62">
          <cell r="A62">
            <v>56</v>
          </cell>
          <cell r="M62">
            <v>999</v>
          </cell>
          <cell r="P62">
            <v>0</v>
          </cell>
        </row>
        <row r="63">
          <cell r="A63">
            <v>57</v>
          </cell>
          <cell r="M63">
            <v>999</v>
          </cell>
          <cell r="P63">
            <v>0</v>
          </cell>
        </row>
        <row r="64">
          <cell r="A64">
            <v>58</v>
          </cell>
          <cell r="M64">
            <v>999</v>
          </cell>
          <cell r="P64">
            <v>0</v>
          </cell>
        </row>
        <row r="65">
          <cell r="A65">
            <v>59</v>
          </cell>
          <cell r="M65">
            <v>999</v>
          </cell>
          <cell r="P65">
            <v>0</v>
          </cell>
        </row>
        <row r="66">
          <cell r="A66">
            <v>60</v>
          </cell>
          <cell r="M66">
            <v>999</v>
          </cell>
          <cell r="P66">
            <v>0</v>
          </cell>
        </row>
        <row r="67">
          <cell r="A67">
            <v>61</v>
          </cell>
          <cell r="M67">
            <v>999</v>
          </cell>
          <cell r="P67">
            <v>0</v>
          </cell>
        </row>
        <row r="68">
          <cell r="A68">
            <v>62</v>
          </cell>
          <cell r="M68">
            <v>999</v>
          </cell>
          <cell r="P68">
            <v>0</v>
          </cell>
        </row>
        <row r="69">
          <cell r="A69">
            <v>63</v>
          </cell>
          <cell r="M69">
            <v>999</v>
          </cell>
          <cell r="P69">
            <v>0</v>
          </cell>
        </row>
        <row r="70">
          <cell r="A70">
            <v>64</v>
          </cell>
          <cell r="M70">
            <v>999</v>
          </cell>
          <cell r="P70">
            <v>0</v>
          </cell>
        </row>
      </sheetData>
      <sheetData sheetId="2">
        <row r="7">
          <cell r="A7" t="str">
            <v>Line</v>
          </cell>
          <cell r="B7" t="str">
            <v>姓名</v>
          </cell>
          <cell r="D7" t="str">
            <v> </v>
          </cell>
          <cell r="E7" t="str">
            <v>排名</v>
          </cell>
          <cell r="G7" t="str">
            <v>姓名</v>
          </cell>
          <cell r="I7" t="str">
            <v> </v>
          </cell>
          <cell r="M7" t="str">
            <v>排名</v>
          </cell>
          <cell r="N7" t="str">
            <v>Pro
Rank</v>
          </cell>
          <cell r="Q7" t="str">
            <v>Acc
Number</v>
          </cell>
          <cell r="R7" t="str">
            <v>Status
Number</v>
          </cell>
          <cell r="S7" t="str">
            <v>Accept
Yes</v>
          </cell>
          <cell r="T7" t="str">
            <v>Acc status
DA,WC
A</v>
          </cell>
          <cell r="U7" t="str">
            <v>Display
Rank
ITF18</v>
          </cell>
          <cell r="V7" t="str">
            <v>Seed Pos</v>
          </cell>
        </row>
        <row r="8">
          <cell r="A8">
            <v>1</v>
          </cell>
          <cell r="B8" t="str">
            <v>陳政平</v>
          </cell>
          <cell r="D8" t="str">
            <v>台中市</v>
          </cell>
          <cell r="E8">
            <v>2</v>
          </cell>
          <cell r="G8" t="str">
            <v>賴經寬</v>
          </cell>
          <cell r="I8" t="str">
            <v>台中市</v>
          </cell>
          <cell r="Q8">
            <v>999</v>
          </cell>
          <cell r="R8">
            <v>999</v>
          </cell>
          <cell r="U8">
            <v>0</v>
          </cell>
        </row>
        <row r="9">
          <cell r="A9">
            <v>2</v>
          </cell>
          <cell r="B9" t="str">
            <v>林經敏</v>
          </cell>
          <cell r="D9" t="str">
            <v>宜蘭縣</v>
          </cell>
          <cell r="G9" t="str">
            <v>翁明峻</v>
          </cell>
          <cell r="I9" t="str">
            <v>台北市</v>
          </cell>
          <cell r="M9">
            <v>5</v>
          </cell>
          <cell r="Q9">
            <v>999</v>
          </cell>
          <cell r="R9">
            <v>999</v>
          </cell>
          <cell r="U9">
            <v>0</v>
          </cell>
        </row>
        <row r="10">
          <cell r="A10">
            <v>3</v>
          </cell>
          <cell r="B10" t="str">
            <v>王明鴻</v>
          </cell>
          <cell r="D10" t="str">
            <v>宜蘭縣</v>
          </cell>
          <cell r="E10">
            <v>5</v>
          </cell>
          <cell r="G10" t="str">
            <v>郭惠新</v>
          </cell>
          <cell r="I10" t="str">
            <v>新北市</v>
          </cell>
          <cell r="Q10">
            <v>999</v>
          </cell>
          <cell r="R10">
            <v>999</v>
          </cell>
          <cell r="U10">
            <v>0</v>
          </cell>
        </row>
        <row r="11">
          <cell r="A11">
            <v>4</v>
          </cell>
          <cell r="B11" t="str">
            <v>劉建宏</v>
          </cell>
          <cell r="D11" t="str">
            <v>高雄市</v>
          </cell>
          <cell r="G11" t="str">
            <v>賴昆光</v>
          </cell>
          <cell r="I11" t="str">
            <v>高雄市</v>
          </cell>
          <cell r="M11">
            <v>9</v>
          </cell>
          <cell r="Q11">
            <v>999</v>
          </cell>
          <cell r="R11">
            <v>999</v>
          </cell>
          <cell r="U11">
            <v>0</v>
          </cell>
        </row>
        <row r="12">
          <cell r="A12">
            <v>5</v>
          </cell>
          <cell r="B12" t="str">
            <v>葉豐田</v>
          </cell>
          <cell r="D12" t="str">
            <v>高雄市</v>
          </cell>
          <cell r="E12">
            <v>9</v>
          </cell>
          <cell r="G12" t="str">
            <v>宋進清</v>
          </cell>
          <cell r="I12" t="str">
            <v>高雄市</v>
          </cell>
          <cell r="Q12">
            <v>999</v>
          </cell>
          <cell r="R12">
            <v>999</v>
          </cell>
          <cell r="U12">
            <v>0</v>
          </cell>
        </row>
        <row r="13">
          <cell r="A13">
            <v>6</v>
          </cell>
          <cell r="B13" t="str">
            <v>周克中</v>
          </cell>
          <cell r="D13" t="str">
            <v>桃園市</v>
          </cell>
          <cell r="G13" t="str">
            <v>張志中</v>
          </cell>
          <cell r="I13" t="str">
            <v>桃園市</v>
          </cell>
          <cell r="Q13">
            <v>999</v>
          </cell>
          <cell r="R13">
            <v>999</v>
          </cell>
          <cell r="U13">
            <v>0</v>
          </cell>
        </row>
        <row r="14">
          <cell r="A14">
            <v>7</v>
          </cell>
          <cell r="B14" t="str">
            <v>陳焜源</v>
          </cell>
          <cell r="G14" t="str">
            <v>張建一</v>
          </cell>
          <cell r="Q14">
            <v>999</v>
          </cell>
          <cell r="R14">
            <v>999</v>
          </cell>
          <cell r="U14">
            <v>0</v>
          </cell>
        </row>
        <row r="15">
          <cell r="A15">
            <v>8</v>
          </cell>
          <cell r="B15" t="str">
            <v>馮騰榔</v>
          </cell>
          <cell r="G15" t="str">
            <v>江新碌</v>
          </cell>
          <cell r="Q15">
            <v>999</v>
          </cell>
          <cell r="R15">
            <v>999</v>
          </cell>
          <cell r="U15">
            <v>0</v>
          </cell>
        </row>
        <row r="16">
          <cell r="A16">
            <v>9</v>
          </cell>
          <cell r="B16" t="str">
            <v>蔡宗衡</v>
          </cell>
          <cell r="D16" t="str">
            <v>雲林縣</v>
          </cell>
          <cell r="G16" t="str">
            <v>李芳茂</v>
          </cell>
          <cell r="I16" t="str">
            <v>雲林縣</v>
          </cell>
          <cell r="Q16">
            <v>999</v>
          </cell>
          <cell r="R16">
            <v>999</v>
          </cell>
          <cell r="U16">
            <v>0</v>
          </cell>
        </row>
        <row r="17">
          <cell r="A17">
            <v>10</v>
          </cell>
          <cell r="B17" t="str">
            <v>柳傑棋</v>
          </cell>
          <cell r="D17" t="str">
            <v>彰化市</v>
          </cell>
          <cell r="G17" t="str">
            <v>王振榮</v>
          </cell>
          <cell r="I17" t="str">
            <v>彰化市</v>
          </cell>
          <cell r="Q17">
            <v>999</v>
          </cell>
          <cell r="R17">
            <v>999</v>
          </cell>
          <cell r="U17">
            <v>0</v>
          </cell>
        </row>
        <row r="18">
          <cell r="A18">
            <v>11</v>
          </cell>
          <cell r="B18" t="str">
            <v>郭振輝</v>
          </cell>
          <cell r="D18" t="str">
            <v>台中市</v>
          </cell>
          <cell r="G18" t="str">
            <v>陳錦堂</v>
          </cell>
          <cell r="I18" t="str">
            <v>台中市</v>
          </cell>
          <cell r="Q18">
            <v>999</v>
          </cell>
          <cell r="R18">
            <v>999</v>
          </cell>
          <cell r="U18">
            <v>0</v>
          </cell>
        </row>
        <row r="19">
          <cell r="A19">
            <v>12</v>
          </cell>
          <cell r="B19" t="str">
            <v>江建中</v>
          </cell>
          <cell r="D19" t="str">
            <v> 新北市</v>
          </cell>
          <cell r="G19" t="str">
            <v>林士章</v>
          </cell>
          <cell r="I19" t="str">
            <v>新北市</v>
          </cell>
          <cell r="Q19">
            <v>999</v>
          </cell>
          <cell r="R19">
            <v>999</v>
          </cell>
          <cell r="U19">
            <v>0</v>
          </cell>
        </row>
        <row r="20">
          <cell r="A20">
            <v>13</v>
          </cell>
          <cell r="B20" t="str">
            <v>吳信誠</v>
          </cell>
          <cell r="D20" t="str">
            <v>高雄市</v>
          </cell>
          <cell r="G20" t="str">
            <v>陳俊嘉</v>
          </cell>
          <cell r="I20" t="str">
            <v>高雄市</v>
          </cell>
          <cell r="Q20">
            <v>999</v>
          </cell>
          <cell r="R20">
            <v>999</v>
          </cell>
          <cell r="U20">
            <v>0</v>
          </cell>
        </row>
        <row r="21">
          <cell r="A21">
            <v>14</v>
          </cell>
          <cell r="B21" t="str">
            <v>高永裕</v>
          </cell>
          <cell r="D21" t="str">
            <v>桃園縣</v>
          </cell>
          <cell r="G21" t="str">
            <v>劉昌裕</v>
          </cell>
          <cell r="I21" t="str">
            <v>桃園縣</v>
          </cell>
          <cell r="Q21">
            <v>999</v>
          </cell>
          <cell r="R21">
            <v>999</v>
          </cell>
          <cell r="U21">
            <v>0</v>
          </cell>
        </row>
        <row r="22">
          <cell r="A22">
            <v>15</v>
          </cell>
          <cell r="B22" t="str">
            <v>邱炳煌</v>
          </cell>
          <cell r="D22" t="str">
            <v>屏東市</v>
          </cell>
          <cell r="G22" t="str">
            <v>吳志成</v>
          </cell>
          <cell r="I22" t="str">
            <v>屏東市</v>
          </cell>
          <cell r="Q22">
            <v>999</v>
          </cell>
          <cell r="R22">
            <v>999</v>
          </cell>
          <cell r="U22">
            <v>0</v>
          </cell>
        </row>
        <row r="23">
          <cell r="A23">
            <v>16</v>
          </cell>
          <cell r="B23" t="str">
            <v>徐榮海</v>
          </cell>
          <cell r="D23" t="str">
            <v>新北市</v>
          </cell>
          <cell r="G23" t="str">
            <v>馬連城</v>
          </cell>
          <cell r="I23" t="str">
            <v>新北市</v>
          </cell>
          <cell r="Q23">
            <v>999</v>
          </cell>
          <cell r="R23">
            <v>999</v>
          </cell>
          <cell r="U23">
            <v>0</v>
          </cell>
        </row>
        <row r="24">
          <cell r="A24">
            <v>17</v>
          </cell>
          <cell r="B24" t="str">
            <v>林榮基</v>
          </cell>
          <cell r="D24" t="str">
            <v>台中市</v>
          </cell>
          <cell r="G24" t="str">
            <v>范達榕</v>
          </cell>
          <cell r="I24" t="str">
            <v>台中市</v>
          </cell>
          <cell r="Q24">
            <v>999</v>
          </cell>
          <cell r="R24">
            <v>999</v>
          </cell>
          <cell r="U24">
            <v>0</v>
          </cell>
        </row>
        <row r="25">
          <cell r="A25">
            <v>18</v>
          </cell>
          <cell r="B25" t="str">
            <v>李益成</v>
          </cell>
          <cell r="D25" t="str">
            <v>台中市</v>
          </cell>
          <cell r="G25" t="str">
            <v>郭超文</v>
          </cell>
          <cell r="I25" t="str">
            <v>台中市</v>
          </cell>
          <cell r="Q25">
            <v>999</v>
          </cell>
          <cell r="R25">
            <v>999</v>
          </cell>
          <cell r="U25">
            <v>0</v>
          </cell>
        </row>
        <row r="26">
          <cell r="A26">
            <v>19</v>
          </cell>
          <cell r="B26" t="str">
            <v>張富國</v>
          </cell>
          <cell r="D26" t="str">
            <v>台中市</v>
          </cell>
          <cell r="G26" t="str">
            <v>李善興</v>
          </cell>
          <cell r="I26" t="str">
            <v>台中市</v>
          </cell>
          <cell r="Q26">
            <v>999</v>
          </cell>
          <cell r="R26">
            <v>999</v>
          </cell>
          <cell r="U26">
            <v>0</v>
          </cell>
        </row>
        <row r="27">
          <cell r="A27">
            <v>20</v>
          </cell>
          <cell r="B27" t="str">
            <v>高瑞洲</v>
          </cell>
          <cell r="D27" t="str">
            <v>台中市</v>
          </cell>
          <cell r="G27" t="str">
            <v>張添景</v>
          </cell>
          <cell r="I27" t="str">
            <v>台中市</v>
          </cell>
          <cell r="Q27">
            <v>999</v>
          </cell>
          <cell r="R27">
            <v>999</v>
          </cell>
          <cell r="U27">
            <v>0</v>
          </cell>
        </row>
        <row r="28">
          <cell r="A28">
            <v>21</v>
          </cell>
          <cell r="B28" t="str">
            <v>王元龍</v>
          </cell>
          <cell r="D28" t="str">
            <v>台中市</v>
          </cell>
          <cell r="G28" t="str">
            <v>高明進</v>
          </cell>
          <cell r="I28" t="str">
            <v>台中市</v>
          </cell>
          <cell r="Q28">
            <v>999</v>
          </cell>
          <cell r="R28">
            <v>999</v>
          </cell>
          <cell r="U28">
            <v>0</v>
          </cell>
        </row>
        <row r="29">
          <cell r="A29">
            <v>22</v>
          </cell>
          <cell r="B29" t="str">
            <v>王俊龍</v>
          </cell>
          <cell r="D29" t="str">
            <v>台中市</v>
          </cell>
          <cell r="G29" t="str">
            <v>林坤猛</v>
          </cell>
          <cell r="I29" t="str">
            <v>台中市</v>
          </cell>
          <cell r="Q29">
            <v>999</v>
          </cell>
          <cell r="R29">
            <v>999</v>
          </cell>
          <cell r="U29">
            <v>0</v>
          </cell>
        </row>
        <row r="30">
          <cell r="A30">
            <v>23</v>
          </cell>
          <cell r="B30" t="str">
            <v>侯俊韶</v>
          </cell>
          <cell r="D30" t="str">
            <v>台北市</v>
          </cell>
          <cell r="G30" t="str">
            <v>陳春帆</v>
          </cell>
          <cell r="I30" t="str">
            <v>台北市</v>
          </cell>
          <cell r="Q30">
            <v>999</v>
          </cell>
          <cell r="R30">
            <v>999</v>
          </cell>
          <cell r="U30">
            <v>0</v>
          </cell>
        </row>
        <row r="31">
          <cell r="A31">
            <v>24</v>
          </cell>
          <cell r="B31" t="str">
            <v>鍾富宇</v>
          </cell>
          <cell r="D31" t="str">
            <v>台北市</v>
          </cell>
          <cell r="G31" t="str">
            <v>戴貽鵬</v>
          </cell>
          <cell r="I31" t="str">
            <v>台北市</v>
          </cell>
          <cell r="Q31">
            <v>999</v>
          </cell>
          <cell r="R31">
            <v>999</v>
          </cell>
          <cell r="U31">
            <v>0</v>
          </cell>
        </row>
        <row r="32">
          <cell r="A32">
            <v>25</v>
          </cell>
          <cell r="Q32" t="str">
            <v/>
          </cell>
          <cell r="R32" t="str">
            <v/>
          </cell>
          <cell r="U32">
            <v>0</v>
          </cell>
        </row>
        <row r="33">
          <cell r="A33">
            <v>26</v>
          </cell>
          <cell r="Q33" t="str">
            <v/>
          </cell>
          <cell r="R33" t="str">
            <v/>
          </cell>
          <cell r="U33">
            <v>0</v>
          </cell>
        </row>
        <row r="34">
          <cell r="A34">
            <v>27</v>
          </cell>
          <cell r="Q34" t="str">
            <v/>
          </cell>
          <cell r="R34" t="str">
            <v/>
          </cell>
          <cell r="U34">
            <v>0</v>
          </cell>
        </row>
        <row r="35">
          <cell r="A35">
            <v>28</v>
          </cell>
          <cell r="Q35" t="str">
            <v/>
          </cell>
          <cell r="R35" t="str">
            <v/>
          </cell>
          <cell r="U35">
            <v>0</v>
          </cell>
        </row>
        <row r="36">
          <cell r="A36">
            <v>29</v>
          </cell>
          <cell r="Q36" t="str">
            <v/>
          </cell>
          <cell r="R36" t="str">
            <v/>
          </cell>
          <cell r="U36">
            <v>0</v>
          </cell>
        </row>
        <row r="37">
          <cell r="A37">
            <v>30</v>
          </cell>
          <cell r="Q37" t="str">
            <v/>
          </cell>
          <cell r="R37" t="str">
            <v/>
          </cell>
          <cell r="U37">
            <v>0</v>
          </cell>
        </row>
        <row r="38">
          <cell r="A38">
            <v>31</v>
          </cell>
          <cell r="Q38" t="str">
            <v/>
          </cell>
          <cell r="R38" t="str">
            <v/>
          </cell>
          <cell r="U38">
            <v>0</v>
          </cell>
        </row>
        <row r="39">
          <cell r="A39">
            <v>32</v>
          </cell>
          <cell r="Q39" t="str">
            <v/>
          </cell>
          <cell r="R39" t="str">
            <v/>
          </cell>
          <cell r="U39">
            <v>0</v>
          </cell>
        </row>
      </sheetData>
      <sheetData sheetId="3">
        <row r="7">
          <cell r="A7">
            <v>1</v>
          </cell>
          <cell r="B7" t="str">
            <v>鄭足足</v>
          </cell>
          <cell r="D7" t="str">
            <v>高雄市</v>
          </cell>
          <cell r="P7">
            <v>3</v>
          </cell>
        </row>
        <row r="8">
          <cell r="A8">
            <v>2</v>
          </cell>
          <cell r="B8" t="str">
            <v>何秋香</v>
          </cell>
        </row>
        <row r="9">
          <cell r="A9">
            <v>3</v>
          </cell>
          <cell r="B9" t="str">
            <v>林世齡</v>
          </cell>
          <cell r="D9" t="str">
            <v>台北市</v>
          </cell>
        </row>
        <row r="10">
          <cell r="A10">
            <v>4</v>
          </cell>
          <cell r="B10" t="str">
            <v>陳秀荷</v>
          </cell>
          <cell r="D10" t="str">
            <v>桃園縣</v>
          </cell>
        </row>
        <row r="11">
          <cell r="A11">
            <v>5</v>
          </cell>
          <cell r="B11" t="str">
            <v>林秀美</v>
          </cell>
          <cell r="D11" t="str">
            <v>台中市</v>
          </cell>
          <cell r="M11">
            <v>999</v>
          </cell>
        </row>
        <row r="12">
          <cell r="A12">
            <v>6</v>
          </cell>
          <cell r="B12" t="str">
            <v>蘇秀子</v>
          </cell>
          <cell r="D12" t="str">
            <v>台中市</v>
          </cell>
          <cell r="M12">
            <v>999</v>
          </cell>
        </row>
        <row r="13">
          <cell r="A13">
            <v>7</v>
          </cell>
          <cell r="B13" t="str">
            <v>陳惠英</v>
          </cell>
          <cell r="D13" t="str">
            <v>台中市</v>
          </cell>
          <cell r="M13">
            <v>999</v>
          </cell>
          <cell r="P13">
            <v>0</v>
          </cell>
        </row>
        <row r="14">
          <cell r="A14">
            <v>8</v>
          </cell>
          <cell r="M14">
            <v>999</v>
          </cell>
          <cell r="P14">
            <v>0</v>
          </cell>
        </row>
        <row r="15">
          <cell r="A15">
            <v>9</v>
          </cell>
          <cell r="M15">
            <v>999</v>
          </cell>
          <cell r="P15">
            <v>0</v>
          </cell>
        </row>
        <row r="16">
          <cell r="A16">
            <v>10</v>
          </cell>
          <cell r="M16">
            <v>999</v>
          </cell>
          <cell r="P16">
            <v>0</v>
          </cell>
        </row>
        <row r="17">
          <cell r="A17">
            <v>11</v>
          </cell>
          <cell r="M17">
            <v>999</v>
          </cell>
          <cell r="P17">
            <v>0</v>
          </cell>
        </row>
        <row r="18">
          <cell r="A18">
            <v>12</v>
          </cell>
          <cell r="M18">
            <v>999</v>
          </cell>
          <cell r="P18">
            <v>0</v>
          </cell>
        </row>
        <row r="19">
          <cell r="A19">
            <v>14</v>
          </cell>
          <cell r="M19">
            <v>999</v>
          </cell>
          <cell r="P19">
            <v>0</v>
          </cell>
        </row>
        <row r="20">
          <cell r="A20">
            <v>15</v>
          </cell>
          <cell r="M20">
            <v>999</v>
          </cell>
          <cell r="P20">
            <v>0</v>
          </cell>
        </row>
        <row r="21">
          <cell r="A21">
            <v>16</v>
          </cell>
          <cell r="M21">
            <v>999</v>
          </cell>
          <cell r="P21">
            <v>0</v>
          </cell>
        </row>
        <row r="22">
          <cell r="A22">
            <v>17</v>
          </cell>
          <cell r="M22">
            <v>999</v>
          </cell>
          <cell r="P22">
            <v>0</v>
          </cell>
        </row>
      </sheetData>
      <sheetData sheetId="4">
        <row r="7">
          <cell r="A7" t="str">
            <v>Line</v>
          </cell>
          <cell r="B7" t="str">
            <v>姓名</v>
          </cell>
          <cell r="D7" t="str">
            <v> </v>
          </cell>
          <cell r="E7" t="str">
            <v>排名</v>
          </cell>
          <cell r="F7" t="str">
            <v>Pro
Rank</v>
          </cell>
          <cell r="G7" t="str">
            <v>姓名</v>
          </cell>
          <cell r="I7" t="str">
            <v> </v>
          </cell>
          <cell r="M7" t="str">
            <v>排名</v>
          </cell>
          <cell r="N7" t="str">
            <v>Pro
Rank</v>
          </cell>
          <cell r="Q7" t="str">
            <v>Acc
Number</v>
          </cell>
          <cell r="R7" t="str">
            <v>Status
Number</v>
          </cell>
          <cell r="S7" t="str">
            <v>Accept
Yes</v>
          </cell>
          <cell r="T7" t="str">
            <v>Acc status
DA,WC
A</v>
          </cell>
          <cell r="U7" t="str">
            <v>Display
Rank
ITF18</v>
          </cell>
          <cell r="V7" t="str">
            <v>Seed Pos</v>
          </cell>
        </row>
        <row r="8">
          <cell r="A8">
            <v>1</v>
          </cell>
          <cell r="B8" t="str">
            <v>徐孟蘭</v>
          </cell>
          <cell r="D8" t="str">
            <v>台南縣</v>
          </cell>
          <cell r="G8" t="str">
            <v>馮鳳珠</v>
          </cell>
          <cell r="I8" t="str">
            <v>新北市</v>
          </cell>
          <cell r="M8">
            <v>1</v>
          </cell>
          <cell r="Q8">
            <v>999</v>
          </cell>
          <cell r="R8">
            <v>999</v>
          </cell>
          <cell r="U8">
            <v>0</v>
          </cell>
        </row>
        <row r="9">
          <cell r="A9">
            <v>2</v>
          </cell>
          <cell r="B9" t="str">
            <v>賴雯雯</v>
          </cell>
          <cell r="D9" t="str">
            <v>中壢市</v>
          </cell>
          <cell r="G9" t="str">
            <v>陳玉英</v>
          </cell>
          <cell r="I9" t="str">
            <v>中壢市</v>
          </cell>
          <cell r="Q9">
            <v>999</v>
          </cell>
          <cell r="R9">
            <v>999</v>
          </cell>
          <cell r="U9">
            <v>0</v>
          </cell>
        </row>
        <row r="10">
          <cell r="A10">
            <v>3</v>
          </cell>
          <cell r="B10" t="str">
            <v>郭淑華</v>
          </cell>
          <cell r="G10" t="str">
            <v>何秋香</v>
          </cell>
          <cell r="Q10">
            <v>999</v>
          </cell>
          <cell r="R10">
            <v>999</v>
          </cell>
          <cell r="U10">
            <v>0</v>
          </cell>
        </row>
        <row r="11">
          <cell r="A11">
            <v>4</v>
          </cell>
          <cell r="B11" t="str">
            <v>鄭足足</v>
          </cell>
          <cell r="D11" t="str">
            <v>高雄市</v>
          </cell>
          <cell r="G11" t="str">
            <v>簡秀利</v>
          </cell>
          <cell r="I11" t="str">
            <v>高雄市</v>
          </cell>
          <cell r="Q11">
            <v>999</v>
          </cell>
          <cell r="R11">
            <v>999</v>
          </cell>
          <cell r="U11">
            <v>0</v>
          </cell>
        </row>
        <row r="12">
          <cell r="A12">
            <v>5</v>
          </cell>
          <cell r="B12" t="str">
            <v>蘇秀子</v>
          </cell>
          <cell r="D12" t="str">
            <v>台中市</v>
          </cell>
          <cell r="G12" t="str">
            <v>張美芳</v>
          </cell>
          <cell r="I12" t="str">
            <v>台中市</v>
          </cell>
          <cell r="Q12">
            <v>999</v>
          </cell>
          <cell r="R12">
            <v>999</v>
          </cell>
          <cell r="U12">
            <v>0</v>
          </cell>
        </row>
        <row r="13">
          <cell r="A13">
            <v>6</v>
          </cell>
          <cell r="B13" t="str">
            <v>林秀美</v>
          </cell>
          <cell r="D13" t="str">
            <v>台中市</v>
          </cell>
          <cell r="G13" t="str">
            <v>謝明惠</v>
          </cell>
          <cell r="I13" t="str">
            <v>台中市</v>
          </cell>
          <cell r="Q13">
            <v>999</v>
          </cell>
          <cell r="R13">
            <v>999</v>
          </cell>
          <cell r="U13">
            <v>0</v>
          </cell>
        </row>
        <row r="14">
          <cell r="A14">
            <v>7</v>
          </cell>
          <cell r="B14" t="str">
            <v>盧玉桂</v>
          </cell>
          <cell r="D14" t="str">
            <v>台中市</v>
          </cell>
          <cell r="G14" t="str">
            <v>陳秀治</v>
          </cell>
          <cell r="I14" t="str">
            <v>台中市</v>
          </cell>
          <cell r="Q14">
            <v>999</v>
          </cell>
          <cell r="R14">
            <v>999</v>
          </cell>
          <cell r="U14">
            <v>0</v>
          </cell>
        </row>
        <row r="15">
          <cell r="A15">
            <v>8</v>
          </cell>
          <cell r="B15" t="str">
            <v>陳惠英</v>
          </cell>
          <cell r="D15" t="str">
            <v>台中市</v>
          </cell>
          <cell r="G15" t="str">
            <v>黃怡甄</v>
          </cell>
          <cell r="I15" t="str">
            <v>台中市</v>
          </cell>
          <cell r="Q15">
            <v>999</v>
          </cell>
          <cell r="R15">
            <v>999</v>
          </cell>
          <cell r="U15">
            <v>0</v>
          </cell>
        </row>
        <row r="16">
          <cell r="A16">
            <v>9</v>
          </cell>
          <cell r="Q16" t="str">
            <v/>
          </cell>
          <cell r="R16" t="str">
            <v/>
          </cell>
          <cell r="U16">
            <v>0</v>
          </cell>
        </row>
        <row r="17">
          <cell r="A17">
            <v>10</v>
          </cell>
          <cell r="Q17" t="str">
            <v/>
          </cell>
          <cell r="R17" t="str">
            <v/>
          </cell>
          <cell r="U17">
            <v>0</v>
          </cell>
        </row>
        <row r="18">
          <cell r="A18">
            <v>11</v>
          </cell>
          <cell r="Q18" t="str">
            <v/>
          </cell>
          <cell r="R18" t="str">
            <v/>
          </cell>
          <cell r="U18">
            <v>0</v>
          </cell>
        </row>
        <row r="19">
          <cell r="A19">
            <v>12</v>
          </cell>
          <cell r="Q19" t="str">
            <v/>
          </cell>
          <cell r="R19" t="str">
            <v/>
          </cell>
          <cell r="U19">
            <v>0</v>
          </cell>
        </row>
        <row r="20">
          <cell r="A20">
            <v>13</v>
          </cell>
          <cell r="Q20" t="str">
            <v/>
          </cell>
          <cell r="R20" t="str">
            <v/>
          </cell>
          <cell r="U20">
            <v>0</v>
          </cell>
        </row>
        <row r="21">
          <cell r="A21">
            <v>14</v>
          </cell>
          <cell r="Q21" t="str">
            <v/>
          </cell>
          <cell r="R21" t="str">
            <v/>
          </cell>
          <cell r="U21">
            <v>0</v>
          </cell>
        </row>
        <row r="22">
          <cell r="A22">
            <v>15</v>
          </cell>
          <cell r="Q22" t="str">
            <v/>
          </cell>
          <cell r="R22" t="str">
            <v/>
          </cell>
          <cell r="U22">
            <v>0</v>
          </cell>
        </row>
        <row r="23">
          <cell r="A23">
            <v>16</v>
          </cell>
          <cell r="Q23" t="str">
            <v/>
          </cell>
          <cell r="R23" t="str">
            <v/>
          </cell>
          <cell r="U23">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Week SetUp"/>
      <sheetName val="男單 Prep"/>
      <sheetName val="男雙 Prep rev"/>
      <sheetName val="男雙 Prep ctta(這個不要)"/>
      <sheetName val="女單 Prep"/>
      <sheetName val="女雙 Prep"/>
      <sheetName val="Boys Si Main 24&amp;32"/>
      <sheetName val="Boys Do32雙"/>
      <sheetName val="Girls Si  8單"/>
      <sheetName val="Girls Do4雙"/>
      <sheetName val="55歲組"/>
    </sheetNames>
    <sheetDataSet>
      <sheetData sheetId="0">
        <row r="10">
          <cell r="A10" t="str">
            <v>2011/11/5-7</v>
          </cell>
          <cell r="C10" t="str">
            <v>台中市</v>
          </cell>
          <cell r="E10" t="str">
            <v>王正松</v>
          </cell>
        </row>
      </sheetData>
      <sheetData sheetId="1">
        <row r="7">
          <cell r="A7">
            <v>1</v>
          </cell>
          <cell r="B7" t="str">
            <v>謝文勇</v>
          </cell>
          <cell r="D7" t="str">
            <v>宜蘭縣</v>
          </cell>
          <cell r="P7">
            <v>1</v>
          </cell>
        </row>
        <row r="8">
          <cell r="A8">
            <v>2</v>
          </cell>
          <cell r="B8" t="str">
            <v>王松村</v>
          </cell>
          <cell r="D8" t="str">
            <v>台南市</v>
          </cell>
          <cell r="P8">
            <v>2</v>
          </cell>
        </row>
        <row r="9">
          <cell r="A9">
            <v>3</v>
          </cell>
          <cell r="B9" t="str">
            <v>王昭輝</v>
          </cell>
          <cell r="C9" t="str">
            <v> </v>
          </cell>
          <cell r="D9" t="str">
            <v>高雄市</v>
          </cell>
          <cell r="P9">
            <v>3</v>
          </cell>
        </row>
        <row r="10">
          <cell r="A10">
            <v>4</v>
          </cell>
          <cell r="B10" t="str">
            <v>葉錦德</v>
          </cell>
          <cell r="D10" t="str">
            <v>高雄市</v>
          </cell>
          <cell r="P10">
            <v>3</v>
          </cell>
        </row>
        <row r="11">
          <cell r="A11">
            <v>5</v>
          </cell>
          <cell r="B11" t="str">
            <v>劉辛騰</v>
          </cell>
          <cell r="D11" t="str">
            <v>台中市</v>
          </cell>
          <cell r="P11">
            <v>5</v>
          </cell>
        </row>
        <row r="12">
          <cell r="A12">
            <v>6</v>
          </cell>
          <cell r="B12" t="str">
            <v>尹大明</v>
          </cell>
          <cell r="D12" t="str">
            <v>桃園市</v>
          </cell>
          <cell r="P12">
            <v>5</v>
          </cell>
        </row>
        <row r="13">
          <cell r="A13">
            <v>7</v>
          </cell>
          <cell r="B13" t="str">
            <v>葉為</v>
          </cell>
          <cell r="C13" t="str">
            <v> </v>
          </cell>
          <cell r="D13" t="str">
            <v>彰化縣</v>
          </cell>
          <cell r="P13">
            <v>5</v>
          </cell>
        </row>
        <row r="14">
          <cell r="A14">
            <v>8</v>
          </cell>
          <cell r="B14" t="str">
            <v>陳永欣</v>
          </cell>
          <cell r="D14" t="str">
            <v>台南縣</v>
          </cell>
          <cell r="P14">
            <v>5</v>
          </cell>
        </row>
        <row r="15">
          <cell r="A15">
            <v>9</v>
          </cell>
          <cell r="B15" t="str">
            <v>詹行懿</v>
          </cell>
          <cell r="D15" t="str">
            <v>台北市</v>
          </cell>
          <cell r="P15">
            <v>9</v>
          </cell>
        </row>
        <row r="16">
          <cell r="A16">
            <v>10</v>
          </cell>
          <cell r="B16" t="str">
            <v>傅守仁</v>
          </cell>
          <cell r="D16" t="str">
            <v>南投縣</v>
          </cell>
          <cell r="P16">
            <v>9</v>
          </cell>
        </row>
        <row r="17">
          <cell r="A17">
            <v>11</v>
          </cell>
          <cell r="B17" t="str">
            <v>劉建民</v>
          </cell>
          <cell r="D17" t="str">
            <v>苗栗市</v>
          </cell>
          <cell r="P17">
            <v>9</v>
          </cell>
        </row>
        <row r="18">
          <cell r="A18">
            <v>12</v>
          </cell>
          <cell r="B18" t="str">
            <v>楊鴻輝</v>
          </cell>
          <cell r="D18" t="str">
            <v>高雄市</v>
          </cell>
          <cell r="P18">
            <v>9</v>
          </cell>
        </row>
        <row r="19">
          <cell r="A19">
            <v>13</v>
          </cell>
          <cell r="B19" t="str">
            <v>謝欽賢</v>
          </cell>
          <cell r="D19" t="str">
            <v>桃園市</v>
          </cell>
        </row>
        <row r="20">
          <cell r="A20">
            <v>14</v>
          </cell>
          <cell r="B20" t="str">
            <v>游萬寶</v>
          </cell>
          <cell r="D20" t="str">
            <v>宜蘭縣</v>
          </cell>
        </row>
        <row r="21">
          <cell r="A21">
            <v>15</v>
          </cell>
          <cell r="B21" t="str">
            <v>江進喜</v>
          </cell>
          <cell r="D21" t="str">
            <v>新北市</v>
          </cell>
        </row>
        <row r="22">
          <cell r="A22">
            <v>16</v>
          </cell>
          <cell r="B22" t="str">
            <v>謝頂敏</v>
          </cell>
          <cell r="D22" t="str">
            <v>彰化市</v>
          </cell>
        </row>
        <row r="23">
          <cell r="A23">
            <v>17</v>
          </cell>
          <cell r="B23" t="str">
            <v>鐘德政</v>
          </cell>
          <cell r="D23" t="str">
            <v>台中市</v>
          </cell>
        </row>
        <row r="24">
          <cell r="A24">
            <v>18</v>
          </cell>
          <cell r="B24" t="str">
            <v>吳溪泉</v>
          </cell>
          <cell r="D24" t="str">
            <v>台中市</v>
          </cell>
        </row>
        <row r="25">
          <cell r="A25">
            <v>19</v>
          </cell>
          <cell r="B25" t="str">
            <v>林志榮</v>
          </cell>
          <cell r="D25" t="str">
            <v>台南市</v>
          </cell>
        </row>
        <row r="26">
          <cell r="A26">
            <v>20</v>
          </cell>
          <cell r="B26" t="str">
            <v>林益興</v>
          </cell>
          <cell r="D26" t="str">
            <v>台中市</v>
          </cell>
        </row>
        <row r="27">
          <cell r="A27">
            <v>21</v>
          </cell>
          <cell r="B27" t="str">
            <v>張東佶</v>
          </cell>
          <cell r="C27" t="str">
            <v> </v>
          </cell>
          <cell r="D27" t="str">
            <v>高雄市</v>
          </cell>
        </row>
        <row r="28">
          <cell r="A28">
            <v>22</v>
          </cell>
          <cell r="B28" t="str">
            <v>吳崇楨</v>
          </cell>
          <cell r="C28" t="str">
            <v> </v>
          </cell>
          <cell r="D28" t="str">
            <v>桃園市</v>
          </cell>
        </row>
        <row r="29">
          <cell r="A29">
            <v>23</v>
          </cell>
          <cell r="B29" t="str">
            <v>林誠興</v>
          </cell>
          <cell r="D29" t="str">
            <v>桃園縣</v>
          </cell>
        </row>
        <row r="30">
          <cell r="A30">
            <v>24</v>
          </cell>
          <cell r="B30" t="str">
            <v>陳順騰</v>
          </cell>
          <cell r="D30" t="str">
            <v>新北市</v>
          </cell>
        </row>
        <row r="31">
          <cell r="A31">
            <v>25</v>
          </cell>
          <cell r="B31" t="str">
            <v>陳禮城</v>
          </cell>
          <cell r="D31" t="str">
            <v>新北市</v>
          </cell>
        </row>
        <row r="32">
          <cell r="A32">
            <v>26</v>
          </cell>
          <cell r="B32" t="str">
            <v>沈瑞榮</v>
          </cell>
          <cell r="D32" t="str">
            <v>台東市</v>
          </cell>
        </row>
        <row r="33">
          <cell r="A33">
            <v>27</v>
          </cell>
          <cell r="B33" t="str">
            <v>黃禎宏</v>
          </cell>
          <cell r="D33" t="str">
            <v>新竹縣</v>
          </cell>
        </row>
        <row r="34">
          <cell r="A34">
            <v>28</v>
          </cell>
          <cell r="B34" t="str">
            <v>張聲</v>
          </cell>
          <cell r="D34" t="str">
            <v>新北市</v>
          </cell>
        </row>
        <row r="35">
          <cell r="A35">
            <v>29</v>
          </cell>
          <cell r="B35" t="str">
            <v>張天和</v>
          </cell>
          <cell r="D35" t="str">
            <v>台中市</v>
          </cell>
        </row>
        <row r="36">
          <cell r="A36">
            <v>30</v>
          </cell>
          <cell r="B36" t="str">
            <v>王元龍</v>
          </cell>
          <cell r="D36" t="str">
            <v>台中市</v>
          </cell>
        </row>
        <row r="37">
          <cell r="A37">
            <v>31</v>
          </cell>
          <cell r="B37" t="str">
            <v>李忠華</v>
          </cell>
          <cell r="D37" t="str">
            <v>台北市</v>
          </cell>
        </row>
        <row r="38">
          <cell r="A38">
            <v>32</v>
          </cell>
          <cell r="B38" t="str">
            <v>魏運寶</v>
          </cell>
          <cell r="D38" t="str">
            <v>台北市</v>
          </cell>
        </row>
      </sheetData>
      <sheetData sheetId="2">
        <row r="7">
          <cell r="A7" t="str">
            <v>Line</v>
          </cell>
          <cell r="B7" t="str">
            <v>姓名</v>
          </cell>
          <cell r="D7" t="str">
            <v> </v>
          </cell>
          <cell r="E7" t="str">
            <v>排名</v>
          </cell>
          <cell r="G7" t="str">
            <v>姓名</v>
          </cell>
          <cell r="I7" t="str">
            <v> </v>
          </cell>
          <cell r="M7" t="str">
            <v>排名</v>
          </cell>
          <cell r="N7" t="str">
            <v>Pro
Rank</v>
          </cell>
          <cell r="Q7" t="str">
            <v>Acc
Number</v>
          </cell>
          <cell r="R7" t="str">
            <v>Status
Number</v>
          </cell>
          <cell r="S7" t="str">
            <v>Accept
Yes</v>
          </cell>
          <cell r="T7" t="str">
            <v>Acc status
DA,WC
A</v>
          </cell>
          <cell r="U7" t="str">
            <v>Display
Rank
ITF18</v>
          </cell>
          <cell r="V7" t="str">
            <v>Seed Pos</v>
          </cell>
        </row>
        <row r="8">
          <cell r="A8">
            <v>1</v>
          </cell>
          <cell r="B8" t="str">
            <v>王松村</v>
          </cell>
          <cell r="C8" t="str">
            <v> </v>
          </cell>
          <cell r="D8" t="str">
            <v>台南市</v>
          </cell>
          <cell r="E8">
            <v>9</v>
          </cell>
          <cell r="G8" t="str">
            <v>林志榮</v>
          </cell>
          <cell r="H8" t="str">
            <v> </v>
          </cell>
          <cell r="I8" t="str">
            <v>台南市</v>
          </cell>
          <cell r="M8">
            <v>9</v>
          </cell>
          <cell r="U8">
            <v>18</v>
          </cell>
        </row>
        <row r="9">
          <cell r="A9">
            <v>2</v>
          </cell>
          <cell r="B9" t="str">
            <v>李來福</v>
          </cell>
          <cell r="C9" t="str">
            <v> </v>
          </cell>
          <cell r="D9" t="str">
            <v>高雄市</v>
          </cell>
          <cell r="E9">
            <v>9</v>
          </cell>
          <cell r="G9" t="str">
            <v>張堃雄</v>
          </cell>
          <cell r="H9" t="str">
            <v> </v>
          </cell>
          <cell r="I9" t="str">
            <v>高雄市</v>
          </cell>
          <cell r="M9">
            <v>9</v>
          </cell>
          <cell r="U9">
            <v>18</v>
          </cell>
        </row>
        <row r="10">
          <cell r="A10">
            <v>3</v>
          </cell>
          <cell r="B10" t="str">
            <v>葉錦德</v>
          </cell>
          <cell r="C10" t="str">
            <v> </v>
          </cell>
          <cell r="D10" t="str">
            <v>高雄市</v>
          </cell>
          <cell r="G10" t="str">
            <v>尹大明</v>
          </cell>
          <cell r="H10" t="str">
            <v> </v>
          </cell>
          <cell r="I10" t="str">
            <v>桃園市</v>
          </cell>
          <cell r="M10">
            <v>9</v>
          </cell>
          <cell r="U10">
            <v>0</v>
          </cell>
        </row>
        <row r="11">
          <cell r="A11">
            <v>4</v>
          </cell>
          <cell r="B11" t="str">
            <v>林誠興</v>
          </cell>
          <cell r="C11" t="str">
            <v> </v>
          </cell>
          <cell r="G11" t="str">
            <v>左曉熹</v>
          </cell>
          <cell r="H11" t="str">
            <v> </v>
          </cell>
          <cell r="Q11" t="e">
            <v>#REF!</v>
          </cell>
          <cell r="R11" t="e">
            <v>#REF!</v>
          </cell>
          <cell r="U11">
            <v>0</v>
          </cell>
        </row>
        <row r="12">
          <cell r="A12">
            <v>5</v>
          </cell>
          <cell r="B12" t="str">
            <v>江進喜</v>
          </cell>
          <cell r="C12" t="str">
            <v> </v>
          </cell>
          <cell r="D12" t="str">
            <v>新北市</v>
          </cell>
          <cell r="G12" t="str">
            <v>王祈勝</v>
          </cell>
          <cell r="H12" t="str">
            <v> </v>
          </cell>
          <cell r="I12" t="str">
            <v>新北市</v>
          </cell>
          <cell r="N12" t="str">
            <v> </v>
          </cell>
          <cell r="Q12">
            <v>999</v>
          </cell>
          <cell r="R12">
            <v>999</v>
          </cell>
          <cell r="U12">
            <v>0</v>
          </cell>
        </row>
        <row r="13">
          <cell r="A13">
            <v>6</v>
          </cell>
          <cell r="B13" t="str">
            <v>鐘德政</v>
          </cell>
          <cell r="C13" t="str">
            <v> </v>
          </cell>
          <cell r="D13" t="str">
            <v>台中市</v>
          </cell>
          <cell r="G13" t="str">
            <v>吳溪泉</v>
          </cell>
          <cell r="H13" t="str">
            <v> </v>
          </cell>
          <cell r="I13" t="str">
            <v>台中市</v>
          </cell>
          <cell r="Q13">
            <v>999</v>
          </cell>
          <cell r="R13">
            <v>999</v>
          </cell>
          <cell r="U13">
            <v>0</v>
          </cell>
        </row>
        <row r="14">
          <cell r="A14">
            <v>7</v>
          </cell>
          <cell r="B14" t="str">
            <v>劉陞權</v>
          </cell>
          <cell r="C14" t="str">
            <v> </v>
          </cell>
          <cell r="D14" t="str">
            <v>台中市</v>
          </cell>
          <cell r="G14" t="str">
            <v>林益興</v>
          </cell>
          <cell r="H14" t="str">
            <v> </v>
          </cell>
          <cell r="I14" t="str">
            <v>台中市</v>
          </cell>
          <cell r="Q14" t="e">
            <v>#REF!</v>
          </cell>
          <cell r="R14" t="e">
            <v>#REF!</v>
          </cell>
          <cell r="U14">
            <v>0</v>
          </cell>
        </row>
        <row r="15">
          <cell r="A15">
            <v>8</v>
          </cell>
          <cell r="B15" t="str">
            <v>陳順騰</v>
          </cell>
          <cell r="C15" t="str">
            <v> </v>
          </cell>
          <cell r="D15" t="str">
            <v>新北市</v>
          </cell>
          <cell r="G15" t="str">
            <v>陳禮城</v>
          </cell>
          <cell r="H15" t="str">
            <v> </v>
          </cell>
          <cell r="I15" t="str">
            <v>新北市</v>
          </cell>
          <cell r="Q15">
            <v>999</v>
          </cell>
          <cell r="R15">
            <v>999</v>
          </cell>
          <cell r="U15">
            <v>0</v>
          </cell>
        </row>
        <row r="16">
          <cell r="A16">
            <v>9</v>
          </cell>
          <cell r="B16" t="str">
            <v>沈瑞榮</v>
          </cell>
          <cell r="C16" t="str">
            <v> </v>
          </cell>
          <cell r="D16" t="str">
            <v>台東市</v>
          </cell>
          <cell r="G16" t="str">
            <v>楊鴻輝</v>
          </cell>
          <cell r="H16" t="str">
            <v> </v>
          </cell>
          <cell r="I16" t="str">
            <v>高雄市</v>
          </cell>
          <cell r="Q16">
            <v>999</v>
          </cell>
          <cell r="R16">
            <v>999</v>
          </cell>
          <cell r="U16">
            <v>0</v>
          </cell>
        </row>
        <row r="17">
          <cell r="A17">
            <v>10</v>
          </cell>
          <cell r="B17" t="str">
            <v>張聲</v>
          </cell>
          <cell r="C17" t="str">
            <v> </v>
          </cell>
          <cell r="D17" t="str">
            <v>新北市</v>
          </cell>
          <cell r="G17" t="str">
            <v>王聰名</v>
          </cell>
          <cell r="H17" t="str">
            <v> </v>
          </cell>
          <cell r="I17" t="str">
            <v>新北市</v>
          </cell>
          <cell r="Q17">
            <v>999</v>
          </cell>
          <cell r="R17">
            <v>999</v>
          </cell>
          <cell r="U17">
            <v>0</v>
          </cell>
        </row>
        <row r="18">
          <cell r="A18">
            <v>11</v>
          </cell>
          <cell r="B18" t="str">
            <v>陳騰芳</v>
          </cell>
          <cell r="C18" t="str">
            <v> </v>
          </cell>
          <cell r="D18" t="str">
            <v>桃園縣</v>
          </cell>
          <cell r="G18" t="str">
            <v>黃清益</v>
          </cell>
          <cell r="H18" t="str">
            <v> </v>
          </cell>
          <cell r="I18" t="str">
            <v>桃園縣</v>
          </cell>
          <cell r="Q18">
            <v>999</v>
          </cell>
          <cell r="R18">
            <v>999</v>
          </cell>
          <cell r="U18">
            <v>0</v>
          </cell>
        </row>
        <row r="19">
          <cell r="A19">
            <v>12</v>
          </cell>
          <cell r="B19" t="str">
            <v>江上進</v>
          </cell>
          <cell r="C19" t="str">
            <v> </v>
          </cell>
          <cell r="D19" t="str">
            <v>台中市</v>
          </cell>
          <cell r="G19" t="str">
            <v>欉勁燁</v>
          </cell>
          <cell r="H19" t="str">
            <v> </v>
          </cell>
          <cell r="I19" t="str">
            <v>台中市</v>
          </cell>
          <cell r="Q19">
            <v>999</v>
          </cell>
          <cell r="R19">
            <v>999</v>
          </cell>
          <cell r="U19">
            <v>0</v>
          </cell>
        </row>
        <row r="20">
          <cell r="A20">
            <v>13</v>
          </cell>
          <cell r="B20" t="str">
            <v>黃禎宏</v>
          </cell>
          <cell r="C20" t="str">
            <v> </v>
          </cell>
          <cell r="D20" t="str">
            <v>新竹縣</v>
          </cell>
          <cell r="G20" t="str">
            <v>傅守仁</v>
          </cell>
          <cell r="H20" t="str">
            <v> </v>
          </cell>
          <cell r="I20" t="str">
            <v>南投縣</v>
          </cell>
          <cell r="Q20">
            <v>999</v>
          </cell>
          <cell r="R20">
            <v>999</v>
          </cell>
          <cell r="U20">
            <v>0</v>
          </cell>
        </row>
        <row r="21">
          <cell r="A21">
            <v>14</v>
          </cell>
          <cell r="B21" t="str">
            <v>陳惠景</v>
          </cell>
          <cell r="C21" t="str">
            <v> </v>
          </cell>
          <cell r="D21" t="str">
            <v>台中市</v>
          </cell>
          <cell r="G21" t="str">
            <v>張清雲</v>
          </cell>
          <cell r="H21" t="str">
            <v> </v>
          </cell>
          <cell r="I21" t="str">
            <v>台中市</v>
          </cell>
          <cell r="Q21">
            <v>999</v>
          </cell>
          <cell r="R21">
            <v>999</v>
          </cell>
          <cell r="U21">
            <v>0</v>
          </cell>
        </row>
        <row r="22">
          <cell r="A22">
            <v>15</v>
          </cell>
          <cell r="B22" t="str">
            <v>林斯穎</v>
          </cell>
          <cell r="C22" t="str">
            <v> </v>
          </cell>
          <cell r="D22" t="str">
            <v>台中市</v>
          </cell>
          <cell r="G22" t="str">
            <v>謝耀墩</v>
          </cell>
          <cell r="H22" t="str">
            <v> </v>
          </cell>
          <cell r="I22" t="str">
            <v>台中市</v>
          </cell>
          <cell r="Q22">
            <v>999</v>
          </cell>
          <cell r="R22">
            <v>999</v>
          </cell>
          <cell r="U22">
            <v>0</v>
          </cell>
          <cell r="V22" t="str">
            <v> </v>
          </cell>
        </row>
        <row r="23">
          <cell r="A23">
            <v>16</v>
          </cell>
          <cell r="B23" t="str">
            <v>奚義華</v>
          </cell>
          <cell r="C23" t="str">
            <v> </v>
          </cell>
          <cell r="D23" t="str">
            <v>台中市</v>
          </cell>
          <cell r="G23" t="str">
            <v>呂柏瑩</v>
          </cell>
          <cell r="H23" t="str">
            <v> </v>
          </cell>
          <cell r="I23" t="str">
            <v>台中市</v>
          </cell>
          <cell r="N23" t="str">
            <v> </v>
          </cell>
          <cell r="Q23">
            <v>999</v>
          </cell>
          <cell r="R23">
            <v>999</v>
          </cell>
          <cell r="U23">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Week SetUp"/>
      <sheetName val="男單"/>
      <sheetName val="男雙準備名單"/>
      <sheetName val="女單準備名單"/>
      <sheetName val="女雙準備名單"/>
      <sheetName val="男單32籤"/>
      <sheetName val="男雙32籤"/>
      <sheetName val="女單16籤"/>
      <sheetName val="女雙16籤"/>
    </sheetNames>
    <sheetDataSet>
      <sheetData sheetId="0">
        <row r="10">
          <cell r="A10" t="str">
            <v>2011/11/5-7</v>
          </cell>
          <cell r="C10" t="str">
            <v>台中市</v>
          </cell>
          <cell r="E10" t="str">
            <v>王正松</v>
          </cell>
        </row>
      </sheetData>
      <sheetData sheetId="1">
        <row r="7">
          <cell r="A7">
            <v>1</v>
          </cell>
          <cell r="B7" t="str">
            <v>張殷嘉</v>
          </cell>
          <cell r="D7" t="str">
            <v>台中市</v>
          </cell>
          <cell r="P7">
            <v>1</v>
          </cell>
        </row>
        <row r="8">
          <cell r="A8">
            <v>2</v>
          </cell>
          <cell r="B8" t="str">
            <v>李良順</v>
          </cell>
          <cell r="D8" t="str">
            <v>高雄市</v>
          </cell>
          <cell r="P8">
            <v>3</v>
          </cell>
        </row>
        <row r="9">
          <cell r="A9">
            <v>3</v>
          </cell>
          <cell r="B9" t="str">
            <v>黃建賓</v>
          </cell>
          <cell r="D9" t="str">
            <v>台中市</v>
          </cell>
          <cell r="P9">
            <v>3</v>
          </cell>
        </row>
        <row r="10">
          <cell r="A10">
            <v>4</v>
          </cell>
          <cell r="B10" t="str">
            <v>陳四平</v>
          </cell>
          <cell r="D10" t="str">
            <v>台北市</v>
          </cell>
          <cell r="P10">
            <v>5</v>
          </cell>
        </row>
        <row r="11">
          <cell r="A11">
            <v>5</v>
          </cell>
          <cell r="B11" t="str">
            <v>楊明順</v>
          </cell>
          <cell r="D11" t="str">
            <v>屏東縣</v>
          </cell>
          <cell r="P11">
            <v>5</v>
          </cell>
        </row>
        <row r="12">
          <cell r="A12">
            <v>6</v>
          </cell>
          <cell r="B12" t="str">
            <v>顏榮洲</v>
          </cell>
          <cell r="D12" t="str">
            <v>台中市</v>
          </cell>
          <cell r="P12">
            <v>9</v>
          </cell>
        </row>
        <row r="13">
          <cell r="A13">
            <v>7</v>
          </cell>
          <cell r="B13" t="str">
            <v>蘇錦堂</v>
          </cell>
          <cell r="D13" t="str">
            <v>台中市</v>
          </cell>
          <cell r="P13">
            <v>9</v>
          </cell>
        </row>
        <row r="14">
          <cell r="A14">
            <v>8</v>
          </cell>
          <cell r="B14" t="str">
            <v>林幸福</v>
          </cell>
          <cell r="D14" t="str">
            <v>台北市</v>
          </cell>
          <cell r="P14">
            <v>9</v>
          </cell>
        </row>
        <row r="15">
          <cell r="A15">
            <v>9</v>
          </cell>
          <cell r="B15" t="str">
            <v>湯獻進</v>
          </cell>
          <cell r="D15" t="str">
            <v>台中市</v>
          </cell>
          <cell r="P15">
            <v>9</v>
          </cell>
        </row>
        <row r="16">
          <cell r="A16">
            <v>10</v>
          </cell>
          <cell r="B16" t="str">
            <v>葉錦祥</v>
          </cell>
          <cell r="D16" t="str">
            <v>高雄市</v>
          </cell>
          <cell r="P16">
            <v>9</v>
          </cell>
        </row>
        <row r="17">
          <cell r="A17">
            <v>11</v>
          </cell>
          <cell r="B17" t="str">
            <v>鍾景榮</v>
          </cell>
          <cell r="D17" t="str">
            <v>台北市</v>
          </cell>
        </row>
        <row r="18">
          <cell r="A18">
            <v>12</v>
          </cell>
          <cell r="B18" t="str">
            <v>陳翰璋</v>
          </cell>
          <cell r="D18" t="str">
            <v>台北市</v>
          </cell>
        </row>
        <row r="19">
          <cell r="A19">
            <v>13</v>
          </cell>
          <cell r="B19" t="str">
            <v>王聰名</v>
          </cell>
          <cell r="D19" t="str">
            <v>新北市</v>
          </cell>
        </row>
        <row r="20">
          <cell r="A20">
            <v>14</v>
          </cell>
          <cell r="B20" t="str">
            <v>黃瑞添</v>
          </cell>
          <cell r="D20" t="str">
            <v>南投縣</v>
          </cell>
        </row>
        <row r="21">
          <cell r="A21">
            <v>15</v>
          </cell>
          <cell r="B21" t="str">
            <v>周金榮</v>
          </cell>
          <cell r="D21" t="str">
            <v>彰化市</v>
          </cell>
        </row>
        <row r="22">
          <cell r="A22">
            <v>16</v>
          </cell>
          <cell r="B22" t="str">
            <v>劉雲忠</v>
          </cell>
          <cell r="D22" t="str">
            <v>高雄市</v>
          </cell>
        </row>
        <row r="23">
          <cell r="A23">
            <v>17</v>
          </cell>
          <cell r="B23" t="str">
            <v>吳金霖</v>
          </cell>
          <cell r="D23" t="str">
            <v>桃園市</v>
          </cell>
        </row>
        <row r="24">
          <cell r="A24">
            <v>18</v>
          </cell>
          <cell r="B24" t="str">
            <v>邱錫吉</v>
          </cell>
          <cell r="D24" t="str">
            <v>新北市</v>
          </cell>
        </row>
        <row r="25">
          <cell r="A25">
            <v>19</v>
          </cell>
          <cell r="B25" t="str">
            <v>賴波章</v>
          </cell>
          <cell r="D25" t="str">
            <v>新北市</v>
          </cell>
        </row>
        <row r="26">
          <cell r="A26">
            <v>20</v>
          </cell>
          <cell r="B26" t="str">
            <v>高碩文</v>
          </cell>
          <cell r="D26" t="str">
            <v>台北市</v>
          </cell>
        </row>
        <row r="27">
          <cell r="A27">
            <v>21</v>
          </cell>
          <cell r="B27" t="str">
            <v>陳登益</v>
          </cell>
          <cell r="D27" t="str">
            <v>台北市</v>
          </cell>
        </row>
        <row r="28">
          <cell r="A28">
            <v>22</v>
          </cell>
          <cell r="B28" t="str">
            <v>張正興</v>
          </cell>
          <cell r="D28" t="str">
            <v>台東市</v>
          </cell>
        </row>
        <row r="29">
          <cell r="A29">
            <v>23</v>
          </cell>
          <cell r="B29" t="str">
            <v>林再來</v>
          </cell>
          <cell r="D29" t="str">
            <v>台東市</v>
          </cell>
        </row>
        <row r="30">
          <cell r="A30">
            <v>24</v>
          </cell>
          <cell r="B30" t="str">
            <v>蔣聯鎔</v>
          </cell>
          <cell r="D30" t="str">
            <v>台北市</v>
          </cell>
        </row>
        <row r="31">
          <cell r="A31">
            <v>25</v>
          </cell>
          <cell r="B31" t="str">
            <v>余是庸</v>
          </cell>
          <cell r="D31" t="str">
            <v>台北市</v>
          </cell>
        </row>
        <row r="32">
          <cell r="A32">
            <v>26</v>
          </cell>
          <cell r="B32" t="str">
            <v>李孟賢</v>
          </cell>
          <cell r="D32" t="str">
            <v>高雄市</v>
          </cell>
        </row>
        <row r="33">
          <cell r="A33">
            <v>27</v>
          </cell>
          <cell r="B33" t="str">
            <v>林欽珍</v>
          </cell>
          <cell r="D33" t="str">
            <v>桃園縣</v>
          </cell>
        </row>
        <row r="34">
          <cell r="A34">
            <v>28</v>
          </cell>
          <cell r="B34" t="str">
            <v>陳永波</v>
          </cell>
          <cell r="D34" t="str">
            <v>台中市</v>
          </cell>
        </row>
        <row r="35">
          <cell r="A35">
            <v>29</v>
          </cell>
          <cell r="B35" t="str">
            <v>陳明亮</v>
          </cell>
          <cell r="D35" t="str">
            <v>苗栗縣</v>
          </cell>
        </row>
        <row r="36">
          <cell r="A36">
            <v>30</v>
          </cell>
          <cell r="B36" t="str">
            <v>程明振</v>
          </cell>
          <cell r="D36" t="str">
            <v>台中市</v>
          </cell>
        </row>
        <row r="37">
          <cell r="A37">
            <v>31</v>
          </cell>
          <cell r="B37" t="str">
            <v>羅夢雄</v>
          </cell>
          <cell r="D37" t="str">
            <v>台北市</v>
          </cell>
        </row>
        <row r="38">
          <cell r="A38">
            <v>32</v>
          </cell>
          <cell r="B38" t="str">
            <v>戴靖華</v>
          </cell>
          <cell r="D38" t="str">
            <v>台北市</v>
          </cell>
          <cell r="M38">
            <v>999</v>
          </cell>
        </row>
      </sheetData>
      <sheetData sheetId="2">
        <row r="7">
          <cell r="A7" t="str">
            <v>Line</v>
          </cell>
          <cell r="B7" t="str">
            <v>姓名</v>
          </cell>
          <cell r="D7" t="str">
            <v> </v>
          </cell>
          <cell r="E7" t="str">
            <v>排名</v>
          </cell>
          <cell r="G7" t="str">
            <v>姓名</v>
          </cell>
          <cell r="I7" t="str">
            <v> </v>
          </cell>
          <cell r="M7" t="str">
            <v>排名</v>
          </cell>
          <cell r="N7" t="str">
            <v>Pro
Rank</v>
          </cell>
          <cell r="Q7" t="str">
            <v>Acc
Number</v>
          </cell>
          <cell r="R7" t="str">
            <v>Status
Number</v>
          </cell>
          <cell r="S7" t="str">
            <v>Accept
Yes</v>
          </cell>
          <cell r="T7" t="str">
            <v>Acc status
DA,WC
A</v>
          </cell>
          <cell r="U7" t="str">
            <v>Display
Rank
ITF18</v>
          </cell>
          <cell r="V7" t="str">
            <v>Seed Pos</v>
          </cell>
        </row>
        <row r="8">
          <cell r="A8">
            <v>1</v>
          </cell>
          <cell r="B8" t="str">
            <v>黃建賓</v>
          </cell>
          <cell r="C8" t="str">
            <v> </v>
          </cell>
          <cell r="D8" t="str">
            <v>台中市</v>
          </cell>
          <cell r="E8">
            <v>3</v>
          </cell>
          <cell r="G8" t="str">
            <v>蘇錦堂</v>
          </cell>
          <cell r="H8" t="str">
            <v> </v>
          </cell>
          <cell r="I8" t="str">
            <v>台中市</v>
          </cell>
          <cell r="M8">
            <v>3</v>
          </cell>
          <cell r="Q8" t="e">
            <v>#REF!</v>
          </cell>
          <cell r="R8" t="e">
            <v>#REF!</v>
          </cell>
          <cell r="U8">
            <v>6</v>
          </cell>
        </row>
        <row r="9">
          <cell r="A9">
            <v>2</v>
          </cell>
          <cell r="B9" t="str">
            <v>張殷嘉</v>
          </cell>
          <cell r="C9" t="str">
            <v> </v>
          </cell>
          <cell r="D9" t="str">
            <v>台中市</v>
          </cell>
          <cell r="E9">
            <v>1</v>
          </cell>
          <cell r="G9" t="str">
            <v>李良順</v>
          </cell>
          <cell r="H9" t="str">
            <v> </v>
          </cell>
          <cell r="I9" t="str">
            <v>高雄市</v>
          </cell>
          <cell r="M9">
            <v>5</v>
          </cell>
          <cell r="Q9">
            <v>999</v>
          </cell>
          <cell r="R9">
            <v>999</v>
          </cell>
          <cell r="U9">
            <v>6</v>
          </cell>
        </row>
        <row r="10">
          <cell r="A10">
            <v>3</v>
          </cell>
          <cell r="B10" t="str">
            <v>楊明順</v>
          </cell>
          <cell r="C10" t="str">
            <v> </v>
          </cell>
          <cell r="D10" t="str">
            <v>屏東縣</v>
          </cell>
          <cell r="E10">
            <v>5</v>
          </cell>
          <cell r="G10" t="str">
            <v>莊坤金</v>
          </cell>
          <cell r="H10" t="str">
            <v> </v>
          </cell>
          <cell r="I10" t="str">
            <v>屏東縣</v>
          </cell>
          <cell r="M10">
            <v>5</v>
          </cell>
          <cell r="Q10">
            <v>999</v>
          </cell>
          <cell r="R10">
            <v>999</v>
          </cell>
          <cell r="U10">
            <v>10</v>
          </cell>
        </row>
        <row r="11">
          <cell r="A11">
            <v>4</v>
          </cell>
          <cell r="B11" t="str">
            <v>謝德亮</v>
          </cell>
          <cell r="C11" t="str">
            <v> </v>
          </cell>
          <cell r="D11" t="str">
            <v>南投縣</v>
          </cell>
          <cell r="E11">
            <v>9</v>
          </cell>
          <cell r="G11" t="str">
            <v>廖日誌</v>
          </cell>
          <cell r="H11" t="str">
            <v> </v>
          </cell>
          <cell r="I11" t="str">
            <v>南投縣</v>
          </cell>
          <cell r="M11">
            <v>9</v>
          </cell>
          <cell r="Q11">
            <v>999</v>
          </cell>
          <cell r="R11">
            <v>999</v>
          </cell>
          <cell r="U11">
            <v>18</v>
          </cell>
        </row>
        <row r="12">
          <cell r="A12">
            <v>5</v>
          </cell>
          <cell r="B12" t="str">
            <v>李孟賢</v>
          </cell>
          <cell r="C12" t="str">
            <v> </v>
          </cell>
          <cell r="D12" t="str">
            <v>高雄市</v>
          </cell>
          <cell r="E12">
            <v>9</v>
          </cell>
          <cell r="G12" t="str">
            <v>余啟碩</v>
          </cell>
          <cell r="H12" t="str">
            <v> </v>
          </cell>
          <cell r="I12" t="str">
            <v>高雄市</v>
          </cell>
          <cell r="Q12" t="str">
            <v/>
          </cell>
          <cell r="R12" t="str">
            <v/>
          </cell>
          <cell r="U12">
            <v>0</v>
          </cell>
        </row>
        <row r="13">
          <cell r="A13">
            <v>6</v>
          </cell>
          <cell r="B13" t="str">
            <v>湯獻進</v>
          </cell>
          <cell r="C13" t="str">
            <v> </v>
          </cell>
          <cell r="D13" t="str">
            <v>台中市</v>
          </cell>
          <cell r="G13" t="str">
            <v>顏榮洲</v>
          </cell>
          <cell r="H13" t="str">
            <v> </v>
          </cell>
          <cell r="I13" t="str">
            <v>台中市</v>
          </cell>
          <cell r="Q13" t="e">
            <v>#REF!</v>
          </cell>
          <cell r="R13" t="e">
            <v>#REF!</v>
          </cell>
          <cell r="U13">
            <v>0</v>
          </cell>
        </row>
        <row r="14">
          <cell r="A14">
            <v>7</v>
          </cell>
          <cell r="B14" t="str">
            <v>陳四平</v>
          </cell>
          <cell r="C14" t="str">
            <v> </v>
          </cell>
          <cell r="D14" t="str">
            <v>台北市</v>
          </cell>
          <cell r="G14" t="str">
            <v>張安南</v>
          </cell>
          <cell r="H14" t="str">
            <v> </v>
          </cell>
          <cell r="I14" t="str">
            <v>台北市</v>
          </cell>
          <cell r="Q14">
            <v>999</v>
          </cell>
          <cell r="R14">
            <v>999</v>
          </cell>
          <cell r="U14">
            <v>0</v>
          </cell>
        </row>
        <row r="15">
          <cell r="A15">
            <v>8</v>
          </cell>
          <cell r="B15" t="str">
            <v>邱錫吉</v>
          </cell>
          <cell r="C15" t="str">
            <v> </v>
          </cell>
          <cell r="D15" t="str">
            <v>新北市</v>
          </cell>
          <cell r="G15" t="str">
            <v>賴波章</v>
          </cell>
          <cell r="H15" t="str">
            <v> </v>
          </cell>
          <cell r="I15" t="str">
            <v>新北市</v>
          </cell>
          <cell r="Q15">
            <v>999</v>
          </cell>
          <cell r="R15">
            <v>999</v>
          </cell>
          <cell r="U15">
            <v>0</v>
          </cell>
        </row>
        <row r="16">
          <cell r="A16">
            <v>9</v>
          </cell>
          <cell r="B16" t="str">
            <v>高碩文</v>
          </cell>
          <cell r="C16" t="str">
            <v> </v>
          </cell>
          <cell r="D16" t="str">
            <v>台北市</v>
          </cell>
          <cell r="G16" t="str">
            <v>陳登益</v>
          </cell>
          <cell r="H16" t="str">
            <v> </v>
          </cell>
          <cell r="I16" t="str">
            <v>台北市</v>
          </cell>
          <cell r="Q16">
            <v>999</v>
          </cell>
          <cell r="R16">
            <v>999</v>
          </cell>
          <cell r="U16">
            <v>0</v>
          </cell>
        </row>
        <row r="17">
          <cell r="A17">
            <v>10</v>
          </cell>
          <cell r="B17" t="str">
            <v>陳文富</v>
          </cell>
          <cell r="C17" t="str">
            <v> </v>
          </cell>
          <cell r="D17" t="str">
            <v>彰化市</v>
          </cell>
          <cell r="G17" t="str">
            <v>周金榮</v>
          </cell>
          <cell r="H17" t="str">
            <v> </v>
          </cell>
          <cell r="I17" t="str">
            <v>彰化市</v>
          </cell>
          <cell r="Q17">
            <v>999</v>
          </cell>
          <cell r="R17">
            <v>999</v>
          </cell>
          <cell r="U17">
            <v>0</v>
          </cell>
        </row>
        <row r="18">
          <cell r="A18">
            <v>11</v>
          </cell>
          <cell r="B18" t="str">
            <v>張正興</v>
          </cell>
          <cell r="C18" t="str">
            <v> </v>
          </cell>
          <cell r="D18" t="str">
            <v>台東市</v>
          </cell>
          <cell r="G18" t="str">
            <v>林再來</v>
          </cell>
          <cell r="H18" t="str">
            <v> </v>
          </cell>
          <cell r="I18" t="str">
            <v>台東市</v>
          </cell>
          <cell r="Q18">
            <v>999</v>
          </cell>
          <cell r="R18">
            <v>999</v>
          </cell>
          <cell r="U18">
            <v>0</v>
          </cell>
        </row>
        <row r="19">
          <cell r="A19">
            <v>12</v>
          </cell>
          <cell r="B19" t="str">
            <v>林豐昌</v>
          </cell>
          <cell r="C19" t="str">
            <v> </v>
          </cell>
          <cell r="D19" t="str">
            <v>高雄市</v>
          </cell>
          <cell r="G19" t="str">
            <v>葉錦祥</v>
          </cell>
          <cell r="H19" t="str">
            <v> </v>
          </cell>
          <cell r="I19" t="str">
            <v>高雄市</v>
          </cell>
          <cell r="Q19">
            <v>999</v>
          </cell>
          <cell r="R19">
            <v>999</v>
          </cell>
          <cell r="U19">
            <v>0</v>
          </cell>
        </row>
        <row r="20">
          <cell r="A20">
            <v>13</v>
          </cell>
          <cell r="B20" t="str">
            <v>陳永波</v>
          </cell>
          <cell r="C20" t="str">
            <v> </v>
          </cell>
          <cell r="D20" t="str">
            <v>台中市</v>
          </cell>
          <cell r="G20" t="str">
            <v>陳明亮</v>
          </cell>
          <cell r="H20" t="str">
            <v> </v>
          </cell>
          <cell r="I20" t="str">
            <v>苗栗縣</v>
          </cell>
          <cell r="Q20">
            <v>999</v>
          </cell>
          <cell r="R20">
            <v>999</v>
          </cell>
          <cell r="U20">
            <v>0</v>
          </cell>
        </row>
        <row r="21">
          <cell r="A21">
            <v>14</v>
          </cell>
          <cell r="B21" t="str">
            <v>姜林明</v>
          </cell>
          <cell r="D21" t="str">
            <v>台中市</v>
          </cell>
          <cell r="G21" t="str">
            <v>洪龍河</v>
          </cell>
          <cell r="I21" t="str">
            <v>台中市</v>
          </cell>
          <cell r="Q21">
            <v>999</v>
          </cell>
          <cell r="R21">
            <v>999</v>
          </cell>
          <cell r="U21">
            <v>0</v>
          </cell>
        </row>
        <row r="22">
          <cell r="A22">
            <v>15</v>
          </cell>
          <cell r="B22" t="str">
            <v>謝建龍</v>
          </cell>
          <cell r="D22" t="str">
            <v>台中市</v>
          </cell>
          <cell r="G22" t="str">
            <v>張滄海</v>
          </cell>
          <cell r="I22" t="str">
            <v>台中市</v>
          </cell>
          <cell r="Q22">
            <v>999</v>
          </cell>
          <cell r="R22">
            <v>999</v>
          </cell>
          <cell r="U22">
            <v>0</v>
          </cell>
        </row>
        <row r="23">
          <cell r="A23">
            <v>16</v>
          </cell>
          <cell r="B23" t="str">
            <v>蔡木慶</v>
          </cell>
          <cell r="D23" t="str">
            <v>台中市</v>
          </cell>
          <cell r="G23" t="str">
            <v>吳榮輝</v>
          </cell>
          <cell r="I23" t="str">
            <v>台中市</v>
          </cell>
          <cell r="Q23">
            <v>999</v>
          </cell>
          <cell r="R23">
            <v>999</v>
          </cell>
          <cell r="U23">
            <v>0</v>
          </cell>
        </row>
        <row r="24">
          <cell r="A24">
            <v>17</v>
          </cell>
          <cell r="B24" t="str">
            <v>李永明</v>
          </cell>
          <cell r="D24" t="str">
            <v>新北市</v>
          </cell>
          <cell r="G24" t="str">
            <v>張幑熊</v>
          </cell>
          <cell r="I24" t="str">
            <v>新北市</v>
          </cell>
          <cell r="Q24">
            <v>999</v>
          </cell>
          <cell r="R24">
            <v>999</v>
          </cell>
          <cell r="U24">
            <v>0</v>
          </cell>
        </row>
        <row r="25">
          <cell r="A25">
            <v>18</v>
          </cell>
          <cell r="B25" t="str">
            <v>戴靖華</v>
          </cell>
          <cell r="D25" t="str">
            <v>台北市</v>
          </cell>
          <cell r="G25" t="str">
            <v>林幸福</v>
          </cell>
          <cell r="I25" t="str">
            <v>台北市</v>
          </cell>
          <cell r="Q25">
            <v>999</v>
          </cell>
          <cell r="R25">
            <v>999</v>
          </cell>
          <cell r="U25">
            <v>0</v>
          </cell>
        </row>
        <row r="26">
          <cell r="A26">
            <v>19</v>
          </cell>
          <cell r="B26" t="str">
            <v>劉孟欣</v>
          </cell>
          <cell r="D26" t="str">
            <v>台中市</v>
          </cell>
          <cell r="G26" t="str">
            <v>王國衍</v>
          </cell>
          <cell r="I26" t="str">
            <v>台中市</v>
          </cell>
          <cell r="Q26">
            <v>999</v>
          </cell>
          <cell r="R26">
            <v>999</v>
          </cell>
          <cell r="U26">
            <v>0</v>
          </cell>
        </row>
        <row r="27">
          <cell r="A27">
            <v>20</v>
          </cell>
          <cell r="Q27" t="str">
            <v/>
          </cell>
          <cell r="R27" t="str">
            <v/>
          </cell>
          <cell r="U27">
            <v>0</v>
          </cell>
        </row>
        <row r="28">
          <cell r="A28">
            <v>21</v>
          </cell>
          <cell r="Q28" t="str">
            <v/>
          </cell>
          <cell r="R28" t="str">
            <v/>
          </cell>
          <cell r="U28">
            <v>0</v>
          </cell>
        </row>
        <row r="29">
          <cell r="A29">
            <v>22</v>
          </cell>
          <cell r="Q29" t="str">
            <v/>
          </cell>
          <cell r="R29" t="str">
            <v/>
          </cell>
          <cell r="U29">
            <v>0</v>
          </cell>
        </row>
        <row r="30">
          <cell r="A30">
            <v>23</v>
          </cell>
          <cell r="Q30" t="str">
            <v/>
          </cell>
          <cell r="R30" t="str">
            <v/>
          </cell>
          <cell r="U30">
            <v>0</v>
          </cell>
        </row>
        <row r="31">
          <cell r="A31">
            <v>24</v>
          </cell>
          <cell r="Q31" t="str">
            <v/>
          </cell>
          <cell r="R31" t="str">
            <v/>
          </cell>
          <cell r="U31">
            <v>0</v>
          </cell>
        </row>
        <row r="32">
          <cell r="A32">
            <v>25</v>
          </cell>
          <cell r="Q32" t="str">
            <v/>
          </cell>
          <cell r="R32" t="str">
            <v/>
          </cell>
          <cell r="U32">
            <v>0</v>
          </cell>
        </row>
        <row r="33">
          <cell r="A33">
            <v>26</v>
          </cell>
          <cell r="Q33" t="str">
            <v/>
          </cell>
          <cell r="R33" t="str">
            <v/>
          </cell>
          <cell r="U33">
            <v>0</v>
          </cell>
        </row>
        <row r="34">
          <cell r="A34">
            <v>27</v>
          </cell>
          <cell r="Q34" t="str">
            <v/>
          </cell>
          <cell r="R34" t="str">
            <v/>
          </cell>
          <cell r="U34">
            <v>0</v>
          </cell>
        </row>
        <row r="35">
          <cell r="A35">
            <v>28</v>
          </cell>
          <cell r="Q35" t="str">
            <v/>
          </cell>
          <cell r="R35" t="str">
            <v/>
          </cell>
          <cell r="U35">
            <v>0</v>
          </cell>
        </row>
        <row r="36">
          <cell r="A36">
            <v>29</v>
          </cell>
          <cell r="Q36" t="str">
            <v/>
          </cell>
          <cell r="R36" t="str">
            <v/>
          </cell>
          <cell r="U36">
            <v>0</v>
          </cell>
        </row>
        <row r="37">
          <cell r="A37">
            <v>30</v>
          </cell>
          <cell r="Q37" t="str">
            <v/>
          </cell>
          <cell r="R37" t="str">
            <v/>
          </cell>
          <cell r="U37">
            <v>0</v>
          </cell>
        </row>
        <row r="38">
          <cell r="A38">
            <v>31</v>
          </cell>
          <cell r="Q38" t="str">
            <v/>
          </cell>
          <cell r="R38" t="str">
            <v/>
          </cell>
          <cell r="U38">
            <v>0</v>
          </cell>
        </row>
        <row r="39">
          <cell r="A39">
            <v>32</v>
          </cell>
          <cell r="Q39" t="str">
            <v/>
          </cell>
          <cell r="R39" t="str">
            <v/>
          </cell>
          <cell r="U39">
            <v>0</v>
          </cell>
        </row>
      </sheetData>
      <sheetData sheetId="3">
        <row r="7">
          <cell r="A7">
            <v>1</v>
          </cell>
          <cell r="B7" t="str">
            <v>劉淑絹</v>
          </cell>
          <cell r="D7" t="str">
            <v>台中市</v>
          </cell>
        </row>
        <row r="8">
          <cell r="A8">
            <v>2</v>
          </cell>
          <cell r="B8" t="str">
            <v>陳秋慧</v>
          </cell>
          <cell r="D8" t="str">
            <v>台北市</v>
          </cell>
        </row>
        <row r="9">
          <cell r="A9">
            <v>3</v>
          </cell>
        </row>
        <row r="10">
          <cell r="A10">
            <v>4</v>
          </cell>
          <cell r="M10">
            <v>999</v>
          </cell>
          <cell r="P10">
            <v>0</v>
          </cell>
        </row>
        <row r="11">
          <cell r="A11">
            <v>5</v>
          </cell>
          <cell r="M11">
            <v>999</v>
          </cell>
          <cell r="P11">
            <v>0</v>
          </cell>
        </row>
        <row r="12">
          <cell r="A12">
            <v>6</v>
          </cell>
          <cell r="M12">
            <v>999</v>
          </cell>
          <cell r="P12">
            <v>0</v>
          </cell>
        </row>
        <row r="13">
          <cell r="A13">
            <v>7</v>
          </cell>
          <cell r="M13">
            <v>999</v>
          </cell>
          <cell r="P13">
            <v>0</v>
          </cell>
        </row>
        <row r="14">
          <cell r="A14">
            <v>8</v>
          </cell>
          <cell r="M14">
            <v>999</v>
          </cell>
          <cell r="P14">
            <v>0</v>
          </cell>
        </row>
        <row r="15">
          <cell r="A15">
            <v>9</v>
          </cell>
          <cell r="M15">
            <v>999</v>
          </cell>
          <cell r="P15">
            <v>0</v>
          </cell>
        </row>
        <row r="16">
          <cell r="A16">
            <v>10</v>
          </cell>
          <cell r="M16">
            <v>999</v>
          </cell>
          <cell r="P16">
            <v>0</v>
          </cell>
        </row>
        <row r="17">
          <cell r="A17">
            <v>11</v>
          </cell>
          <cell r="M17">
            <v>999</v>
          </cell>
          <cell r="P17">
            <v>0</v>
          </cell>
        </row>
        <row r="18">
          <cell r="A18">
            <v>12</v>
          </cell>
          <cell r="M18">
            <v>999</v>
          </cell>
          <cell r="P18">
            <v>0</v>
          </cell>
        </row>
        <row r="19">
          <cell r="A19">
            <v>13</v>
          </cell>
          <cell r="M19">
            <v>999</v>
          </cell>
          <cell r="P19">
            <v>0</v>
          </cell>
        </row>
        <row r="20">
          <cell r="A20">
            <v>14</v>
          </cell>
          <cell r="M20">
            <v>999</v>
          </cell>
          <cell r="P20">
            <v>0</v>
          </cell>
        </row>
        <row r="21">
          <cell r="A21">
            <v>15</v>
          </cell>
          <cell r="M21">
            <v>999</v>
          </cell>
          <cell r="P21">
            <v>0</v>
          </cell>
        </row>
        <row r="22">
          <cell r="A22">
            <v>16</v>
          </cell>
          <cell r="M22">
            <v>999</v>
          </cell>
          <cell r="P22">
            <v>0</v>
          </cell>
        </row>
      </sheetData>
      <sheetData sheetId="4">
        <row r="7">
          <cell r="A7" t="str">
            <v>Line</v>
          </cell>
          <cell r="B7" t="str">
            <v>姓名</v>
          </cell>
          <cell r="D7" t="str">
            <v> </v>
          </cell>
          <cell r="E7" t="str">
            <v>排名</v>
          </cell>
          <cell r="F7" t="str">
            <v>Pro
Rank</v>
          </cell>
          <cell r="G7" t="str">
            <v>姓名</v>
          </cell>
          <cell r="I7" t="str">
            <v> </v>
          </cell>
          <cell r="M7" t="str">
            <v>排名</v>
          </cell>
          <cell r="N7" t="str">
            <v>Pro
Rank</v>
          </cell>
          <cell r="Q7" t="str">
            <v>Acc
Number</v>
          </cell>
          <cell r="R7" t="str">
            <v>Status
Number</v>
          </cell>
          <cell r="S7" t="str">
            <v>Accept
Yes</v>
          </cell>
          <cell r="T7" t="str">
            <v>Acc status
DA,WC
A</v>
          </cell>
          <cell r="U7" t="str">
            <v>Display
Rank
ITF18</v>
          </cell>
          <cell r="V7" t="str">
            <v>Seed Pos</v>
          </cell>
        </row>
        <row r="8">
          <cell r="A8">
            <v>1</v>
          </cell>
          <cell r="B8" t="str">
            <v>劉淑絹</v>
          </cell>
          <cell r="D8" t="str">
            <v>台中市</v>
          </cell>
          <cell r="E8">
            <v>1</v>
          </cell>
          <cell r="G8" t="str">
            <v>劉雲珠</v>
          </cell>
          <cell r="I8" t="str">
            <v>台中市</v>
          </cell>
          <cell r="Q8">
            <v>999</v>
          </cell>
          <cell r="R8">
            <v>999</v>
          </cell>
          <cell r="U8">
            <v>0</v>
          </cell>
        </row>
        <row r="9">
          <cell r="A9">
            <v>2</v>
          </cell>
          <cell r="Q9" t="str">
            <v/>
          </cell>
          <cell r="R9" t="str">
            <v/>
          </cell>
          <cell r="U9">
            <v>0</v>
          </cell>
        </row>
        <row r="10">
          <cell r="A10">
            <v>3</v>
          </cell>
          <cell r="Q10" t="str">
            <v/>
          </cell>
          <cell r="R10" t="str">
            <v/>
          </cell>
          <cell r="U10">
            <v>0</v>
          </cell>
        </row>
        <row r="11">
          <cell r="A11">
            <v>4</v>
          </cell>
          <cell r="Q11" t="str">
            <v/>
          </cell>
          <cell r="R11" t="str">
            <v/>
          </cell>
          <cell r="U11">
            <v>0</v>
          </cell>
        </row>
        <row r="12">
          <cell r="A12">
            <v>5</v>
          </cell>
          <cell r="Q12" t="str">
            <v/>
          </cell>
          <cell r="R12" t="str">
            <v/>
          </cell>
          <cell r="U12">
            <v>0</v>
          </cell>
        </row>
        <row r="13">
          <cell r="A13">
            <v>6</v>
          </cell>
          <cell r="Q13" t="str">
            <v/>
          </cell>
          <cell r="R13" t="str">
            <v/>
          </cell>
          <cell r="U13">
            <v>0</v>
          </cell>
        </row>
        <row r="14">
          <cell r="A14">
            <v>7</v>
          </cell>
          <cell r="Q14" t="str">
            <v/>
          </cell>
          <cell r="R14" t="str">
            <v/>
          </cell>
          <cell r="U14">
            <v>0</v>
          </cell>
        </row>
        <row r="15">
          <cell r="A15">
            <v>8</v>
          </cell>
          <cell r="Q15" t="str">
            <v/>
          </cell>
          <cell r="R15" t="str">
            <v/>
          </cell>
          <cell r="U15">
            <v>0</v>
          </cell>
        </row>
        <row r="16">
          <cell r="A16">
            <v>9</v>
          </cell>
          <cell r="Q16" t="str">
            <v/>
          </cell>
          <cell r="R16" t="str">
            <v/>
          </cell>
          <cell r="U16">
            <v>0</v>
          </cell>
        </row>
        <row r="17">
          <cell r="A17">
            <v>10</v>
          </cell>
          <cell r="Q17" t="str">
            <v/>
          </cell>
          <cell r="R17" t="str">
            <v/>
          </cell>
          <cell r="U17">
            <v>0</v>
          </cell>
        </row>
        <row r="18">
          <cell r="A18">
            <v>11</v>
          </cell>
          <cell r="Q18" t="str">
            <v/>
          </cell>
          <cell r="R18" t="str">
            <v/>
          </cell>
          <cell r="U18">
            <v>0</v>
          </cell>
        </row>
        <row r="19">
          <cell r="A19">
            <v>12</v>
          </cell>
          <cell r="Q19" t="str">
            <v/>
          </cell>
          <cell r="R19" t="str">
            <v/>
          </cell>
          <cell r="U19">
            <v>0</v>
          </cell>
        </row>
        <row r="20">
          <cell r="A20">
            <v>13</v>
          </cell>
          <cell r="Q20" t="str">
            <v/>
          </cell>
          <cell r="R20" t="str">
            <v/>
          </cell>
          <cell r="U20">
            <v>0</v>
          </cell>
        </row>
        <row r="21">
          <cell r="A21">
            <v>14</v>
          </cell>
          <cell r="Q21" t="str">
            <v/>
          </cell>
          <cell r="R21" t="str">
            <v/>
          </cell>
          <cell r="U21">
            <v>0</v>
          </cell>
        </row>
        <row r="22">
          <cell r="A22">
            <v>15</v>
          </cell>
          <cell r="Q22" t="str">
            <v/>
          </cell>
          <cell r="R22" t="str">
            <v/>
          </cell>
          <cell r="U22">
            <v>0</v>
          </cell>
        </row>
        <row r="23">
          <cell r="A23">
            <v>16</v>
          </cell>
          <cell r="Q23" t="str">
            <v/>
          </cell>
          <cell r="R23" t="str">
            <v/>
          </cell>
          <cell r="U23">
            <v>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Week SetUp"/>
      <sheetName val="男單 Prep"/>
      <sheetName val="男雙 Prep"/>
      <sheetName val="女單 Prep"/>
      <sheetName val="女雙 Prep"/>
      <sheetName val="Boys Si Main 16"/>
      <sheetName val="Boys Do Main 16"/>
      <sheetName val="65歲組"/>
    </sheetNames>
    <definedNames>
      <definedName name="Jun_Hide_CU"/>
      <definedName name="Jun_Show_CU"/>
    </definedNames>
    <sheetDataSet>
      <sheetData sheetId="0">
        <row r="10">
          <cell r="A10" t="str">
            <v>2011/11/5-7</v>
          </cell>
          <cell r="C10" t="str">
            <v>台中市</v>
          </cell>
          <cell r="E10" t="str">
            <v>王正松</v>
          </cell>
        </row>
      </sheetData>
      <sheetData sheetId="1">
        <row r="7">
          <cell r="A7">
            <v>1</v>
          </cell>
          <cell r="B7" t="str">
            <v>野田山豐</v>
          </cell>
          <cell r="D7" t="str">
            <v>台中市</v>
          </cell>
          <cell r="E7" t="str">
            <v> </v>
          </cell>
          <cell r="P7">
            <v>1</v>
          </cell>
        </row>
        <row r="8">
          <cell r="A8">
            <v>2</v>
          </cell>
          <cell r="B8" t="str">
            <v>范姜國雄</v>
          </cell>
          <cell r="D8" t="str">
            <v>桃園縣</v>
          </cell>
          <cell r="P8">
            <v>2</v>
          </cell>
        </row>
        <row r="9">
          <cell r="A9">
            <v>3</v>
          </cell>
          <cell r="B9" t="str">
            <v>賴政市</v>
          </cell>
          <cell r="D9" t="str">
            <v>台東市</v>
          </cell>
          <cell r="P9">
            <v>5</v>
          </cell>
        </row>
        <row r="10">
          <cell r="A10">
            <v>4</v>
          </cell>
          <cell r="B10" t="str">
            <v>吳新喜</v>
          </cell>
          <cell r="D10" t="str">
            <v>高雄市</v>
          </cell>
          <cell r="P10">
            <v>5</v>
          </cell>
        </row>
        <row r="11">
          <cell r="A11">
            <v>5</v>
          </cell>
          <cell r="B11" t="str">
            <v>鍾恒廣</v>
          </cell>
          <cell r="D11" t="str">
            <v>屏東縣</v>
          </cell>
          <cell r="P11">
            <v>5</v>
          </cell>
        </row>
        <row r="12">
          <cell r="A12">
            <v>6</v>
          </cell>
          <cell r="B12" t="str">
            <v>莊金安</v>
          </cell>
          <cell r="D12" t="str">
            <v>南投縣</v>
          </cell>
        </row>
        <row r="13">
          <cell r="A13">
            <v>7</v>
          </cell>
          <cell r="B13" t="str">
            <v>張文</v>
          </cell>
          <cell r="D13" t="str">
            <v>新北市</v>
          </cell>
        </row>
        <row r="14">
          <cell r="A14">
            <v>8</v>
          </cell>
          <cell r="B14" t="str">
            <v>蔡龍根</v>
          </cell>
          <cell r="D14" t="str">
            <v>台中市</v>
          </cell>
        </row>
        <row r="15">
          <cell r="A15">
            <v>9</v>
          </cell>
          <cell r="B15" t="str">
            <v>林國和</v>
          </cell>
          <cell r="D15" t="str">
            <v>台中市</v>
          </cell>
        </row>
        <row r="16">
          <cell r="A16">
            <v>10</v>
          </cell>
          <cell r="B16" t="str">
            <v>張安南</v>
          </cell>
          <cell r="D16" t="str">
            <v>台北市</v>
          </cell>
        </row>
        <row r="17">
          <cell r="A17">
            <v>11</v>
          </cell>
          <cell r="B17" t="str">
            <v>潘進銓</v>
          </cell>
          <cell r="D17" t="str">
            <v>台中市</v>
          </cell>
        </row>
        <row r="18">
          <cell r="A18">
            <v>12</v>
          </cell>
          <cell r="B18" t="str">
            <v>莊奎文</v>
          </cell>
          <cell r="D18" t="str">
            <v>台中市</v>
          </cell>
        </row>
        <row r="19">
          <cell r="A19">
            <v>13</v>
          </cell>
          <cell r="B19" t="str">
            <v>吳明鏡</v>
          </cell>
          <cell r="D19" t="str">
            <v>台北市</v>
          </cell>
        </row>
        <row r="20">
          <cell r="A20">
            <v>14</v>
          </cell>
          <cell r="B20" t="str">
            <v>江宏凱</v>
          </cell>
          <cell r="D20" t="str">
            <v>台中市</v>
          </cell>
          <cell r="M20">
            <v>999</v>
          </cell>
        </row>
        <row r="21">
          <cell r="A21">
            <v>15</v>
          </cell>
          <cell r="M21">
            <v>999</v>
          </cell>
          <cell r="P21">
            <v>0</v>
          </cell>
        </row>
        <row r="22">
          <cell r="A22">
            <v>16</v>
          </cell>
          <cell r="M22">
            <v>999</v>
          </cell>
          <cell r="P22">
            <v>0</v>
          </cell>
        </row>
      </sheetData>
      <sheetData sheetId="2">
        <row r="7">
          <cell r="A7" t="str">
            <v>Line</v>
          </cell>
          <cell r="B7" t="str">
            <v>姓名</v>
          </cell>
          <cell r="D7" t="str">
            <v> </v>
          </cell>
          <cell r="E7" t="str">
            <v>排名</v>
          </cell>
          <cell r="G7" t="str">
            <v>姓名</v>
          </cell>
          <cell r="I7" t="str">
            <v> </v>
          </cell>
          <cell r="M7" t="str">
            <v>排名</v>
          </cell>
          <cell r="N7" t="str">
            <v>Pro
Rank</v>
          </cell>
          <cell r="Q7" t="str">
            <v>Acc
Number</v>
          </cell>
          <cell r="R7" t="str">
            <v>Status
Number</v>
          </cell>
          <cell r="S7" t="str">
            <v>Accept
Yes</v>
          </cell>
          <cell r="T7" t="str">
            <v>Acc status
DA,WC
A</v>
          </cell>
          <cell r="U7" t="str">
            <v>Display
Rank
ITF18</v>
          </cell>
          <cell r="V7" t="str">
            <v>Seed Pos</v>
          </cell>
        </row>
        <row r="8">
          <cell r="A8">
            <v>1</v>
          </cell>
          <cell r="B8" t="str">
            <v>楊雲曉</v>
          </cell>
          <cell r="D8" t="str">
            <v>高雄市</v>
          </cell>
          <cell r="E8">
            <v>3</v>
          </cell>
          <cell r="G8" t="str">
            <v>黃登科</v>
          </cell>
          <cell r="I8" t="str">
            <v>高雄市</v>
          </cell>
          <cell r="M8">
            <v>3</v>
          </cell>
          <cell r="Q8">
            <v>999</v>
          </cell>
          <cell r="R8">
            <v>999</v>
          </cell>
          <cell r="U8">
            <v>6</v>
          </cell>
        </row>
        <row r="9">
          <cell r="A9">
            <v>2</v>
          </cell>
          <cell r="B9" t="str">
            <v>江宏凱</v>
          </cell>
          <cell r="D9" t="str">
            <v>台中市</v>
          </cell>
          <cell r="E9">
            <v>5</v>
          </cell>
          <cell r="G9" t="str">
            <v>野田山豐</v>
          </cell>
          <cell r="I9" t="str">
            <v>台中市</v>
          </cell>
          <cell r="M9">
            <v>5</v>
          </cell>
          <cell r="Q9">
            <v>999</v>
          </cell>
          <cell r="R9">
            <v>999</v>
          </cell>
          <cell r="U9">
            <v>10</v>
          </cell>
        </row>
        <row r="10">
          <cell r="A10">
            <v>3</v>
          </cell>
          <cell r="B10" t="str">
            <v>曾紹勳</v>
          </cell>
          <cell r="D10" t="str">
            <v>彰化市</v>
          </cell>
          <cell r="E10">
            <v>5</v>
          </cell>
          <cell r="G10" t="str">
            <v>凌原田</v>
          </cell>
          <cell r="I10" t="str">
            <v>高雄縣</v>
          </cell>
          <cell r="M10">
            <v>5</v>
          </cell>
          <cell r="Q10">
            <v>999</v>
          </cell>
          <cell r="R10">
            <v>999</v>
          </cell>
          <cell r="U10">
            <v>10</v>
          </cell>
        </row>
        <row r="11">
          <cell r="A11">
            <v>4</v>
          </cell>
          <cell r="B11" t="str">
            <v>范姜國雄</v>
          </cell>
          <cell r="D11" t="str">
            <v>桃園縣</v>
          </cell>
          <cell r="G11" t="str">
            <v>林山水</v>
          </cell>
          <cell r="I11" t="str">
            <v>桃園縣</v>
          </cell>
          <cell r="Q11">
            <v>999</v>
          </cell>
          <cell r="R11">
            <v>999</v>
          </cell>
          <cell r="U11">
            <v>0</v>
          </cell>
        </row>
        <row r="12">
          <cell r="A12">
            <v>5</v>
          </cell>
          <cell r="B12" t="str">
            <v>張文</v>
          </cell>
          <cell r="D12" t="str">
            <v>新北市</v>
          </cell>
          <cell r="G12" t="str">
            <v>張道雄</v>
          </cell>
          <cell r="I12" t="str">
            <v>新北市</v>
          </cell>
          <cell r="Q12">
            <v>999</v>
          </cell>
          <cell r="R12">
            <v>999</v>
          </cell>
          <cell r="U12">
            <v>0</v>
          </cell>
        </row>
        <row r="13">
          <cell r="A13">
            <v>6</v>
          </cell>
          <cell r="B13" t="str">
            <v>呂吉雄</v>
          </cell>
          <cell r="G13" t="str">
            <v>傅景志</v>
          </cell>
          <cell r="Q13">
            <v>999</v>
          </cell>
          <cell r="R13">
            <v>999</v>
          </cell>
          <cell r="U13">
            <v>0</v>
          </cell>
        </row>
        <row r="14">
          <cell r="A14">
            <v>7</v>
          </cell>
          <cell r="B14" t="str">
            <v>潘進銓</v>
          </cell>
          <cell r="D14" t="str">
            <v>台中市</v>
          </cell>
          <cell r="G14" t="str">
            <v>蔡政雄</v>
          </cell>
          <cell r="I14" t="str">
            <v>台中市</v>
          </cell>
          <cell r="Q14">
            <v>999</v>
          </cell>
          <cell r="R14">
            <v>999</v>
          </cell>
          <cell r="U14">
            <v>0</v>
          </cell>
        </row>
        <row r="15">
          <cell r="A15">
            <v>8</v>
          </cell>
          <cell r="B15" t="str">
            <v>林忠光</v>
          </cell>
          <cell r="D15" t="str">
            <v>台北市</v>
          </cell>
          <cell r="G15" t="str">
            <v>羅明德</v>
          </cell>
          <cell r="I15" t="str">
            <v>台北市</v>
          </cell>
          <cell r="Q15" t="str">
            <v/>
          </cell>
          <cell r="R15" t="str">
            <v/>
          </cell>
          <cell r="U15">
            <v>0</v>
          </cell>
        </row>
        <row r="16">
          <cell r="A16">
            <v>9</v>
          </cell>
          <cell r="Q16" t="str">
            <v/>
          </cell>
          <cell r="R16" t="str">
            <v/>
          </cell>
          <cell r="U16">
            <v>0</v>
          </cell>
        </row>
        <row r="17">
          <cell r="A17">
            <v>10</v>
          </cell>
          <cell r="Q17" t="str">
            <v/>
          </cell>
          <cell r="R17" t="str">
            <v/>
          </cell>
          <cell r="U17">
            <v>0</v>
          </cell>
        </row>
        <row r="18">
          <cell r="A18">
            <v>11</v>
          </cell>
          <cell r="Q18" t="e">
            <v>#REF!</v>
          </cell>
          <cell r="R18" t="e">
            <v>#REF!</v>
          </cell>
          <cell r="U18">
            <v>0</v>
          </cell>
        </row>
        <row r="19">
          <cell r="A19">
            <v>12</v>
          </cell>
          <cell r="Q19" t="str">
            <v/>
          </cell>
          <cell r="R19" t="str">
            <v/>
          </cell>
          <cell r="U19">
            <v>0</v>
          </cell>
        </row>
        <row r="20">
          <cell r="A20">
            <v>13</v>
          </cell>
          <cell r="Q20" t="str">
            <v/>
          </cell>
          <cell r="R20" t="str">
            <v/>
          </cell>
          <cell r="U20">
            <v>0</v>
          </cell>
        </row>
        <row r="21">
          <cell r="A21">
            <v>14</v>
          </cell>
          <cell r="Q21" t="str">
            <v/>
          </cell>
          <cell r="R21" t="str">
            <v/>
          </cell>
          <cell r="U21">
            <v>0</v>
          </cell>
        </row>
        <row r="22">
          <cell r="A22">
            <v>15</v>
          </cell>
          <cell r="Q22" t="str">
            <v/>
          </cell>
          <cell r="R22" t="str">
            <v/>
          </cell>
          <cell r="U22">
            <v>0</v>
          </cell>
        </row>
        <row r="23">
          <cell r="A23">
            <v>16</v>
          </cell>
          <cell r="Q23" t="str">
            <v/>
          </cell>
          <cell r="R23" t="str">
            <v/>
          </cell>
          <cell r="U23">
            <v>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Week SetUp"/>
      <sheetName val="男單 Prep"/>
      <sheetName val="男雙 Prep"/>
      <sheetName val="女單 Prep"/>
      <sheetName val="女雙 Prep"/>
      <sheetName val="Boys Si Main 16"/>
      <sheetName val="Boys Do 8雙"/>
      <sheetName val="70歲組"/>
    </sheetNames>
    <sheetDataSet>
      <sheetData sheetId="0">
        <row r="10">
          <cell r="A10" t="str">
            <v>2011/11/5-7</v>
          </cell>
          <cell r="C10" t="str">
            <v>台中市</v>
          </cell>
          <cell r="E10" t="str">
            <v>王正松</v>
          </cell>
        </row>
      </sheetData>
      <sheetData sheetId="1">
        <row r="7">
          <cell r="A7">
            <v>1</v>
          </cell>
          <cell r="B7" t="str">
            <v>程朝勳</v>
          </cell>
          <cell r="D7" t="str">
            <v>台中市</v>
          </cell>
          <cell r="P7">
            <v>1</v>
          </cell>
        </row>
        <row r="8">
          <cell r="A8">
            <v>2</v>
          </cell>
          <cell r="B8" t="str">
            <v>林受錄</v>
          </cell>
          <cell r="D8" t="str">
            <v>高雄市</v>
          </cell>
          <cell r="P8">
            <v>2</v>
          </cell>
        </row>
        <row r="9">
          <cell r="A9">
            <v>3</v>
          </cell>
          <cell r="B9" t="str">
            <v>張剛裕</v>
          </cell>
          <cell r="D9" t="str">
            <v>台北市</v>
          </cell>
          <cell r="P9">
            <v>3</v>
          </cell>
        </row>
        <row r="10">
          <cell r="A10">
            <v>4</v>
          </cell>
          <cell r="B10" t="str">
            <v>吳清良</v>
          </cell>
          <cell r="D10" t="str">
            <v>台中市</v>
          </cell>
          <cell r="P10">
            <v>3</v>
          </cell>
        </row>
        <row r="11">
          <cell r="A11">
            <v>5</v>
          </cell>
          <cell r="B11" t="str">
            <v>邱木啟</v>
          </cell>
          <cell r="D11" t="str">
            <v>新北市</v>
          </cell>
        </row>
        <row r="12">
          <cell r="A12">
            <v>6</v>
          </cell>
          <cell r="B12" t="str">
            <v>張道雄</v>
          </cell>
          <cell r="D12" t="str">
            <v>新北市</v>
          </cell>
        </row>
        <row r="13">
          <cell r="A13">
            <v>7</v>
          </cell>
          <cell r="B13" t="str">
            <v>田開增</v>
          </cell>
          <cell r="D13" t="str">
            <v>桃園縣</v>
          </cell>
        </row>
        <row r="14">
          <cell r="A14">
            <v>8</v>
          </cell>
          <cell r="B14" t="str">
            <v>朱忠勇</v>
          </cell>
          <cell r="D14" t="str">
            <v>雲林縣</v>
          </cell>
        </row>
        <row r="15">
          <cell r="A15">
            <v>9</v>
          </cell>
          <cell r="B15" t="str">
            <v>蘇耀新</v>
          </cell>
          <cell r="D15" t="str">
            <v>台北市</v>
          </cell>
        </row>
        <row r="16">
          <cell r="A16">
            <v>10</v>
          </cell>
          <cell r="B16" t="str">
            <v>黃翰敦</v>
          </cell>
          <cell r="D16" t="str">
            <v>高雄市</v>
          </cell>
        </row>
        <row r="17">
          <cell r="A17">
            <v>11</v>
          </cell>
          <cell r="B17" t="str">
            <v>余太山</v>
          </cell>
          <cell r="D17" t="str">
            <v>高雄市</v>
          </cell>
        </row>
        <row r="18">
          <cell r="A18">
            <v>12</v>
          </cell>
          <cell r="B18" t="str">
            <v>陳嘉上</v>
          </cell>
          <cell r="D18" t="str">
            <v>嘉義縣</v>
          </cell>
        </row>
        <row r="19">
          <cell r="A19">
            <v>13</v>
          </cell>
          <cell r="B19" t="str">
            <v>張登貴</v>
          </cell>
          <cell r="D19" t="str">
            <v>新北市</v>
          </cell>
        </row>
        <row r="20">
          <cell r="A20">
            <v>14</v>
          </cell>
          <cell r="B20" t="str">
            <v>張和進</v>
          </cell>
          <cell r="D20" t="str">
            <v>台中市</v>
          </cell>
        </row>
        <row r="21">
          <cell r="A21">
            <v>15</v>
          </cell>
          <cell r="B21" t="str">
            <v>顏榮義</v>
          </cell>
          <cell r="D21" t="str">
            <v>台南縣</v>
          </cell>
        </row>
        <row r="22">
          <cell r="A22">
            <v>16</v>
          </cell>
        </row>
      </sheetData>
      <sheetData sheetId="2">
        <row r="7">
          <cell r="A7" t="str">
            <v>Line</v>
          </cell>
          <cell r="B7" t="str">
            <v>姓名</v>
          </cell>
          <cell r="D7" t="str">
            <v> </v>
          </cell>
          <cell r="E7" t="str">
            <v>排名</v>
          </cell>
          <cell r="G7" t="str">
            <v>姓名</v>
          </cell>
          <cell r="I7" t="str">
            <v> </v>
          </cell>
          <cell r="M7" t="str">
            <v>排名</v>
          </cell>
          <cell r="N7" t="str">
            <v>Pro
Rank</v>
          </cell>
          <cell r="Q7" t="str">
            <v>Acc
Number</v>
          </cell>
          <cell r="R7" t="str">
            <v>Status
Number</v>
          </cell>
          <cell r="S7" t="str">
            <v>Accept
Yes</v>
          </cell>
          <cell r="T7" t="str">
            <v>Acc status
DA,WC
A</v>
          </cell>
          <cell r="U7" t="str">
            <v>Display
Rank
ITF18</v>
          </cell>
          <cell r="V7" t="str">
            <v>Seed Pos</v>
          </cell>
        </row>
        <row r="8">
          <cell r="A8">
            <v>1</v>
          </cell>
          <cell r="B8" t="str">
            <v>陳當英</v>
          </cell>
          <cell r="D8" t="str">
            <v>台中市</v>
          </cell>
          <cell r="E8">
            <v>1</v>
          </cell>
          <cell r="G8" t="str">
            <v>吳清良</v>
          </cell>
          <cell r="I8" t="str">
            <v>台中市</v>
          </cell>
          <cell r="M8">
            <v>1</v>
          </cell>
          <cell r="Q8">
            <v>999</v>
          </cell>
          <cell r="R8">
            <v>999</v>
          </cell>
          <cell r="U8">
            <v>2</v>
          </cell>
        </row>
        <row r="9">
          <cell r="A9">
            <v>2</v>
          </cell>
          <cell r="B9" t="str">
            <v>林受錄</v>
          </cell>
          <cell r="D9" t="str">
            <v>高雄市</v>
          </cell>
          <cell r="E9">
            <v>5</v>
          </cell>
          <cell r="G9" t="str">
            <v>余太山</v>
          </cell>
          <cell r="I9" t="str">
            <v>高雄市</v>
          </cell>
          <cell r="M9">
            <v>5</v>
          </cell>
          <cell r="Q9">
            <v>999</v>
          </cell>
          <cell r="R9">
            <v>999</v>
          </cell>
          <cell r="U9">
            <v>10</v>
          </cell>
        </row>
        <row r="10">
          <cell r="A10">
            <v>3</v>
          </cell>
          <cell r="B10" t="str">
            <v>程朝勳</v>
          </cell>
          <cell r="D10" t="str">
            <v>台中市</v>
          </cell>
          <cell r="E10">
            <v>3</v>
          </cell>
          <cell r="G10" t="str">
            <v>陳啟南</v>
          </cell>
          <cell r="I10" t="str">
            <v>屏東縣</v>
          </cell>
          <cell r="M10">
            <v>9</v>
          </cell>
          <cell r="Q10">
            <v>999</v>
          </cell>
          <cell r="R10">
            <v>999</v>
          </cell>
          <cell r="U10">
            <v>12</v>
          </cell>
        </row>
        <row r="11">
          <cell r="A11">
            <v>4</v>
          </cell>
          <cell r="B11" t="str">
            <v>施性實</v>
          </cell>
          <cell r="D11" t="str">
            <v>台中市</v>
          </cell>
          <cell r="G11" t="str">
            <v>聶俊甫</v>
          </cell>
          <cell r="I11" t="str">
            <v>台中市</v>
          </cell>
          <cell r="Q11">
            <v>999</v>
          </cell>
          <cell r="R11">
            <v>999</v>
          </cell>
          <cell r="U11">
            <v>0</v>
          </cell>
        </row>
        <row r="12">
          <cell r="A12">
            <v>5</v>
          </cell>
          <cell r="B12" t="str">
            <v>張登貴</v>
          </cell>
          <cell r="D12" t="str">
            <v>新北市</v>
          </cell>
          <cell r="G12" t="str">
            <v>葉三雄</v>
          </cell>
          <cell r="I12" t="str">
            <v>新北市</v>
          </cell>
          <cell r="Q12">
            <v>999</v>
          </cell>
          <cell r="R12">
            <v>999</v>
          </cell>
          <cell r="U12">
            <v>0</v>
          </cell>
        </row>
        <row r="13">
          <cell r="A13">
            <v>6</v>
          </cell>
          <cell r="B13" t="str">
            <v>陳俊卿</v>
          </cell>
          <cell r="D13" t="str">
            <v>台中市</v>
          </cell>
          <cell r="G13" t="str">
            <v>陳昭辟</v>
          </cell>
          <cell r="I13" t="str">
            <v>台中市</v>
          </cell>
          <cell r="Q13">
            <v>999</v>
          </cell>
          <cell r="R13">
            <v>999</v>
          </cell>
          <cell r="U13">
            <v>0</v>
          </cell>
        </row>
        <row r="14">
          <cell r="A14">
            <v>7</v>
          </cell>
          <cell r="B14" t="str">
            <v>王大禎</v>
          </cell>
          <cell r="D14" t="str">
            <v>台中市</v>
          </cell>
          <cell r="G14" t="str">
            <v>邱明水</v>
          </cell>
          <cell r="I14" t="str">
            <v>台中市</v>
          </cell>
          <cell r="Q14">
            <v>999</v>
          </cell>
          <cell r="R14">
            <v>999</v>
          </cell>
          <cell r="U14">
            <v>0</v>
          </cell>
        </row>
        <row r="15">
          <cell r="A15">
            <v>8</v>
          </cell>
          <cell r="B15" t="str">
            <v>張剛裕</v>
          </cell>
          <cell r="D15" t="str">
            <v>台北市</v>
          </cell>
          <cell r="G15" t="str">
            <v>藍耀新</v>
          </cell>
          <cell r="I15" t="str">
            <v>台北市</v>
          </cell>
          <cell r="Q15">
            <v>999</v>
          </cell>
          <cell r="R15">
            <v>999</v>
          </cell>
          <cell r="U15">
            <v>0</v>
          </cell>
        </row>
        <row r="16">
          <cell r="A16">
            <v>9</v>
          </cell>
          <cell r="B16" t="str">
            <v>王俊程</v>
          </cell>
          <cell r="D16" t="str">
            <v>台中市</v>
          </cell>
          <cell r="G16" t="str">
            <v>陳宗禮</v>
          </cell>
          <cell r="I16" t="str">
            <v>台中市</v>
          </cell>
          <cell r="Q16">
            <v>999</v>
          </cell>
          <cell r="R16">
            <v>999</v>
          </cell>
          <cell r="U16">
            <v>0</v>
          </cell>
        </row>
        <row r="17">
          <cell r="A17">
            <v>10</v>
          </cell>
          <cell r="Q17" t="str">
            <v/>
          </cell>
          <cell r="R17" t="str">
            <v/>
          </cell>
          <cell r="U17">
            <v>0</v>
          </cell>
        </row>
        <row r="18">
          <cell r="A18">
            <v>11</v>
          </cell>
          <cell r="Q18" t="str">
            <v/>
          </cell>
          <cell r="R18" t="str">
            <v/>
          </cell>
          <cell r="U18">
            <v>0</v>
          </cell>
        </row>
        <row r="19">
          <cell r="A19">
            <v>12</v>
          </cell>
          <cell r="Q19" t="str">
            <v/>
          </cell>
          <cell r="R19" t="str">
            <v/>
          </cell>
          <cell r="U19">
            <v>0</v>
          </cell>
        </row>
        <row r="20">
          <cell r="A20">
            <v>13</v>
          </cell>
          <cell r="Q20" t="str">
            <v/>
          </cell>
          <cell r="R20" t="str">
            <v/>
          </cell>
          <cell r="U20">
            <v>0</v>
          </cell>
        </row>
        <row r="21">
          <cell r="A21">
            <v>14</v>
          </cell>
          <cell r="Q21" t="str">
            <v/>
          </cell>
          <cell r="R21" t="str">
            <v/>
          </cell>
          <cell r="U21">
            <v>0</v>
          </cell>
        </row>
        <row r="22">
          <cell r="A22">
            <v>15</v>
          </cell>
          <cell r="Q22" t="str">
            <v/>
          </cell>
          <cell r="R22" t="str">
            <v/>
          </cell>
          <cell r="U22">
            <v>0</v>
          </cell>
        </row>
        <row r="23">
          <cell r="A23">
            <v>16</v>
          </cell>
          <cell r="Q23" t="str">
            <v/>
          </cell>
          <cell r="R23" t="str">
            <v/>
          </cell>
          <cell r="U23">
            <v>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Week SetUp"/>
      <sheetName val="男單 Prep"/>
      <sheetName val="男雙 Prep"/>
      <sheetName val="女單 Prep"/>
      <sheetName val="女雙 Prep"/>
      <sheetName val="Boys Si Main 16"/>
      <sheetName val="Boys Do 8雙"/>
      <sheetName val="75歲組"/>
    </sheetNames>
    <sheetDataSet>
      <sheetData sheetId="0">
        <row r="10">
          <cell r="A10" t="str">
            <v>2011/11/5-7</v>
          </cell>
          <cell r="C10" t="str">
            <v>台中市</v>
          </cell>
          <cell r="E10" t="str">
            <v>王正松</v>
          </cell>
        </row>
      </sheetData>
      <sheetData sheetId="1">
        <row r="7">
          <cell r="A7">
            <v>1</v>
          </cell>
          <cell r="B7" t="str">
            <v>蔡福仁</v>
          </cell>
          <cell r="D7" t="str">
            <v>雲林縣</v>
          </cell>
        </row>
        <row r="8">
          <cell r="A8">
            <v>2</v>
          </cell>
          <cell r="B8" t="str">
            <v>游常吉</v>
          </cell>
          <cell r="D8" t="str">
            <v>台中市</v>
          </cell>
        </row>
        <row r="9">
          <cell r="A9">
            <v>3</v>
          </cell>
          <cell r="B9" t="str">
            <v>尾田行令</v>
          </cell>
          <cell r="D9" t="str">
            <v>日本</v>
          </cell>
        </row>
        <row r="10">
          <cell r="A10">
            <v>4</v>
          </cell>
          <cell r="B10" t="str">
            <v>張培堂</v>
          </cell>
          <cell r="D10" t="str">
            <v>台中市</v>
          </cell>
        </row>
        <row r="11">
          <cell r="A11">
            <v>5</v>
          </cell>
          <cell r="B11" t="str">
            <v>張益瑞</v>
          </cell>
          <cell r="D11" t="str">
            <v>台中市</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sheetData>
      <sheetData sheetId="2">
        <row r="7">
          <cell r="A7" t="str">
            <v>Line</v>
          </cell>
          <cell r="B7" t="str">
            <v>姓名</v>
          </cell>
          <cell r="D7" t="str">
            <v> </v>
          </cell>
          <cell r="E7" t="str">
            <v>排名</v>
          </cell>
          <cell r="G7" t="str">
            <v>姓名</v>
          </cell>
          <cell r="I7" t="str">
            <v> </v>
          </cell>
          <cell r="M7" t="str">
            <v>排名</v>
          </cell>
          <cell r="N7" t="str">
            <v>Pro
Rank</v>
          </cell>
          <cell r="Q7" t="str">
            <v>Acc
Number</v>
          </cell>
          <cell r="R7" t="str">
            <v>Status
Number</v>
          </cell>
          <cell r="S7" t="str">
            <v>Accept
Yes</v>
          </cell>
          <cell r="T7" t="str">
            <v>Acc status
DA,WC
A</v>
          </cell>
          <cell r="U7" t="str">
            <v>Display
Rank
ITF18</v>
          </cell>
          <cell r="V7" t="str">
            <v>Seed Pos</v>
          </cell>
        </row>
        <row r="8">
          <cell r="A8">
            <v>1</v>
          </cell>
          <cell r="B8" t="str">
            <v>謝明琳</v>
          </cell>
          <cell r="D8" t="str">
            <v>台中市</v>
          </cell>
          <cell r="E8">
            <v>1</v>
          </cell>
          <cell r="G8" t="str">
            <v>張益瑞</v>
          </cell>
          <cell r="I8" t="str">
            <v>台中市</v>
          </cell>
          <cell r="Q8">
            <v>999</v>
          </cell>
          <cell r="R8">
            <v>999</v>
          </cell>
          <cell r="U8">
            <v>0</v>
          </cell>
        </row>
        <row r="9">
          <cell r="A9">
            <v>2</v>
          </cell>
          <cell r="B9" t="str">
            <v>江煥西</v>
          </cell>
          <cell r="D9" t="str">
            <v>彰化縣</v>
          </cell>
          <cell r="G9" t="str">
            <v>張坤連</v>
          </cell>
          <cell r="I9" t="str">
            <v>彰化縣</v>
          </cell>
          <cell r="Q9">
            <v>999</v>
          </cell>
          <cell r="R9">
            <v>999</v>
          </cell>
          <cell r="U9">
            <v>0</v>
          </cell>
        </row>
        <row r="10">
          <cell r="A10">
            <v>3</v>
          </cell>
          <cell r="B10" t="str">
            <v>游常吉</v>
          </cell>
          <cell r="D10" t="str">
            <v>台中市</v>
          </cell>
          <cell r="G10" t="str">
            <v>吳澄泉</v>
          </cell>
          <cell r="I10" t="str">
            <v>台中市</v>
          </cell>
          <cell r="Q10">
            <v>999</v>
          </cell>
          <cell r="R10">
            <v>999</v>
          </cell>
          <cell r="U10">
            <v>0</v>
          </cell>
        </row>
        <row r="11">
          <cell r="A11">
            <v>4</v>
          </cell>
          <cell r="B11" t="str">
            <v>李鈎華</v>
          </cell>
          <cell r="D11" t="str">
            <v>台中市</v>
          </cell>
          <cell r="G11" t="str">
            <v>李明德</v>
          </cell>
          <cell r="I11" t="str">
            <v>台中市</v>
          </cell>
          <cell r="Q11">
            <v>999</v>
          </cell>
          <cell r="R11">
            <v>999</v>
          </cell>
          <cell r="U11">
            <v>0</v>
          </cell>
        </row>
        <row r="12">
          <cell r="A12">
            <v>5</v>
          </cell>
          <cell r="B12" t="str">
            <v>尾田行令</v>
          </cell>
          <cell r="D12" t="str">
            <v>日本</v>
          </cell>
          <cell r="G12" t="str">
            <v>張培堂</v>
          </cell>
          <cell r="I12" t="str">
            <v>台中市</v>
          </cell>
          <cell r="Q12">
            <v>999</v>
          </cell>
          <cell r="R12">
            <v>999</v>
          </cell>
          <cell r="U12">
            <v>0</v>
          </cell>
        </row>
        <row r="13">
          <cell r="A13">
            <v>6</v>
          </cell>
          <cell r="Q13" t="str">
            <v/>
          </cell>
          <cell r="R13" t="str">
            <v/>
          </cell>
          <cell r="U13">
            <v>0</v>
          </cell>
        </row>
        <row r="14">
          <cell r="A14">
            <v>7</v>
          </cell>
          <cell r="Q14" t="str">
            <v/>
          </cell>
          <cell r="R14" t="str">
            <v/>
          </cell>
          <cell r="U14">
            <v>0</v>
          </cell>
        </row>
        <row r="15">
          <cell r="A15">
            <v>8</v>
          </cell>
          <cell r="Q15" t="str">
            <v/>
          </cell>
          <cell r="R15" t="str">
            <v/>
          </cell>
          <cell r="U15">
            <v>0</v>
          </cell>
        </row>
        <row r="16">
          <cell r="A16">
            <v>9</v>
          </cell>
          <cell r="Q16" t="str">
            <v/>
          </cell>
          <cell r="R16" t="str">
            <v/>
          </cell>
          <cell r="U16">
            <v>0</v>
          </cell>
        </row>
        <row r="17">
          <cell r="A17">
            <v>10</v>
          </cell>
          <cell r="Q17" t="str">
            <v/>
          </cell>
          <cell r="R17" t="str">
            <v/>
          </cell>
          <cell r="U17">
            <v>0</v>
          </cell>
        </row>
        <row r="18">
          <cell r="A18">
            <v>11</v>
          </cell>
          <cell r="Q18" t="str">
            <v/>
          </cell>
          <cell r="R18" t="str">
            <v/>
          </cell>
          <cell r="U18">
            <v>0</v>
          </cell>
        </row>
        <row r="19">
          <cell r="A19">
            <v>12</v>
          </cell>
          <cell r="Q19" t="str">
            <v/>
          </cell>
          <cell r="R19" t="str">
            <v/>
          </cell>
          <cell r="U19">
            <v>0</v>
          </cell>
        </row>
        <row r="20">
          <cell r="A20">
            <v>13</v>
          </cell>
          <cell r="Q20" t="str">
            <v/>
          </cell>
          <cell r="R20" t="str">
            <v/>
          </cell>
          <cell r="U20">
            <v>0</v>
          </cell>
        </row>
        <row r="21">
          <cell r="A21">
            <v>14</v>
          </cell>
          <cell r="Q21" t="str">
            <v/>
          </cell>
          <cell r="R21" t="str">
            <v/>
          </cell>
          <cell r="U21">
            <v>0</v>
          </cell>
        </row>
        <row r="22">
          <cell r="A22">
            <v>15</v>
          </cell>
          <cell r="Q22" t="str">
            <v/>
          </cell>
          <cell r="R22" t="str">
            <v/>
          </cell>
          <cell r="U2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7.vml" /><Relationship Id="rId3"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1.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198"/>
  <sheetViews>
    <sheetView showGridLines="0" tabSelected="1" zoomScalePageLayoutView="0" workbookViewId="0" topLeftCell="A1">
      <selection activeCell="F12" sqref="F12"/>
    </sheetView>
  </sheetViews>
  <sheetFormatPr defaultColWidth="9.00390625" defaultRowHeight="16.5"/>
  <cols>
    <col min="1" max="1" width="2.25390625" style="236" customWidth="1"/>
    <col min="2" max="2" width="0.2421875" style="236" customWidth="1"/>
    <col min="3" max="3" width="2.125" style="344" customWidth="1"/>
    <col min="4" max="4" width="2.375" style="236" customWidth="1"/>
    <col min="5" max="5" width="6.625" style="236" customWidth="1"/>
    <col min="6" max="6" width="14.125" style="236" customWidth="1"/>
    <col min="7" max="7" width="0.12890625" style="236" hidden="1" customWidth="1"/>
    <col min="8" max="8" width="5.00390625" style="236" customWidth="1"/>
    <col min="9" max="9" width="0.2421875" style="74" customWidth="1"/>
    <col min="10" max="10" width="14.125" style="236" customWidth="1"/>
    <col min="11" max="11" width="0.2421875" style="74" customWidth="1"/>
    <col min="12" max="12" width="14.125" style="197" customWidth="1"/>
    <col min="13" max="13" width="0.12890625" style="75" customWidth="1"/>
    <col min="14" max="14" width="14.125" style="236" customWidth="1"/>
    <col min="15" max="15" width="0.12890625" style="74" customWidth="1"/>
    <col min="16" max="16" width="14.125" style="236" customWidth="1"/>
    <col min="17" max="17" width="0.12890625" style="75" customWidth="1"/>
    <col min="18" max="18" width="0" style="236" hidden="1" customWidth="1"/>
    <col min="19" max="19" width="7.625" style="236" customWidth="1"/>
    <col min="20" max="20" width="8.00390625" style="236" hidden="1" customWidth="1"/>
    <col min="21" max="16384" width="9.00390625" style="236" customWidth="1"/>
  </cols>
  <sheetData>
    <row r="1" spans="1:17" s="399" customFormat="1" ht="18" customHeight="1">
      <c r="A1" s="398" t="s">
        <v>165</v>
      </c>
      <c r="B1" s="398"/>
      <c r="C1" s="430"/>
      <c r="D1" s="398"/>
      <c r="E1" s="398"/>
      <c r="F1" s="398"/>
      <c r="G1" s="398"/>
      <c r="H1" s="398"/>
      <c r="I1" s="421"/>
      <c r="J1" s="422"/>
      <c r="K1" s="421"/>
      <c r="L1" s="422"/>
      <c r="M1" s="421"/>
      <c r="N1" s="421" t="s">
        <v>0</v>
      </c>
      <c r="O1" s="421"/>
      <c r="P1" s="423"/>
      <c r="Q1" s="424"/>
    </row>
    <row r="2" spans="1:17" s="353" customFormat="1" ht="12.75" customHeight="1">
      <c r="A2" s="346" t="s">
        <v>187</v>
      </c>
      <c r="B2" s="347"/>
      <c r="C2" s="348"/>
      <c r="D2" s="349"/>
      <c r="E2" s="349"/>
      <c r="F2" s="350"/>
      <c r="G2" s="349"/>
      <c r="H2" s="349"/>
      <c r="I2" s="351"/>
      <c r="J2" s="352"/>
      <c r="K2" s="351"/>
      <c r="L2" s="352"/>
      <c r="M2" s="351"/>
      <c r="N2" s="349"/>
      <c r="O2" s="351"/>
      <c r="P2" s="349"/>
      <c r="Q2" s="351"/>
    </row>
    <row r="3" spans="1:17" s="8" customFormat="1" ht="9" customHeight="1">
      <c r="A3" s="2" t="s">
        <v>145</v>
      </c>
      <c r="B3" s="2"/>
      <c r="C3" s="3"/>
      <c r="D3" s="2"/>
      <c r="E3" s="4"/>
      <c r="F3" s="2" t="s">
        <v>146</v>
      </c>
      <c r="G3" s="4"/>
      <c r="H3" s="2"/>
      <c r="I3" s="5"/>
      <c r="J3" s="2"/>
      <c r="K3" s="6"/>
      <c r="L3" s="2"/>
      <c r="M3" s="6"/>
      <c r="N3" s="2"/>
      <c r="O3" s="5"/>
      <c r="P3" s="4"/>
      <c r="Q3" s="7" t="s">
        <v>147</v>
      </c>
    </row>
    <row r="4" spans="1:17" s="14" customFormat="1" ht="11.25" customHeight="1" thickBot="1">
      <c r="A4" s="453" t="str">
        <f>'[1]Week SetUp'!$A$10</f>
        <v>2011/11/5-7</v>
      </c>
      <c r="B4" s="453"/>
      <c r="C4" s="453"/>
      <c r="D4" s="9"/>
      <c r="E4" s="9"/>
      <c r="F4" s="9" t="str">
        <f>'[1]Week SetUp'!$C$10</f>
        <v>台中市</v>
      </c>
      <c r="G4" s="231"/>
      <c r="H4" s="9"/>
      <c r="I4" s="10"/>
      <c r="J4" s="11"/>
      <c r="K4" s="10"/>
      <c r="L4" s="456"/>
      <c r="M4" s="10"/>
      <c r="N4" s="9"/>
      <c r="O4" s="10"/>
      <c r="P4" s="9"/>
      <c r="Q4" s="13" t="str">
        <f>'[1]Week SetUp'!$E$10</f>
        <v>王正松</v>
      </c>
    </row>
    <row r="5" spans="1:17" s="19" customFormat="1" ht="9.75">
      <c r="A5" s="15"/>
      <c r="B5" s="16"/>
      <c r="C5" s="16" t="s">
        <v>148</v>
      </c>
      <c r="D5" s="16" t="s">
        <v>149</v>
      </c>
      <c r="E5" s="17" t="s">
        <v>150</v>
      </c>
      <c r="F5" s="17"/>
      <c r="G5" s="4"/>
      <c r="H5" s="17"/>
      <c r="I5" s="18"/>
      <c r="J5" s="16" t="s">
        <v>151</v>
      </c>
      <c r="K5" s="18"/>
      <c r="L5" s="16" t="s">
        <v>93</v>
      </c>
      <c r="M5" s="18"/>
      <c r="N5" s="16" t="s">
        <v>152</v>
      </c>
      <c r="O5" s="18"/>
      <c r="P5" s="16" t="s">
        <v>153</v>
      </c>
      <c r="Q5" s="6"/>
    </row>
    <row r="6" spans="1:17" s="19" customFormat="1" ht="3.75" customHeight="1" thickBot="1">
      <c r="A6" s="20"/>
      <c r="B6" s="21"/>
      <c r="C6" s="22"/>
      <c r="D6" s="21"/>
      <c r="E6" s="23"/>
      <c r="F6" s="23"/>
      <c r="G6" s="232"/>
      <c r="H6" s="23"/>
      <c r="I6" s="25"/>
      <c r="J6" s="21"/>
      <c r="K6" s="25"/>
      <c r="L6" s="21"/>
      <c r="M6" s="25"/>
      <c r="N6" s="21"/>
      <c r="O6" s="25"/>
      <c r="P6" s="21"/>
      <c r="Q6" s="26"/>
    </row>
    <row r="7" spans="1:20" s="39" customFormat="1" ht="13.5" customHeight="1">
      <c r="A7" s="27">
        <v>1</v>
      </c>
      <c r="B7" s="28"/>
      <c r="C7" s="29">
        <f>IF($D7="","",VLOOKUP($D7,'[1]男單 Prep'!$A$7:$P$37,16))</f>
        <v>1</v>
      </c>
      <c r="D7" s="30">
        <v>1</v>
      </c>
      <c r="E7" s="31" t="str">
        <f>UPPER(IF($D7="","",VLOOKUP($D7,'[1]男單 Prep'!$A$7:$P$37,2)))</f>
        <v>洪文平</v>
      </c>
      <c r="F7" s="133"/>
      <c r="G7" s="28"/>
      <c r="H7" s="28" t="str">
        <f>IF($D7="","",VLOOKUP($D7,'[1]男單 Prep'!$A$7:$P$37,4))</f>
        <v>高雄市</v>
      </c>
      <c r="I7" s="32"/>
      <c r="J7" s="33"/>
      <c r="K7" s="33"/>
      <c r="L7" s="135"/>
      <c r="M7" s="33"/>
      <c r="N7" s="473" t="s">
        <v>253</v>
      </c>
      <c r="O7" s="35"/>
      <c r="P7" s="36"/>
      <c r="Q7" s="37"/>
      <c r="R7" s="38"/>
      <c r="T7" s="40" t="e">
        <f>#REF!</f>
        <v>#REF!</v>
      </c>
    </row>
    <row r="8" spans="1:20" s="39" customFormat="1" ht="13.5" customHeight="1">
      <c r="A8" s="27"/>
      <c r="B8" s="41"/>
      <c r="C8" s="41"/>
      <c r="D8" s="41"/>
      <c r="E8" s="42"/>
      <c r="F8" s="439"/>
      <c r="G8" s="43"/>
      <c r="H8" s="44" t="s">
        <v>6</v>
      </c>
      <c r="I8" s="45"/>
      <c r="J8" s="46">
        <f>UPPER(IF(OR(I8="a",I8="as"),E7,IF(OR(I8="b",I8="bs"),E9,)))</f>
      </c>
      <c r="K8" s="46"/>
      <c r="L8" s="135"/>
      <c r="M8" s="33"/>
      <c r="N8" s="34"/>
      <c r="O8" s="35"/>
      <c r="P8" s="36"/>
      <c r="Q8" s="37"/>
      <c r="R8" s="38"/>
      <c r="T8" s="47" t="e">
        <f>#REF!</f>
        <v>#REF!</v>
      </c>
    </row>
    <row r="9" spans="1:20" s="39" customFormat="1" ht="13.5" customHeight="1">
      <c r="A9" s="27">
        <v>2</v>
      </c>
      <c r="B9" s="28"/>
      <c r="C9" s="29">
        <f>IF($D9="","",VLOOKUP($D9,'[1]男單 Prep'!$A$7:$P$37,16))</f>
      </c>
      <c r="D9" s="30"/>
      <c r="E9" s="31" t="s">
        <v>154</v>
      </c>
      <c r="F9" s="233"/>
      <c r="G9" s="28"/>
      <c r="H9" s="28">
        <f>IF($D9="","",VLOOKUP($D9,'[1]男單 Prep'!$A$7:$P$37,4))</f>
      </c>
      <c r="I9" s="48"/>
      <c r="J9" s="49"/>
      <c r="K9" s="50"/>
      <c r="L9" s="135"/>
      <c r="M9" s="33"/>
      <c r="N9" s="34"/>
      <c r="O9" s="35"/>
      <c r="P9" s="36"/>
      <c r="Q9" s="37"/>
      <c r="R9" s="38"/>
      <c r="T9" s="47" t="e">
        <f>#REF!</f>
        <v>#REF!</v>
      </c>
    </row>
    <row r="10" spans="1:20" s="39" customFormat="1" ht="6" customHeight="1">
      <c r="A10" s="27"/>
      <c r="B10" s="41"/>
      <c r="C10" s="41"/>
      <c r="D10" s="51"/>
      <c r="E10" s="42"/>
      <c r="F10" s="439"/>
      <c r="G10" s="43"/>
      <c r="H10" s="33"/>
      <c r="I10" s="52"/>
      <c r="J10" s="44" t="s">
        <v>6</v>
      </c>
      <c r="K10" s="53"/>
      <c r="L10" s="28">
        <f>UPPER(IF(OR(K10="a",K10="as"),J8,IF(OR(K10="b",K10="bs"),J12,)))</f>
      </c>
      <c r="M10" s="54"/>
      <c r="N10" s="55"/>
      <c r="O10" s="55"/>
      <c r="P10" s="36"/>
      <c r="Q10" s="37"/>
      <c r="R10" s="38"/>
      <c r="T10" s="47" t="e">
        <f>#REF!</f>
        <v>#REF!</v>
      </c>
    </row>
    <row r="11" spans="1:20" s="39" customFormat="1" ht="13.5" customHeight="1">
      <c r="A11" s="27">
        <v>3</v>
      </c>
      <c r="B11" s="28"/>
      <c r="C11" s="29"/>
      <c r="D11" s="30">
        <v>10</v>
      </c>
      <c r="E11" s="31" t="str">
        <f>UPPER(IF($D11="","",VLOOKUP($D11,'[1]男單 Prep'!$A$7:$P$37,2)))</f>
        <v>劉富聰</v>
      </c>
      <c r="F11" s="233"/>
      <c r="G11" s="28"/>
      <c r="H11" s="28" t="str">
        <f>IF($D11="","",VLOOKUP($D11,'[1]男單 Prep'!$A$7:$P$37,4))</f>
        <v>高雄市</v>
      </c>
      <c r="I11" s="32"/>
      <c r="J11" s="500" t="s">
        <v>220</v>
      </c>
      <c r="K11" s="501"/>
      <c r="L11" s="462"/>
      <c r="M11" s="463"/>
      <c r="N11" s="464"/>
      <c r="O11" s="464"/>
      <c r="P11" s="465"/>
      <c r="Q11" s="466"/>
      <c r="R11" s="38"/>
      <c r="T11" s="47" t="e">
        <f>#REF!</f>
        <v>#REF!</v>
      </c>
    </row>
    <row r="12" spans="1:20" s="39" customFormat="1" ht="13.5" customHeight="1">
      <c r="A12" s="27"/>
      <c r="B12" s="41"/>
      <c r="C12" s="41"/>
      <c r="D12" s="51"/>
      <c r="E12" s="42"/>
      <c r="F12" s="439" t="s">
        <v>212</v>
      </c>
      <c r="G12" s="43"/>
      <c r="H12" s="44" t="s">
        <v>6</v>
      </c>
      <c r="I12" s="45"/>
      <c r="J12" s="467">
        <f>UPPER(IF(OR(I12="a",I12="as"),E11,IF(OR(I12="b",I12="bs"),E13,)))</f>
      </c>
      <c r="K12" s="468"/>
      <c r="L12" s="209"/>
      <c r="M12" s="469"/>
      <c r="N12" s="464"/>
      <c r="O12" s="464"/>
      <c r="P12" s="465"/>
      <c r="Q12" s="466"/>
      <c r="R12" s="38"/>
      <c r="T12" s="47" t="e">
        <f>#REF!</f>
        <v>#REF!</v>
      </c>
    </row>
    <row r="13" spans="1:20" s="39" customFormat="1" ht="13.5" customHeight="1">
      <c r="A13" s="27">
        <v>4</v>
      </c>
      <c r="B13" s="28"/>
      <c r="C13" s="29"/>
      <c r="D13" s="30">
        <v>13</v>
      </c>
      <c r="E13" s="31" t="str">
        <f>UPPER(IF($D13="","",VLOOKUP($D13,'[1]男單 Prep'!$A$7:$P$37,2)))</f>
        <v>莊怡隆</v>
      </c>
      <c r="F13" s="233"/>
      <c r="G13" s="28"/>
      <c r="H13" s="28" t="str">
        <f>IF($D13="","",VLOOKUP($D13,'[1]男單 Prep'!$A$7:$P$37,4))</f>
        <v>台中市</v>
      </c>
      <c r="I13" s="48"/>
      <c r="J13" s="470"/>
      <c r="K13" s="439"/>
      <c r="L13" s="498" t="s">
        <v>226</v>
      </c>
      <c r="M13" s="502"/>
      <c r="N13" s="464"/>
      <c r="O13" s="464"/>
      <c r="P13" s="465"/>
      <c r="Q13" s="466"/>
      <c r="R13" s="38"/>
      <c r="T13" s="47" t="e">
        <f>#REF!</f>
        <v>#REF!</v>
      </c>
    </row>
    <row r="14" spans="1:20" s="39" customFormat="1" ht="6" customHeight="1">
      <c r="A14" s="27"/>
      <c r="B14" s="41"/>
      <c r="C14" s="41"/>
      <c r="D14" s="51"/>
      <c r="E14" s="42"/>
      <c r="F14" s="439"/>
      <c r="G14" s="43"/>
      <c r="H14" s="33"/>
      <c r="I14" s="52"/>
      <c r="J14" s="439"/>
      <c r="K14" s="439"/>
      <c r="L14" s="503"/>
      <c r="M14" s="502"/>
      <c r="N14" s="467">
        <f>UPPER(IF(OR(M14="a",M14="as"),L10,IF(OR(M14="b",M14="bs"),L18,)))</f>
      </c>
      <c r="O14" s="471"/>
      <c r="P14" s="465"/>
      <c r="Q14" s="466"/>
      <c r="R14" s="38"/>
      <c r="T14" s="47" t="e">
        <f>#REF!</f>
        <v>#REF!</v>
      </c>
    </row>
    <row r="15" spans="1:20" s="39" customFormat="1" ht="13.5" customHeight="1">
      <c r="A15" s="27">
        <v>5</v>
      </c>
      <c r="B15" s="28"/>
      <c r="C15" s="29"/>
      <c r="D15" s="30">
        <v>19</v>
      </c>
      <c r="E15" s="31" t="str">
        <f>UPPER(IF($D15="","",VLOOKUP($D15,'[1]男單 Prep'!$A$7:$P$37,2)))</f>
        <v>廖遠志</v>
      </c>
      <c r="F15" s="233"/>
      <c r="G15" s="28"/>
      <c r="H15" s="28" t="str">
        <f>IF($D15="","",VLOOKUP($D15,'[1]男單 Prep'!$A$7:$P$37,4))</f>
        <v>台中市</v>
      </c>
      <c r="I15" s="32"/>
      <c r="J15" s="439"/>
      <c r="K15" s="439"/>
      <c r="L15" s="503"/>
      <c r="M15" s="502"/>
      <c r="N15" s="470"/>
      <c r="O15" s="472"/>
      <c r="P15" s="473"/>
      <c r="Q15" s="474"/>
      <c r="R15" s="38"/>
      <c r="T15" s="47" t="e">
        <f>#REF!</f>
        <v>#REF!</v>
      </c>
    </row>
    <row r="16" spans="1:20" s="39" customFormat="1" ht="13.5" customHeight="1" thickBot="1">
      <c r="A16" s="27"/>
      <c r="B16" s="41"/>
      <c r="C16" s="41"/>
      <c r="D16" s="51"/>
      <c r="E16" s="42"/>
      <c r="F16" s="439" t="s">
        <v>215</v>
      </c>
      <c r="G16" s="43"/>
      <c r="H16" s="44" t="s">
        <v>6</v>
      </c>
      <c r="I16" s="45"/>
      <c r="J16" s="467">
        <f>UPPER(IF(OR(I16="a",I16="as"),E15,IF(OR(I16="b",I16="bs"),E17,)))</f>
      </c>
      <c r="K16" s="467"/>
      <c r="L16" s="503"/>
      <c r="M16" s="502"/>
      <c r="N16" s="475"/>
      <c r="O16" s="472"/>
      <c r="P16" s="473"/>
      <c r="Q16" s="474"/>
      <c r="R16" s="38"/>
      <c r="T16" s="63" t="e">
        <f>#REF!</f>
        <v>#REF!</v>
      </c>
    </row>
    <row r="17" spans="1:18" s="39" customFormat="1" ht="13.5" customHeight="1">
      <c r="A17" s="27">
        <v>6</v>
      </c>
      <c r="B17" s="28"/>
      <c r="C17" s="29"/>
      <c r="D17" s="30">
        <v>12</v>
      </c>
      <c r="E17" s="31" t="str">
        <f>UPPER(IF($D17="","",VLOOKUP($D17,'[1]男單 Prep'!$A$7:$P$37,2)))</f>
        <v>林春豪</v>
      </c>
      <c r="F17" s="233"/>
      <c r="G17" s="28"/>
      <c r="H17" s="28" t="str">
        <f>IF($D17="","",VLOOKUP($D17,'[1]男單 Prep'!$A$7:$P$37,4))</f>
        <v>宜蘭縣</v>
      </c>
      <c r="I17" s="48"/>
      <c r="J17" s="470"/>
      <c r="K17" s="476"/>
      <c r="L17" s="445"/>
      <c r="M17" s="469"/>
      <c r="N17" s="475"/>
      <c r="O17" s="472"/>
      <c r="P17" s="473"/>
      <c r="Q17" s="474"/>
      <c r="R17" s="38"/>
    </row>
    <row r="18" spans="1:18" s="39" customFormat="1" ht="6" customHeight="1">
      <c r="A18" s="27"/>
      <c r="B18" s="41"/>
      <c r="C18" s="41"/>
      <c r="D18" s="51"/>
      <c r="E18" s="42"/>
      <c r="F18" s="439"/>
      <c r="G18" s="43"/>
      <c r="H18" s="33"/>
      <c r="I18" s="52"/>
      <c r="J18" s="477" t="s">
        <v>6</v>
      </c>
      <c r="K18" s="478"/>
      <c r="L18" s="233">
        <f>UPPER(IF(OR(K18="a",K18="as"),J16,IF(OR(K18="b",K18="bs"),J20,)))</f>
      </c>
      <c r="M18" s="479"/>
      <c r="N18" s="475"/>
      <c r="O18" s="472"/>
      <c r="P18" s="473"/>
      <c r="Q18" s="474"/>
      <c r="R18" s="38"/>
    </row>
    <row r="19" spans="1:18" s="39" customFormat="1" ht="13.5" customHeight="1">
      <c r="A19" s="27">
        <v>7</v>
      </c>
      <c r="B19" s="28"/>
      <c r="C19" s="29">
        <f>IF($D19="","",VLOOKUP($D19,'[1]男單 Prep'!$A$7:$P$37,16))</f>
      </c>
      <c r="D19" s="30"/>
      <c r="E19" s="31" t="s">
        <v>154</v>
      </c>
      <c r="F19" s="233"/>
      <c r="G19" s="28"/>
      <c r="H19" s="28">
        <f>IF($D19="","",VLOOKUP($D19,'[1]男單 Prep'!$A$7:$P$37,4))</f>
      </c>
      <c r="I19" s="32"/>
      <c r="J19" s="500" t="s">
        <v>230</v>
      </c>
      <c r="K19" s="501"/>
      <c r="L19" s="462"/>
      <c r="M19" s="464"/>
      <c r="N19" s="475"/>
      <c r="O19" s="472"/>
      <c r="P19" s="473"/>
      <c r="Q19" s="474"/>
      <c r="R19" s="38"/>
    </row>
    <row r="20" spans="1:18" s="39" customFormat="1" ht="13.5" customHeight="1">
      <c r="A20" s="27"/>
      <c r="B20" s="41"/>
      <c r="C20" s="41"/>
      <c r="D20" s="41"/>
      <c r="E20" s="42"/>
      <c r="F20" s="439"/>
      <c r="G20" s="43"/>
      <c r="H20" s="44" t="s">
        <v>6</v>
      </c>
      <c r="I20" s="45"/>
      <c r="J20" s="467">
        <f>UPPER(IF(OR(I20="a",I20="as"),E19,IF(OR(I20="b",I20="bs"),E21,)))</f>
      </c>
      <c r="K20" s="468"/>
      <c r="L20" s="209"/>
      <c r="M20" s="464"/>
      <c r="N20" s="475"/>
      <c r="O20" s="472"/>
      <c r="P20" s="473"/>
      <c r="Q20" s="474"/>
      <c r="R20" s="38"/>
    </row>
    <row r="21" spans="1:18" s="39" customFormat="1" ht="13.5" customHeight="1">
      <c r="A21" s="27">
        <v>8</v>
      </c>
      <c r="B21" s="28"/>
      <c r="C21" s="29">
        <f>IF($D21="","",VLOOKUP($D21,'[1]男單 Prep'!$A$7:$P$37,16))</f>
        <v>9</v>
      </c>
      <c r="D21" s="30">
        <v>8</v>
      </c>
      <c r="E21" s="31" t="str">
        <f>UPPER(IF($D21="","",VLOOKUP($D21,'[1]男單 Prep'!$A$7:$P$37,2)))</f>
        <v>陳宏原</v>
      </c>
      <c r="F21" s="233"/>
      <c r="G21" s="28"/>
      <c r="H21" s="28" t="str">
        <f>IF($D21="","",VLOOKUP($D21,'[1]男單 Prep'!$A$7:$P$37,4))</f>
        <v>嘉義縣</v>
      </c>
      <c r="I21" s="48"/>
      <c r="J21" s="470"/>
      <c r="K21" s="439"/>
      <c r="L21" s="209"/>
      <c r="M21" s="464"/>
      <c r="N21" s="498" t="s">
        <v>227</v>
      </c>
      <c r="O21" s="499"/>
      <c r="P21" s="473"/>
      <c r="Q21" s="474"/>
      <c r="R21" s="38"/>
    </row>
    <row r="22" spans="1:18" s="39" customFormat="1" ht="6" customHeight="1">
      <c r="A22" s="27"/>
      <c r="B22" s="41"/>
      <c r="C22" s="41"/>
      <c r="D22" s="41"/>
      <c r="E22" s="42"/>
      <c r="F22" s="439"/>
      <c r="G22" s="43"/>
      <c r="H22" s="33"/>
      <c r="I22" s="52"/>
      <c r="J22" s="439"/>
      <c r="K22" s="439"/>
      <c r="L22" s="209"/>
      <c r="M22" s="480"/>
      <c r="N22" s="498"/>
      <c r="O22" s="499"/>
      <c r="P22" s="467">
        <f>UPPER(IF(OR(O22="a",O22="as"),N14,IF(OR(O22="b",O22="bs"),N30,)))</f>
      </c>
      <c r="Q22" s="481"/>
      <c r="R22" s="38"/>
    </row>
    <row r="23" spans="1:18" s="39" customFormat="1" ht="13.5" customHeight="1">
      <c r="A23" s="27">
        <v>9</v>
      </c>
      <c r="B23" s="28"/>
      <c r="C23" s="29">
        <f>IF($D23="","",VLOOKUP($D23,'[1]男單 Prep'!$A$7:$P$37,16))</f>
        <v>3</v>
      </c>
      <c r="D23" s="30">
        <v>3</v>
      </c>
      <c r="E23" s="31" t="str">
        <f>UPPER(IF($D23="","",VLOOKUP($D23,'[1]男單 Prep'!$A$7:$P$37,2)))</f>
        <v>謝和龍</v>
      </c>
      <c r="F23" s="233"/>
      <c r="G23" s="28"/>
      <c r="H23" s="28" t="str">
        <f>IF($D23="","",VLOOKUP($D23,'[1]男單 Prep'!$A$7:$P$37,4))</f>
        <v>台南市</v>
      </c>
      <c r="I23" s="32"/>
      <c r="J23" s="439"/>
      <c r="K23" s="439"/>
      <c r="L23" s="445"/>
      <c r="M23" s="464"/>
      <c r="N23" s="498"/>
      <c r="O23" s="499"/>
      <c r="P23" s="470"/>
      <c r="Q23" s="472"/>
      <c r="R23" s="38"/>
    </row>
    <row r="24" spans="1:18" s="39" customFormat="1" ht="13.5" customHeight="1">
      <c r="A24" s="27"/>
      <c r="B24" s="41"/>
      <c r="C24" s="41"/>
      <c r="D24" s="41"/>
      <c r="E24" s="42"/>
      <c r="F24" s="439"/>
      <c r="G24" s="43"/>
      <c r="H24" s="44" t="s">
        <v>6</v>
      </c>
      <c r="I24" s="45"/>
      <c r="J24" s="467">
        <f>UPPER(IF(OR(I24="a",I24="as"),E23,IF(OR(I24="b",I24="bs"),E25,)))</f>
      </c>
      <c r="K24" s="467"/>
      <c r="L24" s="445"/>
      <c r="M24" s="464"/>
      <c r="N24" s="473"/>
      <c r="O24" s="472"/>
      <c r="P24" s="473"/>
      <c r="Q24" s="472"/>
      <c r="R24" s="38"/>
    </row>
    <row r="25" spans="1:18" s="39" customFormat="1" ht="13.5" customHeight="1">
      <c r="A25" s="27">
        <v>10</v>
      </c>
      <c r="B25" s="28"/>
      <c r="C25" s="29">
        <f>IF($D25="","",VLOOKUP($D25,'[1]男單 Prep'!$A$7:$P$37,16))</f>
      </c>
      <c r="D25" s="30"/>
      <c r="E25" s="31" t="s">
        <v>154</v>
      </c>
      <c r="F25" s="233"/>
      <c r="G25" s="28"/>
      <c r="H25" s="28">
        <f>IF($D25="","",VLOOKUP($D25,'[1]男單 Prep'!$A$7:$P$37,4))</f>
      </c>
      <c r="I25" s="48"/>
      <c r="J25" s="470"/>
      <c r="K25" s="476"/>
      <c r="L25" s="445"/>
      <c r="M25" s="464"/>
      <c r="N25" s="473"/>
      <c r="O25" s="472"/>
      <c r="P25" s="473"/>
      <c r="Q25" s="472"/>
      <c r="R25" s="38"/>
    </row>
    <row r="26" spans="1:18" s="39" customFormat="1" ht="6" customHeight="1">
      <c r="A26" s="27"/>
      <c r="B26" s="41"/>
      <c r="C26" s="41"/>
      <c r="D26" s="51"/>
      <c r="E26" s="42"/>
      <c r="F26" s="439"/>
      <c r="G26" s="43"/>
      <c r="H26" s="33"/>
      <c r="I26" s="52"/>
      <c r="J26" s="477" t="s">
        <v>6</v>
      </c>
      <c r="K26" s="478"/>
      <c r="L26" s="233">
        <f>UPPER(IF(OR(K26="a",K26="as"),J24,IF(OR(K26="b",K26="bs"),J28,)))</f>
      </c>
      <c r="M26" s="471"/>
      <c r="N26" s="473"/>
      <c r="O26" s="472"/>
      <c r="P26" s="473"/>
      <c r="Q26" s="472"/>
      <c r="R26" s="38"/>
    </row>
    <row r="27" spans="1:18" s="39" customFormat="1" ht="13.5" customHeight="1">
      <c r="A27" s="27">
        <v>11</v>
      </c>
      <c r="B27" s="28"/>
      <c r="C27" s="29"/>
      <c r="D27" s="30">
        <v>14</v>
      </c>
      <c r="E27" s="31" t="str">
        <f>UPPER(IF($D27="","",VLOOKUP($D27,'[1]男單 Prep'!$A$7:$P$37,2)))</f>
        <v>曾尚志</v>
      </c>
      <c r="F27" s="233"/>
      <c r="G27" s="28"/>
      <c r="H27" s="28" t="str">
        <f>IF($D27="","",VLOOKUP($D27,'[1]男單 Prep'!$A$7:$P$37,4))</f>
        <v>台中市</v>
      </c>
      <c r="I27" s="32"/>
      <c r="J27" s="500" t="s">
        <v>221</v>
      </c>
      <c r="K27" s="501"/>
      <c r="L27" s="462"/>
      <c r="M27" s="463"/>
      <c r="N27" s="473"/>
      <c r="O27" s="472"/>
      <c r="P27" s="473"/>
      <c r="Q27" s="472"/>
      <c r="R27" s="38"/>
    </row>
    <row r="28" spans="1:18" s="39" customFormat="1" ht="13.5" customHeight="1">
      <c r="A28" s="27"/>
      <c r="B28" s="41"/>
      <c r="C28" s="41"/>
      <c r="D28" s="51"/>
      <c r="E28" s="42"/>
      <c r="F28" s="439" t="s">
        <v>213</v>
      </c>
      <c r="G28" s="43"/>
      <c r="H28" s="44" t="s">
        <v>6</v>
      </c>
      <c r="I28" s="45"/>
      <c r="J28" s="467">
        <f>UPPER(IF(OR(I28="a",I28="as"),E27,IF(OR(I28="b",I28="bs"),E29,)))</f>
      </c>
      <c r="K28" s="468"/>
      <c r="L28" s="209"/>
      <c r="M28" s="469"/>
      <c r="N28" s="473"/>
      <c r="O28" s="472"/>
      <c r="P28" s="473"/>
      <c r="Q28" s="472"/>
      <c r="R28" s="38"/>
    </row>
    <row r="29" spans="1:18" s="39" customFormat="1" ht="13.5" customHeight="1">
      <c r="A29" s="27">
        <v>12</v>
      </c>
      <c r="B29" s="28"/>
      <c r="C29" s="29"/>
      <c r="D29" s="30">
        <v>17</v>
      </c>
      <c r="E29" s="31" t="str">
        <f>UPPER(IF($D29="","",VLOOKUP($D29,'[1]男單 Prep'!$A$7:$P$37,2)))</f>
        <v>韓文喆</v>
      </c>
      <c r="F29" s="233"/>
      <c r="G29" s="28"/>
      <c r="H29" s="28" t="str">
        <f>IF($D29="","",VLOOKUP($D29,'[1]男單 Prep'!$A$7:$P$37,4))</f>
        <v>雲林縣</v>
      </c>
      <c r="I29" s="48"/>
      <c r="J29" s="470"/>
      <c r="K29" s="439"/>
      <c r="L29" s="498" t="s">
        <v>280</v>
      </c>
      <c r="M29" s="502"/>
      <c r="N29" s="473"/>
      <c r="O29" s="472"/>
      <c r="P29" s="473"/>
      <c r="Q29" s="472"/>
      <c r="R29" s="38"/>
    </row>
    <row r="30" spans="1:18" s="39" customFormat="1" ht="6" customHeight="1">
      <c r="A30" s="27"/>
      <c r="B30" s="41"/>
      <c r="C30" s="41"/>
      <c r="D30" s="51"/>
      <c r="E30" s="42"/>
      <c r="F30" s="439"/>
      <c r="G30" s="43"/>
      <c r="H30" s="33"/>
      <c r="I30" s="52"/>
      <c r="J30" s="439"/>
      <c r="K30" s="439"/>
      <c r="L30" s="503"/>
      <c r="M30" s="502"/>
      <c r="N30" s="467">
        <f>UPPER(IF(OR(M30="a",M30="as"),L26,IF(OR(M30="b",M30="bs"),L34,)))</f>
      </c>
      <c r="O30" s="482"/>
      <c r="P30" s="473"/>
      <c r="Q30" s="472"/>
      <c r="R30" s="38"/>
    </row>
    <row r="31" spans="1:18" s="39" customFormat="1" ht="13.5" customHeight="1">
      <c r="A31" s="27">
        <v>13</v>
      </c>
      <c r="B31" s="28"/>
      <c r="C31" s="29">
        <f>IF($D31="","",VLOOKUP($D31,'[1]男單 Prep'!$A$7:$P$37,16))</f>
        <v>9</v>
      </c>
      <c r="D31" s="30">
        <v>9</v>
      </c>
      <c r="E31" s="31" t="str">
        <f>UPPER(IF($D31="","",VLOOKUP($D31,'[1]男單 Prep'!$A$7:$P$37,2)))</f>
        <v>李聖傑</v>
      </c>
      <c r="F31" s="233"/>
      <c r="G31" s="28"/>
      <c r="H31" s="28" t="str">
        <f>IF($D31="","",VLOOKUP($D31,'[1]男單 Prep'!$A$7:$P$37,4))</f>
        <v>台北市</v>
      </c>
      <c r="I31" s="32"/>
      <c r="J31" s="439"/>
      <c r="K31" s="439"/>
      <c r="L31" s="503"/>
      <c r="M31" s="502"/>
      <c r="N31" s="470"/>
      <c r="O31" s="483"/>
      <c r="P31" s="473"/>
      <c r="Q31" s="472"/>
      <c r="R31" s="38"/>
    </row>
    <row r="32" spans="1:18" s="39" customFormat="1" ht="13.5" customHeight="1">
      <c r="A32" s="27"/>
      <c r="B32" s="41"/>
      <c r="C32" s="41"/>
      <c r="D32" s="51"/>
      <c r="E32" s="42"/>
      <c r="F32" s="439" t="s">
        <v>216</v>
      </c>
      <c r="G32" s="43"/>
      <c r="H32" s="44" t="s">
        <v>6</v>
      </c>
      <c r="I32" s="45"/>
      <c r="J32" s="467">
        <f>UPPER(IF(OR(I32="a",I32="as"),E31,IF(OR(I32="b",I32="bs"),E33,)))</f>
      </c>
      <c r="K32" s="467"/>
      <c r="L32" s="503"/>
      <c r="M32" s="502"/>
      <c r="N32" s="475"/>
      <c r="O32" s="483"/>
      <c r="P32" s="473"/>
      <c r="Q32" s="472"/>
      <c r="R32" s="38"/>
    </row>
    <row r="33" spans="1:18" s="39" customFormat="1" ht="13.5" customHeight="1">
      <c r="A33" s="27">
        <v>14</v>
      </c>
      <c r="B33" s="28"/>
      <c r="C33" s="29"/>
      <c r="D33" s="30">
        <v>24</v>
      </c>
      <c r="E33" s="31" t="str">
        <f>UPPER(IF($D33="","",VLOOKUP($D33,'[1]男單 Prep'!$A$7:$P$37,2)))</f>
        <v>李志偉</v>
      </c>
      <c r="F33" s="233"/>
      <c r="G33" s="28"/>
      <c r="H33" s="28" t="str">
        <f>IF($D33="","",VLOOKUP($D33,'[1]男單 Prep'!$A$7:$P$37,4))</f>
        <v>雲林縣</v>
      </c>
      <c r="I33" s="48"/>
      <c r="J33" s="470"/>
      <c r="K33" s="476"/>
      <c r="L33" s="445"/>
      <c r="M33" s="469"/>
      <c r="N33" s="475"/>
      <c r="O33" s="483"/>
      <c r="P33" s="473"/>
      <c r="Q33" s="472"/>
      <c r="R33" s="38"/>
    </row>
    <row r="34" spans="1:18" s="39" customFormat="1" ht="6" customHeight="1">
      <c r="A34" s="27"/>
      <c r="B34" s="41"/>
      <c r="C34" s="41"/>
      <c r="D34" s="51"/>
      <c r="E34" s="42"/>
      <c r="F34" s="439"/>
      <c r="G34" s="43"/>
      <c r="H34" s="33"/>
      <c r="I34" s="52"/>
      <c r="J34" s="477" t="s">
        <v>6</v>
      </c>
      <c r="K34" s="478"/>
      <c r="L34" s="233">
        <f>UPPER(IF(OR(K34="a",K34="as"),J32,IF(OR(K34="b",K34="bs"),J36,)))</f>
      </c>
      <c r="M34" s="479"/>
      <c r="N34" s="475"/>
      <c r="O34" s="483"/>
      <c r="P34" s="473"/>
      <c r="Q34" s="472"/>
      <c r="R34" s="38"/>
    </row>
    <row r="35" spans="1:18" s="39" customFormat="1" ht="13.5" customHeight="1">
      <c r="A35" s="27">
        <v>15</v>
      </c>
      <c r="B35" s="28"/>
      <c r="C35" s="29">
        <f>IF($D35="","",VLOOKUP($D35,'[1]男單 Prep'!$A$7:$P$37,16))</f>
      </c>
      <c r="D35" s="30"/>
      <c r="E35" s="31" t="s">
        <v>154</v>
      </c>
      <c r="F35" s="233"/>
      <c r="G35" s="28"/>
      <c r="H35" s="28">
        <f>IF($D35="","",VLOOKUP($D35,'[1]男單 Prep'!$A$7:$P$37,4))</f>
      </c>
      <c r="I35" s="32"/>
      <c r="J35" s="500" t="s">
        <v>222</v>
      </c>
      <c r="K35" s="501"/>
      <c r="L35" s="462"/>
      <c r="M35" s="464"/>
      <c r="N35" s="475"/>
      <c r="O35" s="483"/>
      <c r="P35" s="473"/>
      <c r="Q35" s="472"/>
      <c r="R35" s="38"/>
    </row>
    <row r="36" spans="1:18" s="39" customFormat="1" ht="13.5" customHeight="1">
      <c r="A36" s="27"/>
      <c r="B36" s="41"/>
      <c r="C36" s="41"/>
      <c r="D36" s="41"/>
      <c r="E36" s="42"/>
      <c r="F36" s="439"/>
      <c r="G36" s="43"/>
      <c r="H36" s="44" t="s">
        <v>6</v>
      </c>
      <c r="I36" s="45"/>
      <c r="J36" s="467">
        <f>UPPER(IF(OR(I36="a",I36="as"),E35,IF(OR(I36="b",I36="bs"),E37,)))</f>
      </c>
      <c r="K36" s="468"/>
      <c r="L36" s="209"/>
      <c r="M36" s="464"/>
      <c r="N36" s="475"/>
      <c r="O36" s="483"/>
      <c r="P36" s="473"/>
      <c r="Q36" s="472"/>
      <c r="R36" s="38"/>
    </row>
    <row r="37" spans="1:18" s="39" customFormat="1" ht="13.5" customHeight="1">
      <c r="A37" s="27">
        <v>16</v>
      </c>
      <c r="B37" s="28"/>
      <c r="C37" s="29">
        <f>IF($D37="","",VLOOKUP($D37,'[1]男單 Prep'!$A$7:$P$37,16))</f>
        <v>5</v>
      </c>
      <c r="D37" s="30">
        <v>7</v>
      </c>
      <c r="E37" s="31" t="str">
        <f>UPPER(IF($D37="","",VLOOKUP($D37,'[1]男單 Prep'!$A$7:$P$37,2)))</f>
        <v>劉永慶</v>
      </c>
      <c r="F37" s="233"/>
      <c r="G37" s="28"/>
      <c r="H37" s="28" t="str">
        <f>IF($D37="","",VLOOKUP($D37,'[1]男單 Prep'!$A$7:$P$37,4))</f>
        <v>台中市</v>
      </c>
      <c r="I37" s="48"/>
      <c r="J37" s="470"/>
      <c r="K37" s="439"/>
      <c r="L37" s="209"/>
      <c r="M37" s="464"/>
      <c r="N37" s="504" t="s">
        <v>283</v>
      </c>
      <c r="O37" s="504"/>
      <c r="P37" s="500" t="s">
        <v>229</v>
      </c>
      <c r="Q37" s="501"/>
      <c r="R37" s="38"/>
    </row>
    <row r="38" spans="1:18" s="39" customFormat="1" ht="6" customHeight="1">
      <c r="A38" s="27"/>
      <c r="B38" s="41"/>
      <c r="C38" s="41"/>
      <c r="D38" s="41"/>
      <c r="E38" s="42"/>
      <c r="F38" s="439"/>
      <c r="G38" s="43"/>
      <c r="H38" s="33"/>
      <c r="I38" s="52"/>
      <c r="J38" s="439"/>
      <c r="K38" s="439"/>
      <c r="L38" s="209"/>
      <c r="M38" s="480"/>
      <c r="N38" s="504"/>
      <c r="O38" s="504"/>
      <c r="P38" s="505"/>
      <c r="Q38" s="506"/>
      <c r="R38" s="38"/>
    </row>
    <row r="39" spans="1:18" s="39" customFormat="1" ht="13.5" customHeight="1">
      <c r="A39" s="27">
        <v>17</v>
      </c>
      <c r="B39" s="28"/>
      <c r="C39" s="29">
        <f>IF($D39="","",VLOOKUP($D39,'[1]男單 Prep'!$A$7:$P$37,16))</f>
        <v>5</v>
      </c>
      <c r="D39" s="30">
        <v>5</v>
      </c>
      <c r="E39" s="31" t="str">
        <f>UPPER(IF($D39="","",VLOOKUP($D39,'[1]男單 Prep'!$A$7:$P$37,2)))</f>
        <v>陳銘曲</v>
      </c>
      <c r="F39" s="233"/>
      <c r="G39" s="28"/>
      <c r="H39" s="28" t="str">
        <f>IF($D39="","",VLOOKUP($D39,'[1]男單 Prep'!$A$7:$P$37,4))</f>
        <v>雲林縣</v>
      </c>
      <c r="I39" s="32"/>
      <c r="J39" s="439"/>
      <c r="K39" s="439"/>
      <c r="L39" s="445"/>
      <c r="M39" s="464"/>
      <c r="N39" s="504"/>
      <c r="O39" s="504"/>
      <c r="P39" s="484"/>
      <c r="Q39" s="485"/>
      <c r="R39" s="38"/>
    </row>
    <row r="40" spans="1:18" s="39" customFormat="1" ht="13.5" customHeight="1">
      <c r="A40" s="27"/>
      <c r="B40" s="41"/>
      <c r="C40" s="41"/>
      <c r="D40" s="41"/>
      <c r="E40" s="42"/>
      <c r="F40" s="439"/>
      <c r="G40" s="43"/>
      <c r="H40" s="44" t="s">
        <v>6</v>
      </c>
      <c r="I40" s="45"/>
      <c r="J40" s="467">
        <f>UPPER(IF(OR(I40="a",I40="as"),E39,IF(OR(I40="b",I40="bs"),E41,)))</f>
      </c>
      <c r="K40" s="467"/>
      <c r="L40" s="445"/>
      <c r="M40" s="464"/>
      <c r="N40" s="473"/>
      <c r="O40" s="474"/>
      <c r="P40" s="473"/>
      <c r="Q40" s="472"/>
      <c r="R40" s="38"/>
    </row>
    <row r="41" spans="1:18" s="39" customFormat="1" ht="13.5" customHeight="1">
      <c r="A41" s="27">
        <v>18</v>
      </c>
      <c r="B41" s="28"/>
      <c r="C41" s="29">
        <f>IF($D41="","",VLOOKUP($D41,'[1]男單 Prep'!$A$7:$P$37,16))</f>
      </c>
      <c r="D41" s="30"/>
      <c r="E41" s="31" t="s">
        <v>154</v>
      </c>
      <c r="F41" s="233"/>
      <c r="G41" s="28"/>
      <c r="H41" s="28">
        <f>IF($D41="","",VLOOKUP($D41,'[1]男單 Prep'!$A$7:$P$37,4))</f>
      </c>
      <c r="I41" s="48"/>
      <c r="J41" s="470"/>
      <c r="K41" s="476"/>
      <c r="L41" s="445"/>
      <c r="M41" s="464"/>
      <c r="N41" s="473"/>
      <c r="O41" s="474"/>
      <c r="P41" s="473"/>
      <c r="Q41" s="472"/>
      <c r="R41" s="38"/>
    </row>
    <row r="42" spans="1:18" s="39" customFormat="1" ht="6" customHeight="1">
      <c r="A42" s="27"/>
      <c r="B42" s="41"/>
      <c r="C42" s="41"/>
      <c r="D42" s="51"/>
      <c r="E42" s="42"/>
      <c r="F42" s="439"/>
      <c r="G42" s="43"/>
      <c r="H42" s="33"/>
      <c r="I42" s="52"/>
      <c r="J42" s="477" t="s">
        <v>6</v>
      </c>
      <c r="K42" s="478"/>
      <c r="L42" s="233">
        <f>UPPER(IF(OR(K42="a",K42="as"),J40,IF(OR(K42="b",K42="bs"),J44,)))</f>
      </c>
      <c r="M42" s="471"/>
      <c r="N42" s="473"/>
      <c r="O42" s="474"/>
      <c r="P42" s="473"/>
      <c r="Q42" s="472"/>
      <c r="R42" s="38"/>
    </row>
    <row r="43" spans="1:18" s="39" customFormat="1" ht="13.5" customHeight="1">
      <c r="A43" s="27">
        <v>19</v>
      </c>
      <c r="B43" s="28"/>
      <c r="C43" s="29"/>
      <c r="D43" s="30">
        <v>18</v>
      </c>
      <c r="E43" s="31" t="str">
        <f>UPPER(IF($D43="","",VLOOKUP($D43,'[1]男單 Prep'!$A$7:$P$37,2)))</f>
        <v>邱聖豪</v>
      </c>
      <c r="F43" s="233"/>
      <c r="G43" s="28"/>
      <c r="H43" s="28" t="str">
        <f>IF($D43="","",VLOOKUP($D43,'[1]男單 Prep'!$A$7:$P$37,4))</f>
        <v>台東市</v>
      </c>
      <c r="I43" s="32"/>
      <c r="J43" s="500" t="s">
        <v>231</v>
      </c>
      <c r="K43" s="501"/>
      <c r="L43" s="462"/>
      <c r="M43" s="463"/>
      <c r="N43" s="473"/>
      <c r="O43" s="474"/>
      <c r="P43" s="473"/>
      <c r="Q43" s="472"/>
      <c r="R43" s="38"/>
    </row>
    <row r="44" spans="1:18" s="39" customFormat="1" ht="13.5" customHeight="1">
      <c r="A44" s="27"/>
      <c r="B44" s="41"/>
      <c r="C44" s="41"/>
      <c r="D44" s="51"/>
      <c r="E44" s="42"/>
      <c r="F44" s="439" t="s">
        <v>214</v>
      </c>
      <c r="G44" s="43"/>
      <c r="H44" s="44" t="s">
        <v>6</v>
      </c>
      <c r="I44" s="45"/>
      <c r="J44" s="467">
        <f>UPPER(IF(OR(I44="a",I44="as"),E43,IF(OR(I44="b",I44="bs"),E45,)))</f>
      </c>
      <c r="K44" s="468"/>
      <c r="L44" s="209"/>
      <c r="M44" s="469"/>
      <c r="N44" s="473"/>
      <c r="O44" s="474"/>
      <c r="P44" s="473"/>
      <c r="Q44" s="472"/>
      <c r="R44" s="38"/>
    </row>
    <row r="45" spans="1:18" s="39" customFormat="1" ht="13.5" customHeight="1">
      <c r="A45" s="27">
        <v>20</v>
      </c>
      <c r="B45" s="28"/>
      <c r="C45" s="29"/>
      <c r="D45" s="30">
        <v>20</v>
      </c>
      <c r="E45" s="31" t="str">
        <f>UPPER(IF($D45="","",VLOOKUP($D45,'[1]男單 Prep'!$A$7:$P$37,2)))</f>
        <v>蕭國偉</v>
      </c>
      <c r="F45" s="233"/>
      <c r="G45" s="28"/>
      <c r="H45" s="28" t="str">
        <f>IF($D45="","",VLOOKUP($D45,'[1]男單 Prep'!$A$7:$P$37,4))</f>
        <v>台中市</v>
      </c>
      <c r="I45" s="48"/>
      <c r="J45" s="470"/>
      <c r="K45" s="439"/>
      <c r="L45" s="498" t="s">
        <v>281</v>
      </c>
      <c r="M45" s="502"/>
      <c r="N45" s="473"/>
      <c r="O45" s="474"/>
      <c r="P45" s="473"/>
      <c r="Q45" s="472"/>
      <c r="R45" s="38"/>
    </row>
    <row r="46" spans="1:18" s="39" customFormat="1" ht="6" customHeight="1">
      <c r="A46" s="27"/>
      <c r="B46" s="41"/>
      <c r="C46" s="41"/>
      <c r="D46" s="51"/>
      <c r="E46" s="42"/>
      <c r="F46" s="439"/>
      <c r="G46" s="43"/>
      <c r="H46" s="33"/>
      <c r="I46" s="52"/>
      <c r="J46" s="439"/>
      <c r="K46" s="439"/>
      <c r="L46" s="503"/>
      <c r="M46" s="502"/>
      <c r="N46" s="467">
        <f>UPPER(IF(OR(M46="a",M46="as"),L42,IF(OR(M46="b",M46="bs"),L50,)))</f>
      </c>
      <c r="O46" s="481"/>
      <c r="P46" s="473"/>
      <c r="Q46" s="472"/>
      <c r="R46" s="38"/>
    </row>
    <row r="47" spans="1:18" s="39" customFormat="1" ht="13.5" customHeight="1">
      <c r="A47" s="27">
        <v>21</v>
      </c>
      <c r="B47" s="28"/>
      <c r="C47" s="29"/>
      <c r="D47" s="30">
        <v>21</v>
      </c>
      <c r="E47" s="31" t="str">
        <f>UPPER(IF($D47="","",VLOOKUP($D47,'[1]男單 Prep'!$A$7:$P$37,2)))</f>
        <v>徐德富</v>
      </c>
      <c r="F47" s="233"/>
      <c r="G47" s="28"/>
      <c r="H47" s="28" t="str">
        <f>IF($D47="","",VLOOKUP($D47,'[1]男單 Prep'!$A$7:$P$37,4))</f>
        <v>新竹縣</v>
      </c>
      <c r="I47" s="32"/>
      <c r="J47" s="439"/>
      <c r="K47" s="439"/>
      <c r="L47" s="503"/>
      <c r="M47" s="502"/>
      <c r="N47" s="470"/>
      <c r="O47" s="472"/>
      <c r="P47" s="473"/>
      <c r="Q47" s="472"/>
      <c r="R47" s="38"/>
    </row>
    <row r="48" spans="1:18" s="39" customFormat="1" ht="13.5" customHeight="1">
      <c r="A48" s="27"/>
      <c r="B48" s="41"/>
      <c r="C48" s="41"/>
      <c r="D48" s="51"/>
      <c r="E48" s="42"/>
      <c r="F48" s="439" t="s">
        <v>217</v>
      </c>
      <c r="G48" s="43"/>
      <c r="H48" s="44" t="s">
        <v>6</v>
      </c>
      <c r="I48" s="45"/>
      <c r="J48" s="467">
        <f>UPPER(IF(OR(I48="a",I48="as"),E47,IF(OR(I48="b",I48="bs"),E49,)))</f>
      </c>
      <c r="K48" s="467"/>
      <c r="L48" s="503"/>
      <c r="M48" s="502"/>
      <c r="N48" s="475"/>
      <c r="O48" s="472"/>
      <c r="P48" s="473"/>
      <c r="Q48" s="472"/>
      <c r="R48" s="38"/>
    </row>
    <row r="49" spans="1:18" s="39" customFormat="1" ht="13.5" customHeight="1">
      <c r="A49" s="27">
        <v>22</v>
      </c>
      <c r="B49" s="28"/>
      <c r="C49" s="29"/>
      <c r="D49" s="30">
        <v>22</v>
      </c>
      <c r="E49" s="31" t="str">
        <f>UPPER(IF($D49="","",VLOOKUP($D49,'[1]男單 Prep'!$A$7:$P$37,2)))</f>
        <v>林佑城</v>
      </c>
      <c r="F49" s="233"/>
      <c r="G49" s="28"/>
      <c r="H49" s="28" t="str">
        <f>IF($D49="","",VLOOKUP($D49,'[1]男單 Prep'!$A$7:$P$37,4))</f>
        <v>台東市</v>
      </c>
      <c r="I49" s="48"/>
      <c r="J49" s="470"/>
      <c r="K49" s="476"/>
      <c r="L49" s="445"/>
      <c r="M49" s="469"/>
      <c r="N49" s="475"/>
      <c r="O49" s="472"/>
      <c r="P49" s="473"/>
      <c r="Q49" s="472"/>
      <c r="R49" s="38"/>
    </row>
    <row r="50" spans="1:18" s="39" customFormat="1" ht="6" customHeight="1">
      <c r="A50" s="27"/>
      <c r="B50" s="41"/>
      <c r="C50" s="41"/>
      <c r="D50" s="51"/>
      <c r="E50" s="42"/>
      <c r="F50" s="439"/>
      <c r="G50" s="43"/>
      <c r="H50" s="33"/>
      <c r="I50" s="52"/>
      <c r="J50" s="477" t="s">
        <v>6</v>
      </c>
      <c r="K50" s="478"/>
      <c r="L50" s="233">
        <f>UPPER(IF(OR(K50="a",K50="as"),J48,IF(OR(K50="b",K50="bs"),J52,)))</f>
      </c>
      <c r="M50" s="479"/>
      <c r="N50" s="475"/>
      <c r="O50" s="472"/>
      <c r="P50" s="473"/>
      <c r="Q50" s="472"/>
      <c r="R50" s="38"/>
    </row>
    <row r="51" spans="1:18" s="39" customFormat="1" ht="13.5" customHeight="1">
      <c r="A51" s="27">
        <v>23</v>
      </c>
      <c r="B51" s="28"/>
      <c r="C51" s="29">
        <f>IF($D51="","",VLOOKUP($D51,'[1]男單 Prep'!$A$7:$P$37,16))</f>
      </c>
      <c r="D51" s="30"/>
      <c r="E51" s="31" t="s">
        <v>154</v>
      </c>
      <c r="F51" s="233"/>
      <c r="G51" s="28"/>
      <c r="H51" s="28">
        <f>IF($D51="","",VLOOKUP($D51,'[1]男單 Prep'!$A$7:$P$37,4))</f>
      </c>
      <c r="I51" s="32"/>
      <c r="J51" s="500" t="s">
        <v>223</v>
      </c>
      <c r="K51" s="501"/>
      <c r="L51" s="462"/>
      <c r="M51" s="464"/>
      <c r="N51" s="475"/>
      <c r="O51" s="472"/>
      <c r="P51" s="473"/>
      <c r="Q51" s="472"/>
      <c r="R51" s="38"/>
    </row>
    <row r="52" spans="1:18" s="39" customFormat="1" ht="13.5" customHeight="1">
      <c r="A52" s="27"/>
      <c r="B52" s="41"/>
      <c r="C52" s="41"/>
      <c r="D52" s="41"/>
      <c r="E52" s="42"/>
      <c r="F52" s="439"/>
      <c r="G52" s="43"/>
      <c r="H52" s="44" t="s">
        <v>6</v>
      </c>
      <c r="I52" s="45"/>
      <c r="J52" s="467">
        <f>UPPER(IF(OR(I52="a",I52="as"),E51,IF(OR(I52="b",I52="bs"),E53,)))</f>
      </c>
      <c r="K52" s="468"/>
      <c r="L52" s="209"/>
      <c r="M52" s="464"/>
      <c r="N52" s="475"/>
      <c r="O52" s="472"/>
      <c r="P52" s="473"/>
      <c r="Q52" s="472"/>
      <c r="R52" s="38"/>
    </row>
    <row r="53" spans="1:18" s="39" customFormat="1" ht="13.5" customHeight="1">
      <c r="A53" s="27">
        <v>24</v>
      </c>
      <c r="B53" s="28"/>
      <c r="C53" s="29">
        <f>IF($D53="","",VLOOKUP($D53,'[1]男單 Prep'!$A$7:$P$37,16))</f>
        <v>5</v>
      </c>
      <c r="D53" s="30">
        <v>4</v>
      </c>
      <c r="E53" s="31" t="str">
        <f>UPPER(IF($D53="","",VLOOKUP($D53,'[1]男單 Prep'!$A$7:$P$37,2)))</f>
        <v>林世傑</v>
      </c>
      <c r="F53" s="233"/>
      <c r="G53" s="28"/>
      <c r="H53" s="28" t="str">
        <f>IF($D53="","",VLOOKUP($D53,'[1]男單 Prep'!$A$7:$P$37,4))</f>
        <v>台南市</v>
      </c>
      <c r="I53" s="48"/>
      <c r="J53" s="470"/>
      <c r="K53" s="439"/>
      <c r="L53" s="209"/>
      <c r="M53" s="464"/>
      <c r="N53" s="498" t="s">
        <v>228</v>
      </c>
      <c r="O53" s="499"/>
      <c r="P53" s="473"/>
      <c r="Q53" s="472"/>
      <c r="R53" s="38"/>
    </row>
    <row r="54" spans="1:18" s="39" customFormat="1" ht="6" customHeight="1">
      <c r="A54" s="27"/>
      <c r="B54" s="41"/>
      <c r="C54" s="41"/>
      <c r="D54" s="41"/>
      <c r="E54" s="42"/>
      <c r="F54" s="439"/>
      <c r="G54" s="43"/>
      <c r="H54" s="33"/>
      <c r="I54" s="52"/>
      <c r="J54" s="439"/>
      <c r="K54" s="439"/>
      <c r="L54" s="209"/>
      <c r="M54" s="480"/>
      <c r="N54" s="498"/>
      <c r="O54" s="499"/>
      <c r="P54" s="467">
        <f>UPPER(IF(OR(O54="a",O54="as"),N46,IF(OR(O54="b",O54="bs"),N62,)))</f>
      </c>
      <c r="Q54" s="482"/>
      <c r="R54" s="38"/>
    </row>
    <row r="55" spans="1:18" s="39" customFormat="1" ht="13.5" customHeight="1">
      <c r="A55" s="27">
        <v>25</v>
      </c>
      <c r="B55" s="28"/>
      <c r="C55" s="29">
        <f>IF($D55="","",VLOOKUP($D55,'[1]男單 Prep'!$A$7:$P$37,16))</f>
        <v>5</v>
      </c>
      <c r="D55" s="30">
        <v>6</v>
      </c>
      <c r="E55" s="31" t="str">
        <f>UPPER(IF($D55="","",VLOOKUP($D55,'[1]男單 Prep'!$A$7:$P$37,2)))</f>
        <v>吳垂楊</v>
      </c>
      <c r="F55" s="233"/>
      <c r="G55" s="28"/>
      <c r="H55" s="28" t="str">
        <f>IF($D55="","",VLOOKUP($D55,'[1]男單 Prep'!$A$7:$P$37,4))</f>
        <v>嘉義市</v>
      </c>
      <c r="I55" s="32"/>
      <c r="J55" s="439"/>
      <c r="K55" s="439"/>
      <c r="L55" s="445"/>
      <c r="M55" s="464"/>
      <c r="N55" s="498"/>
      <c r="O55" s="499"/>
      <c r="P55" s="470"/>
      <c r="Q55" s="486"/>
      <c r="R55" s="38"/>
    </row>
    <row r="56" spans="1:18" s="39" customFormat="1" ht="13.5" customHeight="1">
      <c r="A56" s="27"/>
      <c r="B56" s="41"/>
      <c r="C56" s="41"/>
      <c r="D56" s="41"/>
      <c r="E56" s="42"/>
      <c r="F56" s="439"/>
      <c r="G56" s="43"/>
      <c r="H56" s="44" t="s">
        <v>6</v>
      </c>
      <c r="I56" s="45"/>
      <c r="J56" s="467">
        <f>UPPER(IF(OR(I56="a",I56="as"),E55,IF(OR(I56="b",I56="bs"),E57,)))</f>
      </c>
      <c r="K56" s="467"/>
      <c r="L56" s="445"/>
      <c r="M56" s="464"/>
      <c r="N56" s="473"/>
      <c r="O56" s="472"/>
      <c r="P56" s="473"/>
      <c r="Q56" s="483"/>
      <c r="R56" s="38"/>
    </row>
    <row r="57" spans="1:18" s="39" customFormat="1" ht="13.5" customHeight="1">
      <c r="A57" s="27">
        <v>26</v>
      </c>
      <c r="B57" s="28"/>
      <c r="C57" s="29">
        <f>IF($D57="","",VLOOKUP($D57,'[1]男單 Prep'!$A$7:$P$37,16))</f>
      </c>
      <c r="D57" s="30"/>
      <c r="E57" s="31" t="s">
        <v>154</v>
      </c>
      <c r="F57" s="233"/>
      <c r="G57" s="28"/>
      <c r="H57" s="28">
        <f>IF($D57="","",VLOOKUP($D57,'[1]男單 Prep'!$A$7:$P$37,4))</f>
      </c>
      <c r="I57" s="48"/>
      <c r="J57" s="470"/>
      <c r="K57" s="476"/>
      <c r="L57" s="445"/>
      <c r="M57" s="464"/>
      <c r="N57" s="473"/>
      <c r="O57" s="472"/>
      <c r="P57" s="473"/>
      <c r="Q57" s="483"/>
      <c r="R57" s="38"/>
    </row>
    <row r="58" spans="1:18" s="39" customFormat="1" ht="6" customHeight="1">
      <c r="A58" s="27"/>
      <c r="B58" s="41"/>
      <c r="C58" s="41"/>
      <c r="D58" s="51"/>
      <c r="E58" s="42"/>
      <c r="F58" s="439"/>
      <c r="G58" s="43"/>
      <c r="H58" s="33"/>
      <c r="I58" s="52"/>
      <c r="J58" s="477" t="s">
        <v>6</v>
      </c>
      <c r="K58" s="478"/>
      <c r="L58" s="233">
        <f>UPPER(IF(OR(K58="a",K58="as"),J56,IF(OR(K58="b",K58="bs"),J60,)))</f>
      </c>
      <c r="M58" s="471"/>
      <c r="N58" s="473"/>
      <c r="O58" s="472"/>
      <c r="P58" s="473"/>
      <c r="Q58" s="483"/>
      <c r="R58" s="38"/>
    </row>
    <row r="59" spans="1:18" s="39" customFormat="1" ht="13.5" customHeight="1">
      <c r="A59" s="27">
        <v>27</v>
      </c>
      <c r="B59" s="28"/>
      <c r="C59" s="29"/>
      <c r="D59" s="30">
        <v>16</v>
      </c>
      <c r="E59" s="31" t="str">
        <f>UPPER(IF($D59="","",VLOOKUP($D59,'[1]男單 Prep'!$A$7:$P$37,2)))</f>
        <v>謝憲宜</v>
      </c>
      <c r="F59" s="233"/>
      <c r="G59" s="28"/>
      <c r="H59" s="28" t="str">
        <f>IF($D59="","",VLOOKUP($D59,'[1]男單 Prep'!$A$7:$P$37,4))</f>
        <v>雲林縣</v>
      </c>
      <c r="I59" s="32"/>
      <c r="J59" s="500" t="s">
        <v>224</v>
      </c>
      <c r="K59" s="501"/>
      <c r="L59" s="462"/>
      <c r="M59" s="463"/>
      <c r="N59" s="473"/>
      <c r="O59" s="472"/>
      <c r="P59" s="473"/>
      <c r="Q59" s="483"/>
      <c r="R59" s="90"/>
    </row>
    <row r="60" spans="1:18" s="39" customFormat="1" ht="13.5" customHeight="1">
      <c r="A60" s="27"/>
      <c r="B60" s="41"/>
      <c r="C60" s="41"/>
      <c r="D60" s="51"/>
      <c r="E60" s="42"/>
      <c r="F60" s="439" t="s">
        <v>218</v>
      </c>
      <c r="G60" s="43"/>
      <c r="H60" s="44" t="s">
        <v>6</v>
      </c>
      <c r="I60" s="45"/>
      <c r="J60" s="467">
        <f>UPPER(IF(OR(I60="a",I60="as"),E59,IF(OR(I60="b",I60="bs"),E61,)))</f>
      </c>
      <c r="K60" s="468"/>
      <c r="L60" s="209"/>
      <c r="M60" s="469"/>
      <c r="N60" s="473"/>
      <c r="O60" s="472"/>
      <c r="P60" s="473"/>
      <c r="Q60" s="483"/>
      <c r="R60" s="38"/>
    </row>
    <row r="61" spans="1:18" s="39" customFormat="1" ht="13.5" customHeight="1">
      <c r="A61" s="27">
        <v>28</v>
      </c>
      <c r="B61" s="28"/>
      <c r="C61" s="29"/>
      <c r="D61" s="30">
        <v>11</v>
      </c>
      <c r="E61" s="31" t="str">
        <f>UPPER(IF($D61="","",VLOOKUP($D61,'[1]男單 Prep'!$A$7:$P$37,2)))</f>
        <v>張碧峰</v>
      </c>
      <c r="F61" s="233"/>
      <c r="G61" s="28"/>
      <c r="H61" s="28" t="str">
        <f>IF($D61="","",VLOOKUP($D61,'[1]男單 Prep'!$A$7:$P$37,4))</f>
        <v>台中市</v>
      </c>
      <c r="I61" s="48"/>
      <c r="J61" s="470"/>
      <c r="K61" s="439"/>
      <c r="L61" s="498" t="s">
        <v>282</v>
      </c>
      <c r="M61" s="502"/>
      <c r="N61" s="473"/>
      <c r="O61" s="472"/>
      <c r="P61" s="473"/>
      <c r="Q61" s="483"/>
      <c r="R61" s="38"/>
    </row>
    <row r="62" spans="1:18" s="39" customFormat="1" ht="6" customHeight="1">
      <c r="A62" s="27"/>
      <c r="B62" s="41"/>
      <c r="C62" s="41"/>
      <c r="D62" s="51"/>
      <c r="E62" s="42"/>
      <c r="F62" s="439"/>
      <c r="G62" s="43"/>
      <c r="H62" s="33"/>
      <c r="I62" s="52"/>
      <c r="J62" s="439"/>
      <c r="K62" s="439"/>
      <c r="L62" s="503"/>
      <c r="M62" s="502"/>
      <c r="N62" s="467">
        <f>UPPER(IF(OR(M62="a",M62="as"),L58,IF(OR(M62="b",M62="bs"),L66,)))</f>
      </c>
      <c r="O62" s="482"/>
      <c r="P62" s="473"/>
      <c r="Q62" s="483"/>
      <c r="R62" s="38"/>
    </row>
    <row r="63" spans="1:18" s="39" customFormat="1" ht="13.5" customHeight="1">
      <c r="A63" s="27">
        <v>29</v>
      </c>
      <c r="B63" s="28"/>
      <c r="C63" s="29"/>
      <c r="D63" s="30">
        <v>23</v>
      </c>
      <c r="E63" s="31" t="str">
        <f>UPPER(IF($D63="","",VLOOKUP($D63,'[1]男單 Prep'!$A$7:$P$37,2)))</f>
        <v>林文政</v>
      </c>
      <c r="F63" s="233"/>
      <c r="G63" s="28"/>
      <c r="H63" s="28" t="str">
        <f>IF($D63="","",VLOOKUP($D63,'[1]男單 Prep'!$A$7:$P$37,4))</f>
        <v>台中市</v>
      </c>
      <c r="I63" s="32"/>
      <c r="J63" s="439"/>
      <c r="K63" s="439"/>
      <c r="L63" s="503"/>
      <c r="M63" s="502"/>
      <c r="N63" s="470"/>
      <c r="O63" s="480"/>
      <c r="P63" s="465"/>
      <c r="Q63" s="466"/>
      <c r="R63" s="38"/>
    </row>
    <row r="64" spans="1:18" s="39" customFormat="1" ht="13.5" customHeight="1">
      <c r="A64" s="27"/>
      <c r="B64" s="41"/>
      <c r="C64" s="41"/>
      <c r="D64" s="51"/>
      <c r="E64" s="42"/>
      <c r="F64" s="439" t="s">
        <v>219</v>
      </c>
      <c r="G64" s="43"/>
      <c r="H64" s="44" t="s">
        <v>6</v>
      </c>
      <c r="I64" s="45"/>
      <c r="J64" s="467">
        <f>UPPER(IF(OR(I64="a",I64="as"),E63,IF(OR(I64="b",I64="bs"),E65,)))</f>
      </c>
      <c r="K64" s="467"/>
      <c r="L64" s="503"/>
      <c r="M64" s="502"/>
      <c r="N64" s="464"/>
      <c r="O64" s="480"/>
      <c r="P64" s="465"/>
      <c r="Q64" s="466"/>
      <c r="R64" s="38"/>
    </row>
    <row r="65" spans="1:18" s="39" customFormat="1" ht="13.5" customHeight="1">
      <c r="A65" s="27">
        <v>30</v>
      </c>
      <c r="B65" s="28"/>
      <c r="C65" s="29"/>
      <c r="D65" s="30">
        <v>15</v>
      </c>
      <c r="E65" s="31" t="str">
        <f>UPPER(IF($D65="","",VLOOKUP($D65,'[1]男單 Prep'!$A$7:$P$37,2)))</f>
        <v>張哲千</v>
      </c>
      <c r="F65" s="233"/>
      <c r="G65" s="28"/>
      <c r="H65" s="28" t="str">
        <f>IF($D65="","",VLOOKUP($D65,'[1]男單 Prep'!$A$7:$P$37,4))</f>
        <v>桃園縣</v>
      </c>
      <c r="I65" s="48"/>
      <c r="J65" s="470"/>
      <c r="K65" s="476"/>
      <c r="L65" s="445"/>
      <c r="M65" s="469"/>
      <c r="N65" s="464"/>
      <c r="O65" s="480"/>
      <c r="P65" s="465"/>
      <c r="Q65" s="466"/>
      <c r="R65" s="38"/>
    </row>
    <row r="66" spans="1:18" s="39" customFormat="1" ht="6" customHeight="1">
      <c r="A66" s="27"/>
      <c r="B66" s="41"/>
      <c r="C66" s="41"/>
      <c r="D66" s="51"/>
      <c r="E66" s="42"/>
      <c r="F66" s="439"/>
      <c r="G66" s="43"/>
      <c r="H66" s="33"/>
      <c r="I66" s="52"/>
      <c r="J66" s="477" t="s">
        <v>6</v>
      </c>
      <c r="K66" s="478"/>
      <c r="L66" s="233">
        <f>UPPER(IF(OR(K66="a",K66="as"),J64,IF(OR(K66="b",K66="bs"),J68,)))</f>
      </c>
      <c r="M66" s="479"/>
      <c r="N66" s="464"/>
      <c r="O66" s="480"/>
      <c r="P66" s="465"/>
      <c r="Q66" s="466"/>
      <c r="R66" s="38"/>
    </row>
    <row r="67" spans="1:18" s="39" customFormat="1" ht="13.5" customHeight="1">
      <c r="A67" s="27">
        <v>31</v>
      </c>
      <c r="B67" s="28"/>
      <c r="C67" s="29"/>
      <c r="D67" s="30"/>
      <c r="E67" s="31" t="s">
        <v>154</v>
      </c>
      <c r="F67" s="233"/>
      <c r="G67" s="28"/>
      <c r="H67" s="28">
        <f>IF($D67="","",VLOOKUP($D67,'[1]男單 Prep'!$A$7:$P$37,4))</f>
      </c>
      <c r="I67" s="32"/>
      <c r="J67" s="500" t="s">
        <v>225</v>
      </c>
      <c r="K67" s="501"/>
      <c r="L67" s="462"/>
      <c r="M67" s="464"/>
      <c r="N67" s="464"/>
      <c r="O67" s="464"/>
      <c r="P67" s="465"/>
      <c r="Q67" s="466"/>
      <c r="R67" s="38"/>
    </row>
    <row r="68" spans="1:18" s="39" customFormat="1" ht="13.5" customHeight="1">
      <c r="A68" s="27"/>
      <c r="B68" s="41"/>
      <c r="C68" s="41"/>
      <c r="D68" s="41"/>
      <c r="E68" s="42"/>
      <c r="F68" s="439"/>
      <c r="G68" s="43"/>
      <c r="H68" s="44" t="s">
        <v>6</v>
      </c>
      <c r="I68" s="45"/>
      <c r="J68" s="467">
        <f>UPPER(IF(OR(I68="a",I68="as"),E67,IF(OR(I68="b",I68="bs"),E69,)))</f>
      </c>
      <c r="K68" s="468"/>
      <c r="L68" s="209"/>
      <c r="M68" s="464"/>
      <c r="N68" s="464"/>
      <c r="O68" s="464"/>
      <c r="P68" s="465"/>
      <c r="Q68" s="466"/>
      <c r="R68" s="38"/>
    </row>
    <row r="69" spans="1:18" s="39" customFormat="1" ht="13.5" customHeight="1">
      <c r="A69" s="27">
        <v>32</v>
      </c>
      <c r="B69" s="28"/>
      <c r="C69" s="29">
        <f>IF($D69="","",VLOOKUP($D69,'[1]男單 Prep'!$A$7:$P$37,16))</f>
        <v>3</v>
      </c>
      <c r="D69" s="30">
        <v>2</v>
      </c>
      <c r="E69" s="31" t="str">
        <f>UPPER(IF($D69="","",VLOOKUP($D69,'[1]男單 Prep'!$A$7:$P$37,2)))</f>
        <v>邱永鎮</v>
      </c>
      <c r="F69" s="233"/>
      <c r="G69" s="28"/>
      <c r="H69" s="28" t="str">
        <f>IF($D69="","",VLOOKUP($D69,'[1]男單 Prep'!$A$7:$P$37,4))</f>
        <v>台中市</v>
      </c>
      <c r="I69" s="48"/>
      <c r="J69" s="470"/>
      <c r="K69" s="439"/>
      <c r="L69" s="209"/>
      <c r="M69" s="487"/>
      <c r="N69" s="475"/>
      <c r="O69" s="483"/>
      <c r="P69" s="465"/>
      <c r="Q69" s="466"/>
      <c r="R69" s="38"/>
    </row>
    <row r="70" spans="1:18" s="235" customFormat="1" ht="6.75" customHeight="1">
      <c r="A70" s="91"/>
      <c r="B70" s="91"/>
      <c r="C70" s="91"/>
      <c r="D70" s="91"/>
      <c r="E70" s="92"/>
      <c r="F70" s="359"/>
      <c r="G70" s="93"/>
      <c r="H70" s="93"/>
      <c r="I70" s="94"/>
      <c r="J70" s="465"/>
      <c r="K70" s="466"/>
      <c r="L70" s="488"/>
      <c r="M70" s="489"/>
      <c r="N70" s="488"/>
      <c r="O70" s="489"/>
      <c r="P70" s="465"/>
      <c r="Q70" s="466"/>
      <c r="R70" s="234"/>
    </row>
    <row r="71" spans="5:17" ht="15">
      <c r="E71" s="197"/>
      <c r="F71" s="379"/>
      <c r="J71" s="379"/>
      <c r="K71" s="372"/>
      <c r="L71" s="353"/>
      <c r="M71" s="372"/>
      <c r="N71" s="379"/>
      <c r="O71" s="372"/>
      <c r="P71" s="379"/>
      <c r="Q71" s="372"/>
    </row>
    <row r="72" spans="5:17" ht="15">
      <c r="E72" s="197"/>
      <c r="F72" s="379"/>
      <c r="J72" s="379"/>
      <c r="K72" s="372"/>
      <c r="L72" s="353"/>
      <c r="M72" s="372"/>
      <c r="N72" s="379"/>
      <c r="O72" s="372"/>
      <c r="P72" s="379"/>
      <c r="Q72" s="372"/>
    </row>
    <row r="73" spans="5:17" ht="15">
      <c r="E73" s="197"/>
      <c r="F73" s="379"/>
      <c r="J73" s="379"/>
      <c r="K73" s="372"/>
      <c r="L73" s="353"/>
      <c r="M73" s="372"/>
      <c r="N73" s="379"/>
      <c r="O73" s="372"/>
      <c r="P73" s="379"/>
      <c r="Q73" s="372"/>
    </row>
    <row r="74" spans="5:17" ht="15">
      <c r="E74" s="197"/>
      <c r="F74" s="379"/>
      <c r="J74" s="379"/>
      <c r="K74" s="372"/>
      <c r="L74" s="353"/>
      <c r="M74" s="372"/>
      <c r="N74" s="379"/>
      <c r="O74" s="372"/>
      <c r="P74" s="379"/>
      <c r="Q74" s="372"/>
    </row>
    <row r="75" spans="5:17" ht="15">
      <c r="E75" s="197"/>
      <c r="F75" s="379"/>
      <c r="J75" s="379"/>
      <c r="K75" s="372"/>
      <c r="L75" s="353"/>
      <c r="M75" s="372"/>
      <c r="N75" s="379"/>
      <c r="O75" s="372"/>
      <c r="P75" s="379"/>
      <c r="Q75" s="372"/>
    </row>
    <row r="76" spans="5:17" ht="15">
      <c r="E76" s="197"/>
      <c r="F76" s="379"/>
      <c r="J76" s="379"/>
      <c r="K76" s="372"/>
      <c r="L76" s="353"/>
      <c r="M76" s="372"/>
      <c r="N76" s="379"/>
      <c r="O76" s="372"/>
      <c r="P76" s="379"/>
      <c r="Q76" s="372"/>
    </row>
    <row r="77" spans="5:17" ht="15">
      <c r="E77" s="197"/>
      <c r="F77" s="379"/>
      <c r="J77" s="379"/>
      <c r="K77" s="372"/>
      <c r="L77" s="353"/>
      <c r="M77" s="372"/>
      <c r="N77" s="379"/>
      <c r="O77" s="372"/>
      <c r="P77" s="379"/>
      <c r="Q77" s="372"/>
    </row>
    <row r="78" spans="5:17" ht="15">
      <c r="E78" s="197"/>
      <c r="F78" s="379"/>
      <c r="J78" s="379"/>
      <c r="K78" s="372"/>
      <c r="L78" s="353"/>
      <c r="M78" s="372"/>
      <c r="N78" s="379"/>
      <c r="O78" s="372"/>
      <c r="P78" s="379"/>
      <c r="Q78" s="372"/>
    </row>
    <row r="79" spans="5:17" ht="15">
      <c r="E79" s="197"/>
      <c r="F79" s="379"/>
      <c r="J79" s="379"/>
      <c r="K79" s="372"/>
      <c r="L79" s="353"/>
      <c r="M79" s="372"/>
      <c r="N79" s="379"/>
      <c r="O79" s="372"/>
      <c r="P79" s="379"/>
      <c r="Q79" s="372"/>
    </row>
    <row r="80" spans="5:17" ht="15">
      <c r="E80" s="197"/>
      <c r="F80" s="379"/>
      <c r="J80" s="379"/>
      <c r="K80" s="372"/>
      <c r="L80" s="353"/>
      <c r="M80" s="372"/>
      <c r="N80" s="379"/>
      <c r="O80" s="372"/>
      <c r="P80" s="379"/>
      <c r="Q80" s="372"/>
    </row>
    <row r="81" spans="5:17" ht="15">
      <c r="E81" s="197"/>
      <c r="F81" s="379"/>
      <c r="J81" s="379"/>
      <c r="K81" s="372"/>
      <c r="L81" s="353"/>
      <c r="M81" s="372"/>
      <c r="N81" s="379"/>
      <c r="O81" s="372"/>
      <c r="P81" s="379"/>
      <c r="Q81" s="372"/>
    </row>
    <row r="82" spans="5:17" ht="15">
      <c r="E82" s="197"/>
      <c r="F82" s="379"/>
      <c r="J82" s="379"/>
      <c r="K82" s="372"/>
      <c r="L82" s="353"/>
      <c r="M82" s="372"/>
      <c r="N82" s="379"/>
      <c r="O82" s="372"/>
      <c r="P82" s="379"/>
      <c r="Q82" s="372"/>
    </row>
    <row r="83" spans="5:17" ht="15">
      <c r="E83" s="197"/>
      <c r="F83" s="379"/>
      <c r="J83" s="379"/>
      <c r="K83" s="372"/>
      <c r="L83" s="353"/>
      <c r="M83" s="372"/>
      <c r="N83" s="379"/>
      <c r="O83" s="372"/>
      <c r="P83" s="379"/>
      <c r="Q83" s="372"/>
    </row>
    <row r="84" spans="5:17" ht="15">
      <c r="E84" s="197"/>
      <c r="F84" s="379"/>
      <c r="J84" s="379"/>
      <c r="K84" s="372"/>
      <c r="L84" s="353"/>
      <c r="M84" s="372"/>
      <c r="N84" s="379"/>
      <c r="O84" s="372"/>
      <c r="P84" s="379"/>
      <c r="Q84" s="372"/>
    </row>
    <row r="85" spans="5:17" ht="15">
      <c r="E85" s="197"/>
      <c r="F85" s="379"/>
      <c r="J85" s="379"/>
      <c r="K85" s="372"/>
      <c r="L85" s="353"/>
      <c r="M85" s="372"/>
      <c r="N85" s="379"/>
      <c r="O85" s="372"/>
      <c r="P85" s="379"/>
      <c r="Q85" s="372"/>
    </row>
    <row r="86" spans="5:17" ht="15">
      <c r="E86" s="197"/>
      <c r="F86" s="379"/>
      <c r="J86" s="379"/>
      <c r="K86" s="372"/>
      <c r="L86" s="353"/>
      <c r="M86" s="372"/>
      <c r="N86" s="379"/>
      <c r="O86" s="372"/>
      <c r="P86" s="379"/>
      <c r="Q86" s="372"/>
    </row>
    <row r="87" spans="5:17" ht="15">
      <c r="E87" s="197"/>
      <c r="F87" s="379"/>
      <c r="J87" s="379"/>
      <c r="K87" s="372"/>
      <c r="L87" s="353"/>
      <c r="M87" s="372"/>
      <c r="N87" s="379"/>
      <c r="O87" s="372"/>
      <c r="P87" s="379"/>
      <c r="Q87" s="372"/>
    </row>
    <row r="88" spans="5:17" ht="15">
      <c r="E88" s="197"/>
      <c r="F88" s="379"/>
      <c r="J88" s="379"/>
      <c r="K88" s="372"/>
      <c r="L88" s="353"/>
      <c r="M88" s="372"/>
      <c r="N88" s="379"/>
      <c r="O88" s="372"/>
      <c r="P88" s="379"/>
      <c r="Q88" s="372"/>
    </row>
    <row r="89" spans="5:17" ht="15">
      <c r="E89" s="197"/>
      <c r="F89" s="379"/>
      <c r="J89" s="379"/>
      <c r="K89" s="372"/>
      <c r="L89" s="353"/>
      <c r="M89" s="372"/>
      <c r="N89" s="379"/>
      <c r="O89" s="372"/>
      <c r="P89" s="379"/>
      <c r="Q89" s="372"/>
    </row>
    <row r="90" spans="5:11" ht="15">
      <c r="E90" s="197"/>
      <c r="F90" s="379"/>
      <c r="J90" s="455"/>
      <c r="K90" s="75"/>
    </row>
    <row r="91" spans="5:11" ht="15">
      <c r="E91" s="197"/>
      <c r="F91" s="379"/>
      <c r="J91" s="455"/>
      <c r="K91" s="75"/>
    </row>
    <row r="92" spans="5:11" ht="15">
      <c r="E92" s="197"/>
      <c r="F92" s="379"/>
      <c r="J92" s="455"/>
      <c r="K92" s="75"/>
    </row>
    <row r="93" spans="5:11" ht="15">
      <c r="E93" s="197"/>
      <c r="F93" s="379"/>
      <c r="J93" s="455"/>
      <c r="K93" s="75"/>
    </row>
    <row r="94" spans="5:11" ht="15">
      <c r="E94" s="197"/>
      <c r="F94" s="379"/>
      <c r="J94" s="455"/>
      <c r="K94" s="75"/>
    </row>
    <row r="95" spans="5:11" ht="15">
      <c r="E95" s="197"/>
      <c r="F95" s="379"/>
      <c r="J95" s="455"/>
      <c r="K95" s="75"/>
    </row>
    <row r="96" spans="5:11" ht="15">
      <c r="E96" s="197"/>
      <c r="F96" s="379"/>
      <c r="J96" s="455"/>
      <c r="K96" s="75"/>
    </row>
    <row r="97" spans="5:11" ht="15">
      <c r="E97" s="197"/>
      <c r="F97" s="379"/>
      <c r="J97" s="455"/>
      <c r="K97" s="75"/>
    </row>
    <row r="98" spans="5:11" ht="15">
      <c r="E98" s="197"/>
      <c r="F98" s="379"/>
      <c r="J98" s="455"/>
      <c r="K98" s="75"/>
    </row>
    <row r="99" spans="5:11" ht="15">
      <c r="E99" s="197"/>
      <c r="F99" s="379"/>
      <c r="J99" s="455"/>
      <c r="K99" s="75"/>
    </row>
    <row r="100" spans="5:11" ht="15">
      <c r="E100" s="197"/>
      <c r="F100" s="379"/>
      <c r="J100" s="455"/>
      <c r="K100" s="75"/>
    </row>
    <row r="101" spans="5:11" ht="15">
      <c r="E101" s="197"/>
      <c r="F101" s="379"/>
      <c r="J101" s="455"/>
      <c r="K101" s="75"/>
    </row>
    <row r="102" spans="5:11" ht="15">
      <c r="E102" s="197"/>
      <c r="F102" s="379"/>
      <c r="J102" s="455"/>
      <c r="K102" s="75"/>
    </row>
    <row r="103" spans="5:11" ht="15">
      <c r="E103" s="197"/>
      <c r="F103" s="379"/>
      <c r="J103" s="455"/>
      <c r="K103" s="75"/>
    </row>
    <row r="104" spans="5:11" ht="15">
      <c r="E104" s="197"/>
      <c r="F104" s="379"/>
      <c r="J104" s="455"/>
      <c r="K104" s="75"/>
    </row>
    <row r="105" spans="5:11" ht="15">
      <c r="E105" s="197"/>
      <c r="F105" s="379"/>
      <c r="J105" s="455"/>
      <c r="K105" s="75"/>
    </row>
    <row r="106" spans="5:11" ht="15">
      <c r="E106" s="197"/>
      <c r="F106" s="379"/>
      <c r="J106" s="455"/>
      <c r="K106" s="75"/>
    </row>
    <row r="107" spans="5:11" ht="15">
      <c r="E107" s="197"/>
      <c r="F107" s="379"/>
      <c r="J107" s="455"/>
      <c r="K107" s="75"/>
    </row>
    <row r="108" spans="5:6" ht="15">
      <c r="E108" s="197"/>
      <c r="F108" s="379"/>
    </row>
    <row r="109" spans="5:6" ht="15">
      <c r="E109" s="197"/>
      <c r="F109" s="379"/>
    </row>
    <row r="110" spans="5:6" ht="15">
      <c r="E110" s="197"/>
      <c r="F110" s="379"/>
    </row>
    <row r="111" spans="5:6" ht="15">
      <c r="E111" s="197"/>
      <c r="F111" s="379"/>
    </row>
    <row r="112" spans="5:6" ht="15">
      <c r="E112" s="197"/>
      <c r="F112" s="379"/>
    </row>
    <row r="113" spans="5:6" ht="15">
      <c r="E113" s="197"/>
      <c r="F113" s="379"/>
    </row>
    <row r="114" spans="5:6" ht="15">
      <c r="E114" s="197"/>
      <c r="F114" s="379"/>
    </row>
    <row r="115" spans="5:6" ht="15">
      <c r="E115" s="197"/>
      <c r="F115" s="379"/>
    </row>
    <row r="116" spans="5:6" ht="15">
      <c r="E116" s="197"/>
      <c r="F116" s="379"/>
    </row>
    <row r="117" spans="5:6" ht="15">
      <c r="E117" s="197"/>
      <c r="F117" s="379"/>
    </row>
    <row r="118" spans="5:6" ht="15">
      <c r="E118" s="197"/>
      <c r="F118" s="379"/>
    </row>
    <row r="119" spans="5:6" ht="15">
      <c r="E119" s="197"/>
      <c r="F119" s="379"/>
    </row>
    <row r="120" spans="5:6" ht="15">
      <c r="E120" s="197"/>
      <c r="F120" s="379"/>
    </row>
    <row r="121" spans="5:6" ht="15">
      <c r="E121" s="197"/>
      <c r="F121" s="379"/>
    </row>
    <row r="122" spans="5:6" ht="15">
      <c r="E122" s="197"/>
      <c r="F122" s="379"/>
    </row>
    <row r="123" spans="5:6" ht="15">
      <c r="E123" s="197"/>
      <c r="F123" s="379"/>
    </row>
    <row r="124" spans="5:6" ht="15">
      <c r="E124" s="197"/>
      <c r="F124" s="379"/>
    </row>
    <row r="125" spans="5:6" ht="15">
      <c r="E125" s="197"/>
      <c r="F125" s="379"/>
    </row>
    <row r="126" spans="5:6" ht="15">
      <c r="E126" s="197"/>
      <c r="F126" s="379"/>
    </row>
    <row r="127" spans="5:6" ht="15">
      <c r="E127" s="197"/>
      <c r="F127" s="379"/>
    </row>
    <row r="128" spans="5:6" ht="15">
      <c r="E128" s="197"/>
      <c r="F128" s="379"/>
    </row>
    <row r="129" spans="5:6" ht="15">
      <c r="E129" s="197"/>
      <c r="F129" s="379"/>
    </row>
    <row r="130" spans="5:6" ht="15">
      <c r="E130" s="197"/>
      <c r="F130" s="379"/>
    </row>
    <row r="131" spans="5:6" ht="15">
      <c r="E131" s="197"/>
      <c r="F131" s="379"/>
    </row>
    <row r="132" spans="5:6" ht="15">
      <c r="E132" s="197"/>
      <c r="F132" s="379"/>
    </row>
    <row r="133" spans="5:6" ht="15">
      <c r="E133" s="197"/>
      <c r="F133" s="379"/>
    </row>
    <row r="134" spans="5:6" ht="15">
      <c r="E134" s="197"/>
      <c r="F134" s="379"/>
    </row>
    <row r="135" spans="5:6" ht="15">
      <c r="E135" s="197"/>
      <c r="F135" s="379"/>
    </row>
    <row r="136" spans="5:6" ht="15">
      <c r="E136" s="197"/>
      <c r="F136" s="379"/>
    </row>
    <row r="137" spans="5:6" ht="15">
      <c r="E137" s="197"/>
      <c r="F137" s="379"/>
    </row>
    <row r="138" spans="5:6" ht="15">
      <c r="E138" s="197"/>
      <c r="F138" s="379"/>
    </row>
    <row r="139" spans="5:6" ht="15">
      <c r="E139" s="197"/>
      <c r="F139" s="379"/>
    </row>
    <row r="140" spans="5:6" ht="15">
      <c r="E140" s="197"/>
      <c r="F140" s="379"/>
    </row>
    <row r="141" spans="5:6" ht="15">
      <c r="E141" s="197"/>
      <c r="F141" s="379"/>
    </row>
    <row r="142" spans="5:6" ht="15">
      <c r="E142" s="197"/>
      <c r="F142" s="379"/>
    </row>
    <row r="143" spans="5:6" ht="15">
      <c r="E143" s="197"/>
      <c r="F143" s="379"/>
    </row>
    <row r="144" spans="5:6" ht="15">
      <c r="E144" s="197"/>
      <c r="F144" s="379"/>
    </row>
    <row r="145" spans="5:6" ht="15">
      <c r="E145" s="197"/>
      <c r="F145" s="379"/>
    </row>
    <row r="146" spans="5:6" ht="15">
      <c r="E146" s="197"/>
      <c r="F146" s="379"/>
    </row>
    <row r="147" spans="5:6" ht="15">
      <c r="E147" s="197"/>
      <c r="F147" s="379"/>
    </row>
    <row r="148" spans="5:6" ht="15">
      <c r="E148" s="197"/>
      <c r="F148" s="379"/>
    </row>
    <row r="149" spans="5:6" ht="15">
      <c r="E149" s="197"/>
      <c r="F149" s="379"/>
    </row>
    <row r="150" spans="5:6" ht="15">
      <c r="E150" s="197"/>
      <c r="F150" s="379"/>
    </row>
    <row r="151" spans="5:6" ht="15">
      <c r="E151" s="197"/>
      <c r="F151" s="379"/>
    </row>
    <row r="152" spans="5:6" ht="15">
      <c r="E152" s="197"/>
      <c r="F152" s="379"/>
    </row>
    <row r="153" spans="5:6" ht="15">
      <c r="E153" s="197"/>
      <c r="F153" s="379"/>
    </row>
    <row r="154" spans="5:6" ht="15">
      <c r="E154" s="197"/>
      <c r="F154" s="379"/>
    </row>
    <row r="155" spans="5:6" ht="15">
      <c r="E155" s="197"/>
      <c r="F155" s="379"/>
    </row>
    <row r="156" spans="5:6" ht="15">
      <c r="E156" s="197"/>
      <c r="F156" s="379"/>
    </row>
    <row r="157" spans="5:6" ht="15">
      <c r="E157" s="197"/>
      <c r="F157" s="379"/>
    </row>
    <row r="158" spans="5:6" ht="15">
      <c r="E158" s="197"/>
      <c r="F158" s="379"/>
    </row>
    <row r="159" spans="5:6" ht="15">
      <c r="E159" s="197"/>
      <c r="F159" s="379"/>
    </row>
    <row r="160" spans="5:6" ht="15">
      <c r="E160" s="197"/>
      <c r="F160" s="379"/>
    </row>
    <row r="161" spans="5:6" ht="15">
      <c r="E161" s="197"/>
      <c r="F161" s="379"/>
    </row>
    <row r="162" spans="5:6" ht="15">
      <c r="E162" s="197"/>
      <c r="F162" s="379"/>
    </row>
    <row r="163" spans="5:6" ht="15">
      <c r="E163" s="197"/>
      <c r="F163" s="379"/>
    </row>
    <row r="164" spans="5:6" ht="15">
      <c r="E164" s="197"/>
      <c r="F164" s="379"/>
    </row>
    <row r="165" spans="5:6" ht="15">
      <c r="E165" s="197"/>
      <c r="F165" s="379"/>
    </row>
    <row r="166" spans="5:6" ht="15">
      <c r="E166" s="197"/>
      <c r="F166" s="379"/>
    </row>
    <row r="167" spans="5:6" ht="15">
      <c r="E167" s="197"/>
      <c r="F167" s="379"/>
    </row>
    <row r="168" spans="5:6" ht="15">
      <c r="E168" s="197"/>
      <c r="F168" s="379"/>
    </row>
    <row r="169" spans="5:6" ht="15">
      <c r="E169" s="197"/>
      <c r="F169" s="379"/>
    </row>
    <row r="170" spans="5:6" ht="15">
      <c r="E170" s="197"/>
      <c r="F170" s="379"/>
    </row>
    <row r="171" spans="5:6" ht="15">
      <c r="E171" s="197"/>
      <c r="F171" s="379"/>
    </row>
    <row r="172" spans="5:6" ht="15">
      <c r="E172" s="197"/>
      <c r="F172" s="379"/>
    </row>
    <row r="173" spans="5:6" ht="15">
      <c r="E173" s="197"/>
      <c r="F173" s="379"/>
    </row>
    <row r="174" spans="5:6" ht="15">
      <c r="E174" s="197"/>
      <c r="F174" s="379"/>
    </row>
    <row r="175" ht="15">
      <c r="E175" s="197"/>
    </row>
    <row r="176" ht="15">
      <c r="E176" s="197"/>
    </row>
    <row r="177" ht="15">
      <c r="E177" s="197"/>
    </row>
    <row r="178" ht="15">
      <c r="E178" s="197"/>
    </row>
    <row r="179" ht="15">
      <c r="E179" s="197"/>
    </row>
    <row r="180" ht="15">
      <c r="E180" s="197"/>
    </row>
    <row r="181" ht="15">
      <c r="E181" s="197"/>
    </row>
    <row r="182" ht="15">
      <c r="E182" s="197"/>
    </row>
    <row r="183" ht="15">
      <c r="E183" s="197"/>
    </row>
    <row r="184" ht="15">
      <c r="E184" s="197"/>
    </row>
    <row r="185" ht="15">
      <c r="E185" s="197"/>
    </row>
    <row r="186" ht="15">
      <c r="E186" s="197"/>
    </row>
    <row r="187" ht="15">
      <c r="E187" s="197"/>
    </row>
    <row r="188" ht="15">
      <c r="E188" s="197"/>
    </row>
    <row r="189" ht="15">
      <c r="E189" s="197"/>
    </row>
    <row r="190" ht="15">
      <c r="E190" s="197"/>
    </row>
    <row r="191" ht="15">
      <c r="E191" s="197"/>
    </row>
    <row r="192" ht="15">
      <c r="E192" s="197"/>
    </row>
    <row r="193" ht="15">
      <c r="E193" s="197"/>
    </row>
    <row r="194" ht="15">
      <c r="E194" s="197"/>
    </row>
    <row r="195" ht="15">
      <c r="E195" s="197"/>
    </row>
    <row r="196" ht="15">
      <c r="E196" s="197"/>
    </row>
    <row r="197" ht="15">
      <c r="E197" s="197"/>
    </row>
    <row r="198" ht="15">
      <c r="E198" s="197"/>
    </row>
  </sheetData>
  <sheetProtection/>
  <mergeCells count="16">
    <mergeCell ref="L61:M64"/>
    <mergeCell ref="J67:K67"/>
    <mergeCell ref="P37:Q38"/>
    <mergeCell ref="J43:K43"/>
    <mergeCell ref="J51:K51"/>
    <mergeCell ref="N53:O55"/>
    <mergeCell ref="J59:K59"/>
    <mergeCell ref="N21:O23"/>
    <mergeCell ref="J27:K27"/>
    <mergeCell ref="L45:M48"/>
    <mergeCell ref="J11:K11"/>
    <mergeCell ref="L13:M16"/>
    <mergeCell ref="J19:K19"/>
    <mergeCell ref="L29:M32"/>
    <mergeCell ref="J35:K35"/>
    <mergeCell ref="N37:O39"/>
  </mergeCells>
  <conditionalFormatting sqref="G39 G41 G7 G13 G15 G23 G45 G47 G51 G53 G21 G29 G31 G33 G35 G37 G55 G57 G61 G63 G69 G11 G19 G27 G43 G67 G9 G17 G25 G49 G59 G65">
    <cfRule type="expression" priority="13" dxfId="3" stopIfTrue="1">
      <formula>AND($D7&lt;9,$C7&gt;0)</formula>
    </cfRule>
  </conditionalFormatting>
  <conditionalFormatting sqref="H8 H40 H16 H60 H20 H56 H24 H48 H68 H52 H32 H44 H36 H12 H64 H28 J18 J26 J34 J42 J50 J58 J66 J10">
    <cfRule type="expression" priority="10" dxfId="9" stopIfTrue="1">
      <formula>AND($N$1="CU",H8="Umpire")</formula>
    </cfRule>
    <cfRule type="expression" priority="11" dxfId="8" stopIfTrue="1">
      <formula>AND($N$1="CU",H8&lt;&gt;"Umpire",I8&lt;&gt;"")</formula>
    </cfRule>
    <cfRule type="expression" priority="12" dxfId="7" stopIfTrue="1">
      <formula>AND($N$1="CU",H8&lt;&gt;"Umpire")</formula>
    </cfRule>
  </conditionalFormatting>
  <conditionalFormatting sqref="D67 D65 D63 D13 D61 D15 D17 D21 D19 D23 D25 D27 D29 D31 D33 D37 D35 D39 D41 D43 D47 D49 D45 D51 D53 D55 D57 D59 D69">
    <cfRule type="expression" priority="9" dxfId="147" stopIfTrue="1">
      <formula>AND($D13&lt;9,$C13&gt;0)</formula>
    </cfRule>
  </conditionalFormatting>
  <conditionalFormatting sqref="L10 L18 L26 L34 L42 L50 L58 L66 N14 N30 N46 N62 P22 P54">
    <cfRule type="expression" priority="7" dxfId="3" stopIfTrue="1">
      <formula>K10="as"</formula>
    </cfRule>
    <cfRule type="expression" priority="8" dxfId="3" stopIfTrue="1">
      <formula>K10="bs"</formula>
    </cfRule>
  </conditionalFormatting>
  <conditionalFormatting sqref="J8 J12 J16 J20 J24 J28 J32 J36 J40 J44 J48 J52 J56 J60 J64 J68">
    <cfRule type="expression" priority="5" dxfId="3" stopIfTrue="1">
      <formula>I8="as"</formula>
    </cfRule>
    <cfRule type="expression" priority="6" dxfId="3" stopIfTrue="1">
      <formula>I8="bs"</formula>
    </cfRule>
  </conditionalFormatting>
  <conditionalFormatting sqref="B7 B9 B11 B13 B15 B17 B19 B21 B23 B25 B27 B29 B31 B33 B35 B37 B39 B41 B43 B45 B47 B49 B51 B53 B55 B57 B59 B61 B63 B65 B67 B69">
    <cfRule type="cellIs" priority="3" dxfId="10" operator="equal" stopIfTrue="1">
      <formula>"QA"</formula>
    </cfRule>
    <cfRule type="cellIs" priority="4" dxfId="10" operator="equal" stopIfTrue="1">
      <formula>"DA"</formula>
    </cfRule>
  </conditionalFormatting>
  <conditionalFormatting sqref="I8 I12 I16 I20 I24 I28 I32 I36 I40 I44 I48 I52 I56 I60 I64 I68 K66 K58 K50 K42 K34 K26 K18 K10">
    <cfRule type="expression" priority="2" dxfId="2" stopIfTrue="1">
      <formula>$N$1="CU"</formula>
    </cfRule>
  </conditionalFormatting>
  <conditionalFormatting sqref="D7 D9 D11">
    <cfRule type="expression" priority="1" dxfId="147" stopIfTrue="1">
      <formula>$D7&lt;9</formula>
    </cfRule>
  </conditionalFormatting>
  <dataValidations count="2">
    <dataValidation type="list" allowBlank="1" showInputMessage="1" sqref="L13">
      <formula1>$T$7:$T$16</formula1>
    </dataValidation>
    <dataValidation type="list" allowBlank="1" showInputMessage="1" sqref="N21">
      <formula1>$U$8:$U$17</formula1>
    </dataValidation>
  </dataValidations>
  <printOptions horizontalCentered="1"/>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U134"/>
  <sheetViews>
    <sheetView showGridLines="0" zoomScalePageLayoutView="0" workbookViewId="0" topLeftCell="A31">
      <selection activeCell="K133" sqref="K133"/>
    </sheetView>
  </sheetViews>
  <sheetFormatPr defaultColWidth="9.00390625" defaultRowHeight="16.5"/>
  <cols>
    <col min="1" max="1" width="2.875" style="236" customWidth="1"/>
    <col min="2" max="2" width="2.125" style="236" customWidth="1"/>
    <col min="3" max="4" width="2.75390625" style="344" customWidth="1"/>
    <col min="5" max="5" width="0.2421875" style="236" customWidth="1"/>
    <col min="6" max="6" width="6.625" style="236" customWidth="1"/>
    <col min="7" max="7" width="0.6171875" style="236" customWidth="1"/>
    <col min="8" max="8" width="11.875" style="236" customWidth="1"/>
    <col min="9" max="9" width="5.125" style="236" customWidth="1"/>
    <col min="10" max="10" width="0.6171875" style="74" customWidth="1"/>
    <col min="11" max="11" width="14.25390625" style="247" customWidth="1"/>
    <col min="12" max="12" width="0.5" style="198" customWidth="1"/>
    <col min="13" max="13" width="14.25390625" style="247" customWidth="1"/>
    <col min="14" max="14" width="0.5" style="102" customWidth="1"/>
    <col min="15" max="15" width="14.25390625" style="247" customWidth="1"/>
    <col min="16" max="16" width="0.5" style="198" customWidth="1"/>
    <col min="17" max="17" width="9.375" style="247" customWidth="1"/>
    <col min="18" max="18" width="0.5" style="102" customWidth="1"/>
    <col min="19" max="19" width="9.00390625" style="236" customWidth="1"/>
    <col min="20" max="20" width="7.625" style="236" customWidth="1"/>
    <col min="21" max="21" width="7.75390625" style="236" hidden="1" customWidth="1"/>
    <col min="22" max="22" width="5.00390625" style="236" customWidth="1"/>
    <col min="23" max="16384" width="9.00390625" style="236" customWidth="1"/>
  </cols>
  <sheetData>
    <row r="1" spans="1:18" s="399" customFormat="1" ht="15.75" customHeight="1">
      <c r="A1" s="398" t="s">
        <v>177</v>
      </c>
      <c r="C1" s="412"/>
      <c r="D1" s="412"/>
      <c r="J1" s="400"/>
      <c r="K1" s="401"/>
      <c r="L1" s="402"/>
      <c r="M1" s="401"/>
      <c r="N1" s="402"/>
      <c r="O1" s="402"/>
      <c r="P1" s="402"/>
      <c r="Q1" s="403"/>
      <c r="R1" s="404"/>
    </row>
    <row r="2" spans="1:18" s="353" customFormat="1" ht="15.75" customHeight="1">
      <c r="A2" s="346" t="s">
        <v>187</v>
      </c>
      <c r="B2" s="364"/>
      <c r="C2" s="371"/>
      <c r="D2" s="371"/>
      <c r="G2" s="356"/>
      <c r="J2" s="372"/>
      <c r="K2" s="373"/>
      <c r="L2" s="374"/>
      <c r="M2" s="373"/>
      <c r="N2" s="374"/>
      <c r="O2" s="375"/>
      <c r="P2" s="374"/>
      <c r="Q2" s="375"/>
      <c r="R2" s="374"/>
    </row>
    <row r="3" spans="1:18" s="8" customFormat="1" ht="10.5" customHeight="1">
      <c r="A3" s="104" t="s">
        <v>1</v>
      </c>
      <c r="B3" s="104"/>
      <c r="C3" s="105"/>
      <c r="D3" s="105"/>
      <c r="E3" s="104"/>
      <c r="F3" s="106"/>
      <c r="G3" s="104" t="s">
        <v>2</v>
      </c>
      <c r="H3" s="106"/>
      <c r="I3" s="104"/>
      <c r="J3" s="107"/>
      <c r="K3" s="2"/>
      <c r="L3" s="6"/>
      <c r="M3" s="108"/>
      <c r="N3" s="109"/>
      <c r="O3" s="110"/>
      <c r="P3" s="111"/>
      <c r="Q3" s="112"/>
      <c r="R3" s="113" t="s">
        <v>3</v>
      </c>
    </row>
    <row r="4" spans="1:18" s="14" customFormat="1" ht="11.25" customHeight="1" thickBot="1">
      <c r="A4" s="453" t="str">
        <f>'[2]Week SetUp'!$A$10</f>
        <v>2011/11/5-7</v>
      </c>
      <c r="B4" s="453"/>
      <c r="C4" s="453"/>
      <c r="D4" s="453"/>
      <c r="E4" s="114"/>
      <c r="F4" s="114"/>
      <c r="G4" s="9" t="str">
        <f>'[2]Week SetUp'!$C$10</f>
        <v>台中市</v>
      </c>
      <c r="H4" s="243"/>
      <c r="I4" s="114"/>
      <c r="J4" s="115"/>
      <c r="K4" s="11"/>
      <c r="L4" s="10"/>
      <c r="M4" s="116"/>
      <c r="N4" s="117"/>
      <c r="O4" s="118"/>
      <c r="P4" s="117"/>
      <c r="Q4" s="118"/>
      <c r="R4" s="13" t="str">
        <f>'[2]Week SetUp'!$E$10</f>
        <v>王正松</v>
      </c>
    </row>
    <row r="5" spans="1:18" s="19" customFormat="1" ht="9.75">
      <c r="A5" s="119"/>
      <c r="B5" s="120"/>
      <c r="C5" s="121" t="s">
        <v>89</v>
      </c>
      <c r="D5" s="120" t="s">
        <v>90</v>
      </c>
      <c r="E5" s="120"/>
      <c r="F5" s="122" t="s">
        <v>91</v>
      </c>
      <c r="G5" s="122"/>
      <c r="H5" s="106"/>
      <c r="I5" s="122"/>
      <c r="J5" s="123"/>
      <c r="K5" s="121" t="s">
        <v>92</v>
      </c>
      <c r="L5" s="124"/>
      <c r="M5" s="121" t="s">
        <v>93</v>
      </c>
      <c r="N5" s="124"/>
      <c r="O5" s="121" t="s">
        <v>94</v>
      </c>
      <c r="P5" s="124"/>
      <c r="Q5" s="121" t="s">
        <v>205</v>
      </c>
      <c r="R5" s="109"/>
    </row>
    <row r="6" spans="1:18" s="19" customFormat="1" ht="3.75" customHeight="1" thickBot="1">
      <c r="A6" s="125"/>
      <c r="B6" s="126"/>
      <c r="C6" s="22"/>
      <c r="D6" s="22"/>
      <c r="E6" s="126"/>
      <c r="F6" s="127"/>
      <c r="G6" s="127"/>
      <c r="H6" s="244"/>
      <c r="I6" s="127"/>
      <c r="J6" s="129"/>
      <c r="K6" s="22"/>
      <c r="L6" s="130"/>
      <c r="M6" s="22"/>
      <c r="N6" s="130"/>
      <c r="O6" s="22"/>
      <c r="P6" s="130"/>
      <c r="Q6" s="22"/>
      <c r="R6" s="131"/>
    </row>
    <row r="7" spans="1:21" s="139" customFormat="1" ht="13.5" customHeight="1">
      <c r="A7" s="132">
        <v>1</v>
      </c>
      <c r="B7" s="28"/>
      <c r="C7" s="29">
        <f>IF($E7="","",VLOOKUP($E7,'[2]男雙 Prep'!$A$7:$V$39,21))</f>
        <v>8</v>
      </c>
      <c r="D7" s="29">
        <v>1</v>
      </c>
      <c r="E7" s="30">
        <v>1</v>
      </c>
      <c r="F7" s="31" t="str">
        <f>UPPER(IF($E7="","",VLOOKUP($E7,'[2]男雙 Prep'!$A$7:$V$39,2)))</f>
        <v>黃紹仁</v>
      </c>
      <c r="G7" s="28">
        <f>IF($E7="","",VLOOKUP($E7,'[2]男雙 Prep'!$A$7:$V$39,3))</f>
        <v>0</v>
      </c>
      <c r="H7" s="245"/>
      <c r="I7" s="28" t="str">
        <f>IF($E7="","",VLOOKUP($E7,'[2]男雙 Prep'!$A$7:$V$39,4))</f>
        <v>新竹市</v>
      </c>
      <c r="J7" s="134"/>
      <c r="K7" s="135"/>
      <c r="L7" s="136"/>
      <c r="M7" s="135"/>
      <c r="N7" s="136"/>
      <c r="O7" s="473" t="s">
        <v>474</v>
      </c>
      <c r="P7" s="136"/>
      <c r="Q7" s="135"/>
      <c r="R7" s="248"/>
      <c r="S7" s="138"/>
      <c r="U7" s="40" t="e">
        <f>#REF!</f>
        <v>#REF!</v>
      </c>
    </row>
    <row r="8" spans="1:21" s="139" customFormat="1" ht="13.5" customHeight="1">
      <c r="A8" s="132"/>
      <c r="B8" s="67"/>
      <c r="C8" s="67"/>
      <c r="D8" s="67"/>
      <c r="E8" s="67"/>
      <c r="F8" s="31" t="str">
        <f>UPPER(IF($E7="","",VLOOKUP($E7,'[2]男雙 Prep'!$A$7:$V$39,7)))</f>
        <v>吳真彬</v>
      </c>
      <c r="G8" s="28">
        <f>IF($E7="","",VLOOKUP($E7,'[2]男雙 Prep'!$A$7:$V$39,8))</f>
        <v>0</v>
      </c>
      <c r="H8" s="245"/>
      <c r="I8" s="28" t="str">
        <f>IF($E7="","",VLOOKUP($E7,'[2]男雙 Prep'!$A$7:$V$39,9))</f>
        <v>基隆市</v>
      </c>
      <c r="J8" s="140"/>
      <c r="K8" s="249">
        <f>IF(J8="a",F7,IF(J8="b",F9,""))</f>
      </c>
      <c r="L8" s="141"/>
      <c r="M8" s="135"/>
      <c r="N8" s="136"/>
      <c r="O8" s="135"/>
      <c r="P8" s="136"/>
      <c r="Q8" s="135"/>
      <c r="R8" s="35"/>
      <c r="S8" s="138"/>
      <c r="U8" s="47" t="e">
        <f>#REF!</f>
        <v>#REF!</v>
      </c>
    </row>
    <row r="9" spans="1:21" s="139" customFormat="1" ht="13.5" customHeight="1">
      <c r="A9" s="132"/>
      <c r="B9" s="67"/>
      <c r="C9" s="67"/>
      <c r="D9" s="67"/>
      <c r="E9" s="67"/>
      <c r="F9" s="68"/>
      <c r="G9" s="66"/>
      <c r="H9" s="240"/>
      <c r="I9" s="66"/>
      <c r="J9" s="250"/>
      <c r="K9" s="143">
        <f>UPPER(IF(OR(J10="a",J10="as"),F7,IF(OR(J10="b",J10="bs"),F11,)))</f>
      </c>
      <c r="L9" s="144"/>
      <c r="M9" s="135"/>
      <c r="N9" s="136"/>
      <c r="O9" s="135"/>
      <c r="P9" s="136"/>
      <c r="Q9" s="135"/>
      <c r="R9" s="35"/>
      <c r="S9" s="138"/>
      <c r="U9" s="47" t="e">
        <f>#REF!</f>
        <v>#REF!</v>
      </c>
    </row>
    <row r="10" spans="1:21" s="139" customFormat="1" ht="13.5" customHeight="1">
      <c r="A10" s="132"/>
      <c r="B10" s="41"/>
      <c r="C10" s="41"/>
      <c r="D10" s="41"/>
      <c r="E10" s="41"/>
      <c r="F10" s="145"/>
      <c r="G10" s="135"/>
      <c r="H10" s="246"/>
      <c r="I10" s="44" t="s">
        <v>6</v>
      </c>
      <c r="J10" s="53"/>
      <c r="K10" s="147">
        <f>UPPER(IF(OR(J10="a",J10="as"),F8,IF(OR(J10="b",J10="bs"),F12,)))</f>
      </c>
      <c r="L10" s="148"/>
      <c r="M10" s="66"/>
      <c r="N10" s="141"/>
      <c r="O10" s="135"/>
      <c r="P10" s="136"/>
      <c r="Q10" s="135"/>
      <c r="R10" s="35"/>
      <c r="S10" s="138"/>
      <c r="U10" s="47" t="e">
        <f>#REF!</f>
        <v>#REF!</v>
      </c>
    </row>
    <row r="11" spans="1:21" s="139" customFormat="1" ht="13.5" customHeight="1">
      <c r="A11" s="132">
        <v>2</v>
      </c>
      <c r="B11" s="28"/>
      <c r="C11" s="29">
        <f>IF($E11="","",VLOOKUP($E11,'[2]男雙 Prep'!$A$7:$V$39,21))</f>
      </c>
      <c r="D11" s="29"/>
      <c r="E11" s="30"/>
      <c r="F11" s="31" t="s">
        <v>7</v>
      </c>
      <c r="G11" s="28">
        <f>IF($E11="","",VLOOKUP($E11,'[2]男雙 Prep'!$A$7:$V$39,3))</f>
      </c>
      <c r="H11" s="245"/>
      <c r="I11" s="28">
        <f>IF($E11="","",VLOOKUP($E11,'[2]男雙 Prep'!$A$7:$V$39,4))</f>
      </c>
      <c r="J11" s="149"/>
      <c r="K11" s="66"/>
      <c r="L11" s="150"/>
      <c r="M11" s="72"/>
      <c r="N11" s="144"/>
      <c r="O11" s="135"/>
      <c r="P11" s="136"/>
      <c r="Q11" s="135"/>
      <c r="R11" s="35"/>
      <c r="S11" s="138"/>
      <c r="U11" s="47" t="e">
        <f>#REF!</f>
        <v>#REF!</v>
      </c>
    </row>
    <row r="12" spans="1:21" s="139" customFormat="1" ht="13.5" customHeight="1">
      <c r="A12" s="132"/>
      <c r="B12" s="67"/>
      <c r="C12" s="67"/>
      <c r="D12" s="67"/>
      <c r="E12" s="67"/>
      <c r="F12" s="31" t="s">
        <v>7</v>
      </c>
      <c r="G12" s="28">
        <f>IF($E11="","",VLOOKUP($E11,'[2]男雙 Prep'!$A$7:$V$39,8))</f>
      </c>
      <c r="H12" s="245"/>
      <c r="I12" s="28">
        <f>IF($E11="","",VLOOKUP($E11,'[2]男雙 Prep'!$A$7:$V$39,9))</f>
      </c>
      <c r="J12" s="140"/>
      <c r="K12" s="66"/>
      <c r="L12" s="150"/>
      <c r="M12" s="151"/>
      <c r="N12" s="152"/>
      <c r="O12" s="135"/>
      <c r="P12" s="136"/>
      <c r="Q12" s="135"/>
      <c r="R12" s="35"/>
      <c r="S12" s="138"/>
      <c r="U12" s="47" t="e">
        <f>#REF!</f>
        <v>#REF!</v>
      </c>
    </row>
    <row r="13" spans="1:21" s="139" customFormat="1" ht="6" customHeight="1">
      <c r="A13" s="132"/>
      <c r="B13" s="67"/>
      <c r="C13" s="67"/>
      <c r="D13" s="67"/>
      <c r="E13" s="153"/>
      <c r="F13" s="68"/>
      <c r="G13" s="66"/>
      <c r="H13" s="240"/>
      <c r="I13" s="66"/>
      <c r="J13" s="154"/>
      <c r="K13" s="498" t="s">
        <v>475</v>
      </c>
      <c r="L13" s="499"/>
      <c r="M13" s="143">
        <f>UPPER(IF(OR(L14="a",L14="as"),K9,IF(OR(L14="b",L14="bs"),K17,)))</f>
      </c>
      <c r="N13" s="141"/>
      <c r="O13" s="135"/>
      <c r="P13" s="136"/>
      <c r="Q13" s="135"/>
      <c r="R13" s="35"/>
      <c r="S13" s="138"/>
      <c r="U13" s="47" t="e">
        <f>#REF!</f>
        <v>#REF!</v>
      </c>
    </row>
    <row r="14" spans="1:21" s="139" customFormat="1" ht="6" customHeight="1">
      <c r="A14" s="132"/>
      <c r="B14" s="41"/>
      <c r="C14" s="41"/>
      <c r="D14" s="41"/>
      <c r="E14" s="51"/>
      <c r="F14" s="145"/>
      <c r="G14" s="135"/>
      <c r="H14" s="246"/>
      <c r="I14" s="135"/>
      <c r="J14" s="155"/>
      <c r="K14" s="498"/>
      <c r="L14" s="499"/>
      <c r="M14" s="147">
        <f>UPPER(IF(OR(L14="a",L14="as"),K10,IF(OR(L14="b",L14="bs"),K18,)))</f>
      </c>
      <c r="N14" s="148"/>
      <c r="O14" s="66"/>
      <c r="P14" s="141"/>
      <c r="Q14" s="135"/>
      <c r="R14" s="35"/>
      <c r="S14" s="138"/>
      <c r="U14" s="47" t="e">
        <f>#REF!</f>
        <v>#REF!</v>
      </c>
    </row>
    <row r="15" spans="1:21" s="139" customFormat="1" ht="13.5" customHeight="1">
      <c r="A15" s="132">
        <v>3</v>
      </c>
      <c r="B15" s="28"/>
      <c r="C15" s="29"/>
      <c r="D15" s="29"/>
      <c r="E15" s="30">
        <v>14</v>
      </c>
      <c r="F15" s="31" t="str">
        <f>UPPER(IF($E15="","",VLOOKUP($E15,'[2]男雙 Prep'!$A$7:$V$39,2)))</f>
        <v>林世傑</v>
      </c>
      <c r="G15" s="28">
        <f>IF($E15="","",VLOOKUP($E15,'[2]男雙 Prep'!$A$7:$V$39,3))</f>
        <v>0</v>
      </c>
      <c r="H15" s="245"/>
      <c r="I15" s="28" t="str">
        <f>IF($E15="","",VLOOKUP($E15,'[2]男雙 Prep'!$A$7:$V$39,4))</f>
        <v>台南市</v>
      </c>
      <c r="J15" s="134"/>
      <c r="K15" s="498"/>
      <c r="L15" s="499"/>
      <c r="M15" s="135"/>
      <c r="N15" s="150"/>
      <c r="O15" s="72"/>
      <c r="P15" s="141"/>
      <c r="Q15" s="135"/>
      <c r="R15" s="35"/>
      <c r="S15" s="138"/>
      <c r="U15" s="47" t="e">
        <f>#REF!</f>
        <v>#REF!</v>
      </c>
    </row>
    <row r="16" spans="1:21" s="139" customFormat="1" ht="13.5" customHeight="1" thickBot="1">
      <c r="A16" s="132"/>
      <c r="B16" s="67"/>
      <c r="C16" s="67"/>
      <c r="D16" s="67"/>
      <c r="E16" s="67"/>
      <c r="F16" s="31" t="str">
        <f>UPPER(IF($E15="","",VLOOKUP($E15,'[2]男雙 Prep'!$A$7:$V$39,7)))</f>
        <v>莊東育</v>
      </c>
      <c r="G16" s="28">
        <f>IF($E15="","",VLOOKUP($E15,'[2]男雙 Prep'!$A$7:$V$39,8))</f>
        <v>0</v>
      </c>
      <c r="H16" s="245"/>
      <c r="I16" s="28" t="str">
        <f>IF($E15="","",VLOOKUP($E15,'[2]男雙 Prep'!$A$7:$V$39,9))</f>
        <v>台南市</v>
      </c>
      <c r="J16" s="140"/>
      <c r="K16" s="498"/>
      <c r="L16" s="499"/>
      <c r="M16" s="135"/>
      <c r="N16" s="150"/>
      <c r="O16" s="66"/>
      <c r="P16" s="141"/>
      <c r="Q16" s="135"/>
      <c r="R16" s="35"/>
      <c r="S16" s="138"/>
      <c r="U16" s="63" t="e">
        <f>#REF!</f>
        <v>#REF!</v>
      </c>
    </row>
    <row r="17" spans="1:19" s="139" customFormat="1" ht="13.5" customHeight="1">
      <c r="A17" s="132"/>
      <c r="B17" s="67"/>
      <c r="C17" s="67"/>
      <c r="D17" s="67"/>
      <c r="E17" s="153"/>
      <c r="F17" s="68"/>
      <c r="G17" s="66"/>
      <c r="H17" s="511" t="s">
        <v>476</v>
      </c>
      <c r="I17" s="511"/>
      <c r="J17" s="512"/>
      <c r="K17" s="143">
        <f>UPPER(IF(OR(J18="a",J18="as"),F15,IF(OR(J18="b",J18="bs"),F19,)))</f>
      </c>
      <c r="L17" s="156"/>
      <c r="M17" s="135"/>
      <c r="N17" s="150"/>
      <c r="O17" s="66"/>
      <c r="P17" s="141"/>
      <c r="Q17" s="135"/>
      <c r="R17" s="35"/>
      <c r="S17" s="138"/>
    </row>
    <row r="18" spans="1:19" s="139" customFormat="1" ht="13.5" customHeight="1">
      <c r="A18" s="132"/>
      <c r="B18" s="41"/>
      <c r="C18" s="41"/>
      <c r="D18" s="41"/>
      <c r="E18" s="51"/>
      <c r="F18" s="145"/>
      <c r="G18" s="135"/>
      <c r="H18" s="498"/>
      <c r="I18" s="498"/>
      <c r="J18" s="499"/>
      <c r="K18" s="147">
        <f>UPPER(IF(OR(J18="a",J18="as"),F16,IF(OR(J18="b",J18="bs"),F20,)))</f>
      </c>
      <c r="L18" s="157"/>
      <c r="M18" s="66"/>
      <c r="N18" s="150"/>
      <c r="O18" s="66"/>
      <c r="P18" s="141"/>
      <c r="Q18" s="135"/>
      <c r="R18" s="35"/>
      <c r="S18" s="138"/>
    </row>
    <row r="19" spans="1:19" s="139" customFormat="1" ht="13.5" customHeight="1">
      <c r="A19" s="132">
        <v>4</v>
      </c>
      <c r="B19" s="28"/>
      <c r="C19" s="29"/>
      <c r="D19" s="29"/>
      <c r="E19" s="30">
        <v>19</v>
      </c>
      <c r="F19" s="31" t="str">
        <f>UPPER(IF($E19="","",VLOOKUP($E19,'[2]男雙 Prep'!$A$7:$V$39,2)))</f>
        <v>李其旺</v>
      </c>
      <c r="G19" s="28">
        <f>IF($E19="","",VLOOKUP($E19,'[2]男雙 Prep'!$A$7:$V$39,3))</f>
        <v>0</v>
      </c>
      <c r="H19" s="245"/>
      <c r="I19" s="28" t="str">
        <f>IF($E19="","",VLOOKUP($E19,'[2]男雙 Prep'!$A$7:$V$39,4))</f>
        <v>台中市</v>
      </c>
      <c r="J19" s="149"/>
      <c r="K19" s="66"/>
      <c r="L19" s="141"/>
      <c r="M19" s="72"/>
      <c r="N19" s="156"/>
      <c r="O19" s="66"/>
      <c r="P19" s="141"/>
      <c r="Q19" s="135"/>
      <c r="R19" s="35"/>
      <c r="S19" s="138"/>
    </row>
    <row r="20" spans="1:19" s="139" customFormat="1" ht="13.5" customHeight="1">
      <c r="A20" s="132"/>
      <c r="B20" s="67"/>
      <c r="C20" s="67"/>
      <c r="D20" s="67"/>
      <c r="E20" s="67"/>
      <c r="F20" s="31" t="str">
        <f>UPPER(IF($E19="","",VLOOKUP($E19,'[2]男雙 Prep'!$A$7:$V$39,7)))</f>
        <v>李清欣</v>
      </c>
      <c r="G20" s="28">
        <f>IF($E19="","",VLOOKUP($E19,'[2]男雙 Prep'!$A$7:$V$39,8))</f>
        <v>0</v>
      </c>
      <c r="H20" s="245"/>
      <c r="I20" s="28" t="str">
        <f>IF($E19="","",VLOOKUP($E19,'[2]男雙 Prep'!$A$7:$V$39,9))</f>
        <v>台中市</v>
      </c>
      <c r="J20" s="140"/>
      <c r="K20" s="66"/>
      <c r="L20" s="141"/>
      <c r="M20" s="498" t="s">
        <v>488</v>
      </c>
      <c r="N20" s="499"/>
      <c r="O20" s="66"/>
      <c r="P20" s="141"/>
      <c r="Q20" s="135"/>
      <c r="R20" s="35"/>
      <c r="S20" s="138"/>
    </row>
    <row r="21" spans="1:19" s="139" customFormat="1" ht="6" customHeight="1">
      <c r="A21" s="132"/>
      <c r="B21" s="67"/>
      <c r="C21" s="67"/>
      <c r="D21" s="67"/>
      <c r="E21" s="67"/>
      <c r="F21" s="68"/>
      <c r="G21" s="66"/>
      <c r="H21" s="240"/>
      <c r="I21" s="66"/>
      <c r="J21" s="154"/>
      <c r="K21" s="135"/>
      <c r="L21" s="136"/>
      <c r="M21" s="498"/>
      <c r="N21" s="499"/>
      <c r="O21" s="143">
        <f>UPPER(IF(OR(N22="a",N22="as"),M13,IF(OR(N22="b",N22="bs"),M29,)))</f>
      </c>
      <c r="P21" s="141"/>
      <c r="Q21" s="135"/>
      <c r="R21" s="35"/>
      <c r="S21" s="138"/>
    </row>
    <row r="22" spans="1:19" s="139" customFormat="1" ht="6" customHeight="1">
      <c r="A22" s="132"/>
      <c r="B22" s="41"/>
      <c r="C22" s="41"/>
      <c r="D22" s="41"/>
      <c r="E22" s="41"/>
      <c r="F22" s="145"/>
      <c r="G22" s="135"/>
      <c r="H22" s="246"/>
      <c r="I22" s="135"/>
      <c r="J22" s="155"/>
      <c r="K22" s="135"/>
      <c r="L22" s="136"/>
      <c r="M22" s="498"/>
      <c r="N22" s="499"/>
      <c r="O22" s="147">
        <f>UPPER(IF(OR(N22="a",N22="as"),M14,IF(OR(N22="b",N22="bs"),M30,)))</f>
      </c>
      <c r="P22" s="148"/>
      <c r="Q22" s="66"/>
      <c r="R22" s="86"/>
      <c r="S22" s="138"/>
    </row>
    <row r="23" spans="1:19" s="139" customFormat="1" ht="13.5" customHeight="1">
      <c r="A23" s="132">
        <v>5</v>
      </c>
      <c r="B23" s="28"/>
      <c r="C23" s="29"/>
      <c r="D23" s="29"/>
      <c r="E23" s="30">
        <v>21</v>
      </c>
      <c r="F23" s="31" t="str">
        <f>UPPER(IF($E23="","",VLOOKUP($E23,'[2]男雙 Prep'!$A$7:$V$39,2)))</f>
        <v>羅新才</v>
      </c>
      <c r="G23" s="28">
        <f>IF($E23="","",VLOOKUP($E23,'[2]男雙 Prep'!$A$7:$V$39,3))</f>
        <v>0</v>
      </c>
      <c r="H23" s="245"/>
      <c r="I23" s="28" t="str">
        <f>IF($E23="","",VLOOKUP($E23,'[2]男雙 Prep'!$A$7:$V$39,4))</f>
        <v>台中市</v>
      </c>
      <c r="J23" s="134"/>
      <c r="K23" s="135"/>
      <c r="L23" s="136"/>
      <c r="M23" s="498"/>
      <c r="N23" s="499"/>
      <c r="O23" s="135"/>
      <c r="P23" s="150"/>
      <c r="Q23" s="135"/>
      <c r="R23" s="86"/>
      <c r="S23" s="138"/>
    </row>
    <row r="24" spans="1:19" s="139" customFormat="1" ht="13.5" customHeight="1">
      <c r="A24" s="132"/>
      <c r="B24" s="67"/>
      <c r="C24" s="67"/>
      <c r="D24" s="67"/>
      <c r="E24" s="67"/>
      <c r="F24" s="31" t="str">
        <f>UPPER(IF($E23="","",VLOOKUP($E23,'[2]男雙 Prep'!$A$7:$V$39,7)))</f>
        <v>黃慶和</v>
      </c>
      <c r="G24" s="28">
        <f>IF($E23="","",VLOOKUP($E23,'[2]男雙 Prep'!$A$7:$V$39,8))</f>
        <v>0</v>
      </c>
      <c r="H24" s="245"/>
      <c r="I24" s="28" t="str">
        <f>IF($E23="","",VLOOKUP($E23,'[2]男雙 Prep'!$A$7:$V$39,9))</f>
        <v>台中市</v>
      </c>
      <c r="J24" s="140"/>
      <c r="K24" s="249">
        <f>IF(J24="a",F23,IF(J24="b",F25,""))</f>
      </c>
      <c r="L24" s="141"/>
      <c r="M24" s="135"/>
      <c r="N24" s="150"/>
      <c r="O24" s="135"/>
      <c r="P24" s="150"/>
      <c r="Q24" s="135"/>
      <c r="R24" s="86"/>
      <c r="S24" s="138"/>
    </row>
    <row r="25" spans="1:19" s="139" customFormat="1" ht="13.5" customHeight="1">
      <c r="A25" s="132"/>
      <c r="B25" s="67"/>
      <c r="C25" s="67"/>
      <c r="D25" s="67"/>
      <c r="E25" s="67"/>
      <c r="F25" s="68"/>
      <c r="G25" s="66"/>
      <c r="H25" s="240"/>
      <c r="I25" s="66"/>
      <c r="J25" s="250"/>
      <c r="K25" s="143">
        <f>UPPER(IF(OR(J26="a",J26="as"),F23,IF(OR(J26="b",J26="bs"),F27,)))</f>
      </c>
      <c r="L25" s="144"/>
      <c r="M25" s="135"/>
      <c r="N25" s="150"/>
      <c r="O25" s="135"/>
      <c r="P25" s="150"/>
      <c r="Q25" s="135"/>
      <c r="R25" s="86"/>
      <c r="S25" s="138"/>
    </row>
    <row r="26" spans="1:19" s="139" customFormat="1" ht="13.5" customHeight="1">
      <c r="A26" s="132"/>
      <c r="B26" s="41"/>
      <c r="C26" s="41"/>
      <c r="D26" s="41"/>
      <c r="E26" s="41"/>
      <c r="F26" s="145"/>
      <c r="G26" s="135"/>
      <c r="H26" s="246"/>
      <c r="I26" s="44" t="s">
        <v>6</v>
      </c>
      <c r="J26" s="53"/>
      <c r="K26" s="147">
        <f>UPPER(IF(OR(J26="a",J26="as"),F24,IF(OR(J26="b",J26="bs"),F28,)))</f>
      </c>
      <c r="L26" s="148"/>
      <c r="M26" s="66"/>
      <c r="N26" s="150"/>
      <c r="O26" s="135"/>
      <c r="P26" s="150"/>
      <c r="Q26" s="135"/>
      <c r="R26" s="86"/>
      <c r="S26" s="138"/>
    </row>
    <row r="27" spans="1:19" s="139" customFormat="1" ht="13.5" customHeight="1">
      <c r="A27" s="132">
        <v>6</v>
      </c>
      <c r="B27" s="28"/>
      <c r="C27" s="29">
        <f>IF($E27="","",VLOOKUP($E27,'[2]男雙 Prep'!$A$7:$V$39,21))</f>
      </c>
      <c r="D27" s="29"/>
      <c r="E27" s="30"/>
      <c r="F27" s="31" t="s">
        <v>7</v>
      </c>
      <c r="G27" s="28">
        <f>IF($E27="","",VLOOKUP($E27,'[2]男雙 Prep'!$A$7:$V$39,3))</f>
      </c>
      <c r="H27" s="245"/>
      <c r="I27" s="28">
        <f>IF($E27="","",VLOOKUP($E27,'[2]男雙 Prep'!$A$7:$V$39,4))</f>
      </c>
      <c r="J27" s="149"/>
      <c r="K27" s="66"/>
      <c r="L27" s="150"/>
      <c r="M27" s="72"/>
      <c r="N27" s="156"/>
      <c r="O27" s="135"/>
      <c r="P27" s="150"/>
      <c r="Q27" s="135"/>
      <c r="R27" s="86"/>
      <c r="S27" s="138"/>
    </row>
    <row r="28" spans="1:19" s="139" customFormat="1" ht="13.5" customHeight="1">
      <c r="A28" s="132"/>
      <c r="B28" s="67"/>
      <c r="C28" s="67"/>
      <c r="D28" s="67"/>
      <c r="E28" s="67"/>
      <c r="F28" s="31" t="s">
        <v>7</v>
      </c>
      <c r="G28" s="28">
        <f>IF($E27="","",VLOOKUP($E27,'[2]男雙 Prep'!$A$7:$V$39,8))</f>
      </c>
      <c r="H28" s="245"/>
      <c r="I28" s="28">
        <f>IF($E27="","",VLOOKUP($E27,'[2]男雙 Prep'!$A$7:$V$39,9))</f>
      </c>
      <c r="J28" s="140"/>
      <c r="K28" s="66"/>
      <c r="L28" s="150"/>
      <c r="M28" s="151"/>
      <c r="N28" s="158"/>
      <c r="O28" s="135"/>
      <c r="P28" s="150"/>
      <c r="Q28" s="135"/>
      <c r="R28" s="86"/>
      <c r="S28" s="138"/>
    </row>
    <row r="29" spans="1:19" s="139" customFormat="1" ht="6" customHeight="1">
      <c r="A29" s="132"/>
      <c r="B29" s="67"/>
      <c r="C29" s="67"/>
      <c r="D29" s="67"/>
      <c r="E29" s="153"/>
      <c r="F29" s="68"/>
      <c r="G29" s="66"/>
      <c r="H29" s="240"/>
      <c r="I29" s="66"/>
      <c r="J29" s="154"/>
      <c r="K29" s="498" t="s">
        <v>481</v>
      </c>
      <c r="L29" s="499"/>
      <c r="M29" s="143">
        <f>UPPER(IF(OR(L30="a",L30="as"),K25,IF(OR(L30="b",L30="bs"),K33,)))</f>
      </c>
      <c r="N29" s="150"/>
      <c r="O29" s="135"/>
      <c r="P29" s="150"/>
      <c r="Q29" s="135"/>
      <c r="R29" s="86"/>
      <c r="S29" s="138"/>
    </row>
    <row r="30" spans="1:19" s="139" customFormat="1" ht="6" customHeight="1">
      <c r="A30" s="132"/>
      <c r="B30" s="41"/>
      <c r="C30" s="41"/>
      <c r="D30" s="41"/>
      <c r="E30" s="51"/>
      <c r="F30" s="145"/>
      <c r="G30" s="135"/>
      <c r="H30" s="246"/>
      <c r="I30" s="135"/>
      <c r="J30" s="155"/>
      <c r="K30" s="498"/>
      <c r="L30" s="499"/>
      <c r="M30" s="147">
        <f>UPPER(IF(OR(L30="a",L30="as"),K26,IF(OR(L30="b",L30="bs"),K34,)))</f>
      </c>
      <c r="N30" s="157"/>
      <c r="O30" s="66"/>
      <c r="P30" s="150"/>
      <c r="Q30" s="135"/>
      <c r="R30" s="86"/>
      <c r="S30" s="138"/>
    </row>
    <row r="31" spans="1:19" s="139" customFormat="1" ht="13.5" customHeight="1">
      <c r="A31" s="132">
        <v>7</v>
      </c>
      <c r="B31" s="28"/>
      <c r="C31" s="29">
        <f>IF($E31="","",VLOOKUP($E31,'[2]男雙 Prep'!$A$7:$V$39,21))</f>
      </c>
      <c r="D31" s="29"/>
      <c r="E31" s="30"/>
      <c r="F31" s="31" t="s">
        <v>7</v>
      </c>
      <c r="G31" s="28">
        <f>IF($E31="","",VLOOKUP($E31,'[2]男雙 Prep'!$A$7:$V$39,3))</f>
      </c>
      <c r="H31" s="245"/>
      <c r="I31" s="28">
        <f>IF($E31="","",VLOOKUP($E31,'[2]男雙 Prep'!$A$7:$V$39,4))</f>
      </c>
      <c r="J31" s="134"/>
      <c r="K31" s="498"/>
      <c r="L31" s="499"/>
      <c r="M31" s="135"/>
      <c r="N31" s="159"/>
      <c r="O31" s="72"/>
      <c r="P31" s="150"/>
      <c r="Q31" s="135"/>
      <c r="R31" s="86"/>
      <c r="S31" s="138"/>
    </row>
    <row r="32" spans="1:19" s="139" customFormat="1" ht="13.5" customHeight="1">
      <c r="A32" s="132"/>
      <c r="B32" s="67"/>
      <c r="C32" s="67"/>
      <c r="D32" s="67"/>
      <c r="E32" s="67"/>
      <c r="F32" s="31" t="s">
        <v>7</v>
      </c>
      <c r="G32" s="28">
        <f>IF($E31="","",VLOOKUP($E31,'[2]男雙 Prep'!$A$7:$V$39,8))</f>
      </c>
      <c r="H32" s="245"/>
      <c r="I32" s="28">
        <f>IF($E31="","",VLOOKUP($E31,'[2]男雙 Prep'!$A$7:$V$39,9))</f>
      </c>
      <c r="J32" s="140"/>
      <c r="K32" s="498"/>
      <c r="L32" s="499"/>
      <c r="M32" s="135"/>
      <c r="N32" s="141"/>
      <c r="O32" s="66"/>
      <c r="P32" s="150"/>
      <c r="Q32" s="135"/>
      <c r="R32" s="86"/>
      <c r="S32" s="138"/>
    </row>
    <row r="33" spans="1:19" s="139" customFormat="1" ht="13.5" customHeight="1">
      <c r="A33" s="132"/>
      <c r="B33" s="67"/>
      <c r="C33" s="67"/>
      <c r="D33" s="67"/>
      <c r="E33" s="153"/>
      <c r="F33" s="68"/>
      <c r="G33" s="66"/>
      <c r="H33" s="240"/>
      <c r="I33" s="66"/>
      <c r="J33" s="250"/>
      <c r="K33" s="143">
        <f>UPPER(IF(OR(J34="a",J34="as"),F31,IF(OR(J34="b",J34="bs"),F35,)))</f>
      </c>
      <c r="L33" s="156"/>
      <c r="M33" s="135"/>
      <c r="N33" s="141"/>
      <c r="O33" s="66"/>
      <c r="P33" s="150"/>
      <c r="Q33" s="135"/>
      <c r="R33" s="86"/>
      <c r="S33" s="138"/>
    </row>
    <row r="34" spans="1:19" s="139" customFormat="1" ht="13.5" customHeight="1">
      <c r="A34" s="132"/>
      <c r="B34" s="41"/>
      <c r="C34" s="41"/>
      <c r="D34" s="41"/>
      <c r="E34" s="51"/>
      <c r="F34" s="145"/>
      <c r="G34" s="135"/>
      <c r="H34" s="246"/>
      <c r="I34" s="44" t="s">
        <v>6</v>
      </c>
      <c r="J34" s="53"/>
      <c r="K34" s="147">
        <f>UPPER(IF(OR(J34="a",J34="as"),F32,IF(OR(J34="b",J34="bs"),F36,)))</f>
      </c>
      <c r="L34" s="157"/>
      <c r="M34" s="66"/>
      <c r="N34" s="141"/>
      <c r="O34" s="66"/>
      <c r="P34" s="150"/>
      <c r="Q34" s="135"/>
      <c r="R34" s="86"/>
      <c r="S34" s="138"/>
    </row>
    <row r="35" spans="1:19" s="139" customFormat="1" ht="13.5" customHeight="1">
      <c r="A35" s="132">
        <v>8</v>
      </c>
      <c r="B35" s="28"/>
      <c r="C35" s="29"/>
      <c r="D35" s="29">
        <v>6</v>
      </c>
      <c r="E35" s="30">
        <v>6</v>
      </c>
      <c r="F35" s="31" t="str">
        <f>UPPER(IF($E35="","",VLOOKUP($E35,'[2]男雙 Prep'!$A$7:$V$39,2)))</f>
        <v>劉宗憲</v>
      </c>
      <c r="G35" s="28">
        <f>IF($E35="","",VLOOKUP($E35,'[2]男雙 Prep'!$A$7:$V$39,3))</f>
        <v>0</v>
      </c>
      <c r="H35" s="245"/>
      <c r="I35" s="28" t="str">
        <f>IF($E35="","",VLOOKUP($E35,'[2]男雙 Prep'!$A$7:$V$39,4))</f>
        <v>高雄市</v>
      </c>
      <c r="J35" s="149"/>
      <c r="K35" s="66"/>
      <c r="L35" s="141"/>
      <c r="M35" s="72"/>
      <c r="N35" s="144"/>
      <c r="O35" s="66"/>
      <c r="P35" s="150"/>
      <c r="Q35" s="135"/>
      <c r="R35" s="86"/>
      <c r="S35" s="138"/>
    </row>
    <row r="36" spans="1:19" s="139" customFormat="1" ht="13.5" customHeight="1">
      <c r="A36" s="132"/>
      <c r="B36" s="67"/>
      <c r="C36" s="67"/>
      <c r="D36" s="67"/>
      <c r="E36" s="67"/>
      <c r="F36" s="31" t="str">
        <f>UPPER(IF($E35="","",VLOOKUP($E35,'[2]男雙 Prep'!$A$7:$V$39,7)))</f>
        <v>王明宗</v>
      </c>
      <c r="G36" s="28">
        <f>IF($E35="","",VLOOKUP($E35,'[2]男雙 Prep'!$A$7:$V$39,8))</f>
        <v>0</v>
      </c>
      <c r="H36" s="245"/>
      <c r="I36" s="28" t="str">
        <f>IF($E35="","",VLOOKUP($E35,'[2]男雙 Prep'!$A$7:$V$39,9))</f>
        <v>高雄市</v>
      </c>
      <c r="J36" s="140"/>
      <c r="K36" s="66"/>
      <c r="L36" s="141"/>
      <c r="M36" s="151"/>
      <c r="N36" s="152"/>
      <c r="O36" s="498" t="s">
        <v>492</v>
      </c>
      <c r="P36" s="499"/>
      <c r="Q36" s="135"/>
      <c r="R36" s="86"/>
      <c r="S36" s="138"/>
    </row>
    <row r="37" spans="1:19" s="139" customFormat="1" ht="6" customHeight="1">
      <c r="A37" s="132"/>
      <c r="B37" s="67"/>
      <c r="C37" s="67"/>
      <c r="D37" s="67"/>
      <c r="E37" s="153"/>
      <c r="F37" s="68"/>
      <c r="G37" s="66"/>
      <c r="H37" s="240"/>
      <c r="I37" s="66"/>
      <c r="J37" s="154"/>
      <c r="K37" s="135"/>
      <c r="L37" s="136"/>
      <c r="M37" s="66"/>
      <c r="N37" s="141"/>
      <c r="O37" s="498"/>
      <c r="P37" s="499"/>
      <c r="Q37" s="143">
        <f>UPPER(IF(OR(P38="a",P38="as"),O21,IF(OR(P38="b",P38="bs"),O53,)))</f>
      </c>
      <c r="R37" s="160"/>
      <c r="S37" s="138"/>
    </row>
    <row r="38" spans="1:19" s="139" customFormat="1" ht="6" customHeight="1">
      <c r="A38" s="132"/>
      <c r="B38" s="41"/>
      <c r="C38" s="41"/>
      <c r="D38" s="41"/>
      <c r="E38" s="51"/>
      <c r="F38" s="145"/>
      <c r="G38" s="135"/>
      <c r="H38" s="246"/>
      <c r="I38" s="135"/>
      <c r="J38" s="155"/>
      <c r="K38" s="135"/>
      <c r="L38" s="136"/>
      <c r="M38" s="66"/>
      <c r="N38" s="141"/>
      <c r="O38" s="498"/>
      <c r="P38" s="499"/>
      <c r="Q38" s="147">
        <f>UPPER(IF(OR(P38="a",P38="as"),O22,IF(OR(P38="b",P38="bs"),O54,)))</f>
      </c>
      <c r="R38" s="161"/>
      <c r="S38" s="138"/>
    </row>
    <row r="39" spans="1:19" s="139" customFormat="1" ht="13.5" customHeight="1">
      <c r="A39" s="132">
        <v>9</v>
      </c>
      <c r="B39" s="28"/>
      <c r="C39" s="29"/>
      <c r="D39" s="29">
        <v>4</v>
      </c>
      <c r="E39" s="30">
        <v>4</v>
      </c>
      <c r="F39" s="31" t="str">
        <f>UPPER(IF($E39="","",VLOOKUP($E39,'[2]男雙 Prep'!$A$7:$V$39,2)))</f>
        <v>劉益源</v>
      </c>
      <c r="G39" s="28">
        <f>IF($E39="","",VLOOKUP($E39,'[2]男雙 Prep'!$A$7:$V$39,3))</f>
        <v>0</v>
      </c>
      <c r="H39" s="245"/>
      <c r="I39" s="28" t="str">
        <f>IF($E39="","",VLOOKUP($E39,'[2]男雙 Prep'!$A$7:$V$39,4))</f>
        <v>新北市</v>
      </c>
      <c r="J39" s="134"/>
      <c r="K39" s="135"/>
      <c r="L39" s="136"/>
      <c r="M39" s="135"/>
      <c r="N39" s="136"/>
      <c r="O39" s="498"/>
      <c r="P39" s="499"/>
      <c r="Q39" s="72"/>
      <c r="R39" s="86"/>
      <c r="S39" s="138"/>
    </row>
    <row r="40" spans="1:19" s="139" customFormat="1" ht="13.5" customHeight="1">
      <c r="A40" s="132"/>
      <c r="B40" s="67"/>
      <c r="C40" s="67"/>
      <c r="D40" s="67"/>
      <c r="E40" s="67"/>
      <c r="F40" s="31" t="str">
        <f>UPPER(IF($E39="","",VLOOKUP($E39,'[2]男雙 Prep'!$A$7:$V$39,7)))</f>
        <v>劉盛年</v>
      </c>
      <c r="G40" s="28">
        <f>IF($E39="","",VLOOKUP($E39,'[2]男雙 Prep'!$A$7:$V$39,8))</f>
        <v>0</v>
      </c>
      <c r="H40" s="245"/>
      <c r="I40" s="28" t="str">
        <f>IF($E39="","",VLOOKUP($E39,'[2]男雙 Prep'!$A$7:$V$39,9))</f>
        <v>新北市</v>
      </c>
      <c r="J40" s="140"/>
      <c r="K40" s="249">
        <f>IF(J40="a",F39,IF(J40="b",F41,""))</f>
      </c>
      <c r="L40" s="141"/>
      <c r="M40" s="135"/>
      <c r="N40" s="136"/>
      <c r="O40" s="135"/>
      <c r="P40" s="150"/>
      <c r="Q40" s="151"/>
      <c r="R40" s="162"/>
      <c r="S40" s="138"/>
    </row>
    <row r="41" spans="1:19" s="139" customFormat="1" ht="13.5" customHeight="1">
      <c r="A41" s="132"/>
      <c r="B41" s="67"/>
      <c r="C41" s="67"/>
      <c r="D41" s="67"/>
      <c r="E41" s="153"/>
      <c r="F41" s="68"/>
      <c r="G41" s="66"/>
      <c r="H41" s="240"/>
      <c r="I41" s="66"/>
      <c r="J41" s="250"/>
      <c r="K41" s="143">
        <f>UPPER(IF(OR(J42="a",J42="as"),F39,IF(OR(J42="b",J42="bs"),F43,)))</f>
      </c>
      <c r="L41" s="144"/>
      <c r="M41" s="135"/>
      <c r="N41" s="136"/>
      <c r="O41" s="135"/>
      <c r="P41" s="150"/>
      <c r="Q41" s="135"/>
      <c r="R41" s="86"/>
      <c r="S41" s="138"/>
    </row>
    <row r="42" spans="1:19" s="139" customFormat="1" ht="13.5" customHeight="1">
      <c r="A42" s="132"/>
      <c r="B42" s="41"/>
      <c r="C42" s="41"/>
      <c r="D42" s="41"/>
      <c r="E42" s="51"/>
      <c r="F42" s="145"/>
      <c r="G42" s="135"/>
      <c r="H42" s="246"/>
      <c r="I42" s="44" t="s">
        <v>6</v>
      </c>
      <c r="J42" s="53"/>
      <c r="K42" s="147">
        <f>UPPER(IF(OR(J42="a",J42="as"),F40,IF(OR(J42="b",J42="bs"),F44,)))</f>
      </c>
      <c r="L42" s="148"/>
      <c r="M42" s="66"/>
      <c r="N42" s="141"/>
      <c r="O42" s="135"/>
      <c r="P42" s="150"/>
      <c r="Q42" s="135"/>
      <c r="R42" s="86"/>
      <c r="S42" s="138"/>
    </row>
    <row r="43" spans="1:19" s="139" customFormat="1" ht="13.5" customHeight="1">
      <c r="A43" s="132">
        <v>10</v>
      </c>
      <c r="B43" s="28"/>
      <c r="C43" s="29"/>
      <c r="D43" s="29"/>
      <c r="E43" s="30"/>
      <c r="F43" s="31" t="s">
        <v>7</v>
      </c>
      <c r="G43" s="28">
        <f>IF($E43="","",VLOOKUP($E43,'[2]男雙 Prep'!$A$7:$V$39,3))</f>
      </c>
      <c r="H43" s="245"/>
      <c r="I43" s="28">
        <f>IF($E43="","",VLOOKUP($E43,'[2]男雙 Prep'!$A$7:$V$39,4))</f>
      </c>
      <c r="J43" s="149"/>
      <c r="K43" s="66"/>
      <c r="L43" s="150"/>
      <c r="M43" s="72"/>
      <c r="N43" s="144"/>
      <c r="O43" s="135"/>
      <c r="P43" s="150"/>
      <c r="Q43" s="135"/>
      <c r="R43" s="86"/>
      <c r="S43" s="138"/>
    </row>
    <row r="44" spans="1:19" s="139" customFormat="1" ht="13.5" customHeight="1">
      <c r="A44" s="132"/>
      <c r="B44" s="67"/>
      <c r="C44" s="67"/>
      <c r="D44" s="67"/>
      <c r="E44" s="67"/>
      <c r="F44" s="31" t="s">
        <v>7</v>
      </c>
      <c r="G44" s="28">
        <f>IF($E43="","",VLOOKUP($E43,'[2]男雙 Prep'!$A$7:$V$39,8))</f>
      </c>
      <c r="H44" s="245"/>
      <c r="I44" s="28">
        <f>IF($E43="","",VLOOKUP($E43,'[2]男雙 Prep'!$A$7:$V$39,9))</f>
      </c>
      <c r="J44" s="140"/>
      <c r="K44" s="66"/>
      <c r="L44" s="150"/>
      <c r="M44" s="151"/>
      <c r="N44" s="152"/>
      <c r="O44" s="135"/>
      <c r="P44" s="150"/>
      <c r="Q44" s="135"/>
      <c r="R44" s="86"/>
      <c r="S44" s="138"/>
    </row>
    <row r="45" spans="1:19" s="139" customFormat="1" ht="6" customHeight="1">
      <c r="A45" s="132"/>
      <c r="B45" s="67"/>
      <c r="C45" s="67"/>
      <c r="D45" s="67"/>
      <c r="E45" s="153"/>
      <c r="F45" s="68"/>
      <c r="G45" s="66"/>
      <c r="H45" s="240"/>
      <c r="I45" s="66"/>
      <c r="J45" s="154"/>
      <c r="K45" s="498" t="s">
        <v>482</v>
      </c>
      <c r="L45" s="499"/>
      <c r="M45" s="143">
        <f>UPPER(IF(OR(L46="a",L46="as"),K41,IF(OR(L46="b",L46="bs"),K49,)))</f>
      </c>
      <c r="N45" s="141"/>
      <c r="O45" s="135"/>
      <c r="P45" s="150"/>
      <c r="Q45" s="135"/>
      <c r="R45" s="86"/>
      <c r="S45" s="138"/>
    </row>
    <row r="46" spans="1:19" s="139" customFormat="1" ht="6" customHeight="1">
      <c r="A46" s="132"/>
      <c r="B46" s="41"/>
      <c r="C46" s="41"/>
      <c r="D46" s="41"/>
      <c r="E46" s="51"/>
      <c r="F46" s="145"/>
      <c r="G46" s="135"/>
      <c r="H46" s="246"/>
      <c r="I46" s="135"/>
      <c r="J46" s="155"/>
      <c r="K46" s="498"/>
      <c r="L46" s="499"/>
      <c r="M46" s="147">
        <f>UPPER(IF(OR(L46="a",L46="as"),K42,IF(OR(L46="b",L46="bs"),K50,)))</f>
      </c>
      <c r="N46" s="148"/>
      <c r="O46" s="66"/>
      <c r="P46" s="150"/>
      <c r="Q46" s="135"/>
      <c r="R46" s="86"/>
      <c r="S46" s="138"/>
    </row>
    <row r="47" spans="1:19" s="139" customFormat="1" ht="13.5" customHeight="1">
      <c r="A47" s="132">
        <v>11</v>
      </c>
      <c r="B47" s="28"/>
      <c r="C47" s="29"/>
      <c r="D47" s="29"/>
      <c r="E47" s="30">
        <v>15</v>
      </c>
      <c r="F47" s="31" t="str">
        <f>UPPER(IF($E47="","",VLOOKUP($E47,'[2]男雙 Prep'!$A$7:$V$39,2)))</f>
        <v>詹岱倫</v>
      </c>
      <c r="G47" s="28">
        <f>IF($E47="","",VLOOKUP($E47,'[2]男雙 Prep'!$A$7:$V$39,3))</f>
        <v>0</v>
      </c>
      <c r="H47" s="245"/>
      <c r="I47" s="28" t="str">
        <f>IF($E47="","",VLOOKUP($E47,'[2]男雙 Prep'!$A$7:$V$39,4))</f>
        <v>台中市</v>
      </c>
      <c r="J47" s="134"/>
      <c r="K47" s="498"/>
      <c r="L47" s="499"/>
      <c r="M47" s="135"/>
      <c r="N47" s="150"/>
      <c r="O47" s="72"/>
      <c r="P47" s="150"/>
      <c r="Q47" s="135"/>
      <c r="R47" s="86"/>
      <c r="S47" s="138"/>
    </row>
    <row r="48" spans="1:19" s="139" customFormat="1" ht="13.5" customHeight="1">
      <c r="A48" s="132"/>
      <c r="B48" s="67"/>
      <c r="C48" s="67"/>
      <c r="D48" s="67"/>
      <c r="E48" s="67"/>
      <c r="F48" s="31" t="str">
        <f>UPPER(IF($E47="","",VLOOKUP($E47,'[2]男雙 Prep'!$A$7:$V$39,7)))</f>
        <v>林羨峰</v>
      </c>
      <c r="G48" s="28">
        <f>IF($E47="","",VLOOKUP($E47,'[2]男雙 Prep'!$A$7:$V$39,8))</f>
        <v>0</v>
      </c>
      <c r="H48" s="245"/>
      <c r="I48" s="28" t="str">
        <f>IF($E47="","",VLOOKUP($E47,'[2]男雙 Prep'!$A$7:$V$39,9))</f>
        <v>台中市</v>
      </c>
      <c r="J48" s="140"/>
      <c r="K48" s="498"/>
      <c r="L48" s="499"/>
      <c r="M48" s="135"/>
      <c r="N48" s="150"/>
      <c r="O48" s="66"/>
      <c r="P48" s="150"/>
      <c r="Q48" s="135"/>
      <c r="R48" s="86"/>
      <c r="S48" s="138"/>
    </row>
    <row r="49" spans="1:19" s="139" customFormat="1" ht="13.5" customHeight="1">
      <c r="A49" s="132"/>
      <c r="B49" s="67"/>
      <c r="C49" s="67"/>
      <c r="D49" s="67"/>
      <c r="E49" s="67"/>
      <c r="F49" s="68"/>
      <c r="G49" s="66"/>
      <c r="H49" s="511" t="s">
        <v>477</v>
      </c>
      <c r="I49" s="511"/>
      <c r="J49" s="250"/>
      <c r="K49" s="143">
        <f>UPPER(IF(OR(J50="a",J50="as"),F47,IF(OR(J50="b",J50="bs"),F51,)))</f>
      </c>
      <c r="L49" s="156"/>
      <c r="M49" s="135"/>
      <c r="N49" s="150"/>
      <c r="O49" s="66"/>
      <c r="P49" s="150"/>
      <c r="Q49" s="135"/>
      <c r="R49" s="86"/>
      <c r="S49" s="138"/>
    </row>
    <row r="50" spans="1:19" s="139" customFormat="1" ht="13.5" customHeight="1">
      <c r="A50" s="132"/>
      <c r="B50" s="41"/>
      <c r="C50" s="41"/>
      <c r="D50" s="41"/>
      <c r="E50" s="41"/>
      <c r="F50" s="145"/>
      <c r="G50" s="135"/>
      <c r="H50" s="498"/>
      <c r="I50" s="498"/>
      <c r="J50" s="53"/>
      <c r="K50" s="147">
        <f>UPPER(IF(OR(J50="a",J50="as"),F48,IF(OR(J50="b",J50="bs"),F52,)))</f>
      </c>
      <c r="L50" s="157"/>
      <c r="M50" s="66"/>
      <c r="N50" s="150"/>
      <c r="O50" s="66"/>
      <c r="P50" s="150"/>
      <c r="Q50" s="135"/>
      <c r="R50" s="86"/>
      <c r="S50" s="138"/>
    </row>
    <row r="51" spans="1:19" s="139" customFormat="1" ht="13.5" customHeight="1">
      <c r="A51" s="132">
        <v>12</v>
      </c>
      <c r="B51" s="28"/>
      <c r="C51" s="29"/>
      <c r="D51" s="29"/>
      <c r="E51" s="30">
        <v>11</v>
      </c>
      <c r="F51" s="31" t="str">
        <f>UPPER(IF($E51="","",VLOOKUP($E51,'[2]男雙 Prep'!$A$7:$V$39,2)))</f>
        <v>林文輝</v>
      </c>
      <c r="G51" s="28">
        <f>IF($E51="","",VLOOKUP($E51,'[2]男雙 Prep'!$A$7:$V$39,3))</f>
        <v>0</v>
      </c>
      <c r="H51" s="245"/>
      <c r="I51" s="28" t="str">
        <f>IF($E51="","",VLOOKUP($E51,'[2]男雙 Prep'!$A$7:$V$39,4))</f>
        <v>新北市</v>
      </c>
      <c r="J51" s="149"/>
      <c r="K51" s="66"/>
      <c r="L51" s="141"/>
      <c r="M51" s="72"/>
      <c r="N51" s="156"/>
      <c r="O51" s="66"/>
      <c r="P51" s="150"/>
      <c r="Q51" s="135"/>
      <c r="R51" s="86"/>
      <c r="S51" s="138"/>
    </row>
    <row r="52" spans="1:19" s="139" customFormat="1" ht="13.5" customHeight="1">
      <c r="A52" s="132"/>
      <c r="B52" s="67"/>
      <c r="C52" s="67"/>
      <c r="D52" s="67"/>
      <c r="E52" s="67"/>
      <c r="F52" s="31" t="str">
        <f>UPPER(IF($E51="","",VLOOKUP($E51,'[2]男雙 Prep'!$A$7:$V$39,7)))</f>
        <v>陳志宏</v>
      </c>
      <c r="G52" s="28">
        <f>IF($E51="","",VLOOKUP($E51,'[2]男雙 Prep'!$A$7:$V$39,8))</f>
        <v>0</v>
      </c>
      <c r="H52" s="245"/>
      <c r="I52" s="28" t="str">
        <f>IF($E51="","",VLOOKUP($E51,'[2]男雙 Prep'!$A$7:$V$39,9))</f>
        <v>新北市</v>
      </c>
      <c r="J52" s="140"/>
      <c r="K52" s="66"/>
      <c r="L52" s="141"/>
      <c r="M52" s="498" t="s">
        <v>489</v>
      </c>
      <c r="N52" s="499"/>
      <c r="O52" s="66"/>
      <c r="P52" s="150"/>
      <c r="Q52" s="135"/>
      <c r="R52" s="86"/>
      <c r="S52" s="138"/>
    </row>
    <row r="53" spans="1:19" s="139" customFormat="1" ht="6" customHeight="1">
      <c r="A53" s="132"/>
      <c r="B53" s="67"/>
      <c r="C53" s="67"/>
      <c r="D53" s="67"/>
      <c r="E53" s="67"/>
      <c r="F53" s="68"/>
      <c r="G53" s="66"/>
      <c r="H53" s="240"/>
      <c r="I53" s="66"/>
      <c r="J53" s="154"/>
      <c r="K53" s="135"/>
      <c r="L53" s="136"/>
      <c r="M53" s="498"/>
      <c r="N53" s="499"/>
      <c r="O53" s="143">
        <f>UPPER(IF(OR(N54="a",N54="as"),M45,IF(OR(N54="b",N54="bs"),M61,)))</f>
      </c>
      <c r="P53" s="150"/>
      <c r="Q53" s="135"/>
      <c r="R53" s="86"/>
      <c r="S53" s="138"/>
    </row>
    <row r="54" spans="1:19" s="139" customFormat="1" ht="6" customHeight="1">
      <c r="A54" s="132"/>
      <c r="B54" s="41"/>
      <c r="C54" s="41"/>
      <c r="D54" s="41"/>
      <c r="E54" s="41"/>
      <c r="F54" s="145"/>
      <c r="G54" s="135"/>
      <c r="H54" s="246"/>
      <c r="I54" s="135"/>
      <c r="J54" s="155"/>
      <c r="K54" s="135"/>
      <c r="L54" s="136"/>
      <c r="M54" s="498"/>
      <c r="N54" s="499"/>
      <c r="O54" s="147">
        <f>UPPER(IF(OR(N54="a",N54="as"),M46,IF(OR(N54="b",N54="bs"),M62,)))</f>
      </c>
      <c r="P54" s="157"/>
      <c r="Q54" s="66"/>
      <c r="R54" s="86"/>
      <c r="S54" s="138"/>
    </row>
    <row r="55" spans="1:19" s="139" customFormat="1" ht="13.5" customHeight="1">
      <c r="A55" s="132">
        <v>13</v>
      </c>
      <c r="B55" s="28"/>
      <c r="C55" s="29"/>
      <c r="D55" s="29"/>
      <c r="E55" s="30">
        <v>7</v>
      </c>
      <c r="F55" s="31" t="str">
        <f>UPPER(IF($E55="","",VLOOKUP($E55,'[2]男雙 Prep'!$A$7:$V$39,2)))</f>
        <v>李建德</v>
      </c>
      <c r="G55" s="28">
        <f>IF($E55="","",VLOOKUP($E55,'[2]男雙 Prep'!$A$7:$V$39,3))</f>
        <v>0</v>
      </c>
      <c r="H55" s="245"/>
      <c r="I55" s="28" t="str">
        <f>IF($E55="","",VLOOKUP($E55,'[2]男雙 Prep'!$A$7:$V$39,4))</f>
        <v>雲林市</v>
      </c>
      <c r="J55" s="134"/>
      <c r="K55" s="135"/>
      <c r="L55" s="136"/>
      <c r="M55" s="498"/>
      <c r="N55" s="499"/>
      <c r="O55" s="135"/>
      <c r="P55" s="159"/>
      <c r="Q55" s="135"/>
      <c r="R55" s="35"/>
      <c r="S55" s="138"/>
    </row>
    <row r="56" spans="1:19" s="139" customFormat="1" ht="13.5" customHeight="1">
      <c r="A56" s="132"/>
      <c r="B56" s="67"/>
      <c r="C56" s="67"/>
      <c r="D56" s="67"/>
      <c r="E56" s="67"/>
      <c r="F56" s="31" t="str">
        <f>UPPER(IF($E55="","",VLOOKUP($E55,'[2]男雙 Prep'!$A$7:$V$39,7)))</f>
        <v>沈坤周</v>
      </c>
      <c r="G56" s="28">
        <f>IF($E55="","",VLOOKUP($E55,'[2]男雙 Prep'!$A$7:$V$39,8))</f>
        <v>0</v>
      </c>
      <c r="H56" s="245"/>
      <c r="I56" s="28" t="str">
        <f>IF($E55="","",VLOOKUP($E55,'[2]男雙 Prep'!$A$7:$V$39,9))</f>
        <v>雲林市</v>
      </c>
      <c r="J56" s="140"/>
      <c r="K56" s="249">
        <f>IF(J56="a",F55,IF(J56="b",F57,""))</f>
      </c>
      <c r="L56" s="141"/>
      <c r="M56" s="135"/>
      <c r="N56" s="150"/>
      <c r="O56" s="135"/>
      <c r="P56" s="141"/>
      <c r="Q56" s="135"/>
      <c r="R56" s="35"/>
      <c r="S56" s="138"/>
    </row>
    <row r="57" spans="1:19" s="139" customFormat="1" ht="13.5" customHeight="1">
      <c r="A57" s="132"/>
      <c r="B57" s="67"/>
      <c r="C57" s="67"/>
      <c r="D57" s="67"/>
      <c r="E57" s="153"/>
      <c r="F57" s="68"/>
      <c r="G57" s="66"/>
      <c r="H57" s="240"/>
      <c r="I57" s="66"/>
      <c r="J57" s="250"/>
      <c r="K57" s="143">
        <f>UPPER(IF(OR(J58="a",J58="as"),F55,IF(OR(J58="b",J58="bs"),F59,)))</f>
      </c>
      <c r="L57" s="144"/>
      <c r="M57" s="135"/>
      <c r="N57" s="150"/>
      <c r="O57" s="135"/>
      <c r="P57" s="141"/>
      <c r="Q57" s="135"/>
      <c r="R57" s="35"/>
      <c r="S57" s="138"/>
    </row>
    <row r="58" spans="1:19" s="139" customFormat="1" ht="13.5" customHeight="1">
      <c r="A58" s="132"/>
      <c r="B58" s="41"/>
      <c r="C58" s="41"/>
      <c r="D58" s="41"/>
      <c r="E58" s="51"/>
      <c r="F58" s="145"/>
      <c r="G58" s="135"/>
      <c r="H58" s="246"/>
      <c r="I58" s="44" t="s">
        <v>6</v>
      </c>
      <c r="J58" s="53"/>
      <c r="K58" s="147">
        <f>UPPER(IF(OR(J58="a",J58="as"),F56,IF(OR(J58="b",J58="bs"),F60,)))</f>
      </c>
      <c r="L58" s="148"/>
      <c r="M58" s="66"/>
      <c r="N58" s="150"/>
      <c r="O58" s="135"/>
      <c r="P58" s="141"/>
      <c r="Q58" s="135"/>
      <c r="R58" s="35"/>
      <c r="S58" s="138"/>
    </row>
    <row r="59" spans="1:19" s="139" customFormat="1" ht="13.5" customHeight="1">
      <c r="A59" s="132">
        <v>14</v>
      </c>
      <c r="B59" s="28"/>
      <c r="C59" s="29">
        <f>IF($E59="","",VLOOKUP($E59,'[2]男雙 Prep'!$A$7:$V$39,21))</f>
      </c>
      <c r="D59" s="29"/>
      <c r="E59" s="30"/>
      <c r="F59" s="31" t="s">
        <v>7</v>
      </c>
      <c r="G59" s="28">
        <f>IF($E59="","",VLOOKUP($E59,'[2]男雙 Prep'!$A$7:$V$39,3))</f>
      </c>
      <c r="H59" s="245"/>
      <c r="I59" s="28">
        <f>IF($E59="","",VLOOKUP($E59,'[2]男雙 Prep'!$A$7:$V$39,4))</f>
      </c>
      <c r="J59" s="149"/>
      <c r="K59" s="66"/>
      <c r="L59" s="150"/>
      <c r="M59" s="72"/>
      <c r="N59" s="156"/>
      <c r="O59" s="135"/>
      <c r="P59" s="141"/>
      <c r="Q59" s="135"/>
      <c r="R59" s="35"/>
      <c r="S59" s="138"/>
    </row>
    <row r="60" spans="1:19" s="139" customFormat="1" ht="13.5" customHeight="1">
      <c r="A60" s="132"/>
      <c r="B60" s="67"/>
      <c r="C60" s="67"/>
      <c r="D60" s="67"/>
      <c r="E60" s="67"/>
      <c r="F60" s="31" t="s">
        <v>7</v>
      </c>
      <c r="G60" s="28">
        <f>IF($E59="","",VLOOKUP($E59,'[2]男雙 Prep'!$A$7:$V$39,8))</f>
      </c>
      <c r="H60" s="245"/>
      <c r="I60" s="28">
        <f>IF($E59="","",VLOOKUP($E59,'[2]男雙 Prep'!$A$7:$V$39,9))</f>
      </c>
      <c r="J60" s="140"/>
      <c r="K60" s="66"/>
      <c r="L60" s="150"/>
      <c r="M60" s="151"/>
      <c r="N60" s="158"/>
      <c r="O60" s="135"/>
      <c r="P60" s="141"/>
      <c r="Q60" s="135"/>
      <c r="R60" s="35"/>
      <c r="S60" s="138"/>
    </row>
    <row r="61" spans="1:19" s="139" customFormat="1" ht="6" customHeight="1">
      <c r="A61" s="132"/>
      <c r="B61" s="67"/>
      <c r="C61" s="67"/>
      <c r="D61" s="67"/>
      <c r="E61" s="153"/>
      <c r="F61" s="68"/>
      <c r="G61" s="66"/>
      <c r="H61" s="240"/>
      <c r="I61" s="66"/>
      <c r="J61" s="154"/>
      <c r="K61" s="498" t="s">
        <v>483</v>
      </c>
      <c r="L61" s="499"/>
      <c r="M61" s="143">
        <f>UPPER(IF(OR(L62="a",L62="as"),K57,IF(OR(L62="b",L62="bs"),K65,)))</f>
      </c>
      <c r="N61" s="150"/>
      <c r="O61" s="135"/>
      <c r="P61" s="141"/>
      <c r="Q61" s="135"/>
      <c r="R61" s="35"/>
      <c r="S61" s="138"/>
    </row>
    <row r="62" spans="1:19" s="139" customFormat="1" ht="6" customHeight="1">
      <c r="A62" s="132"/>
      <c r="B62" s="41"/>
      <c r="C62" s="41"/>
      <c r="D62" s="41"/>
      <c r="E62" s="51"/>
      <c r="F62" s="145"/>
      <c r="G62" s="135"/>
      <c r="H62" s="246"/>
      <c r="I62" s="135"/>
      <c r="J62" s="155"/>
      <c r="K62" s="498"/>
      <c r="L62" s="499"/>
      <c r="M62" s="147">
        <f>UPPER(IF(OR(L62="a",L62="as"),K58,IF(OR(L62="b",L62="bs"),K66,)))</f>
      </c>
      <c r="N62" s="157"/>
      <c r="O62" s="66"/>
      <c r="P62" s="141"/>
      <c r="Q62" s="135"/>
      <c r="R62" s="35"/>
      <c r="S62" s="138"/>
    </row>
    <row r="63" spans="1:19" s="139" customFormat="1" ht="13.5" customHeight="1">
      <c r="A63" s="132">
        <v>15</v>
      </c>
      <c r="B63" s="28"/>
      <c r="C63" s="29">
        <f>IF($E63="","",VLOOKUP($E63,'[2]男雙 Prep'!$A$7:$V$39,21))</f>
      </c>
      <c r="D63" s="29"/>
      <c r="E63" s="30"/>
      <c r="F63" s="31" t="s">
        <v>7</v>
      </c>
      <c r="G63" s="28">
        <f>IF($E63="","",VLOOKUP($E63,'[2]男雙 Prep'!$A$7:$V$39,3))</f>
      </c>
      <c r="H63" s="245"/>
      <c r="I63" s="28">
        <f>IF($E63="","",VLOOKUP($E63,'[2]男雙 Prep'!$A$7:$V$39,4))</f>
      </c>
      <c r="J63" s="134"/>
      <c r="K63" s="498"/>
      <c r="L63" s="499"/>
      <c r="M63" s="135"/>
      <c r="N63" s="159"/>
      <c r="O63" s="163"/>
      <c r="P63" s="164"/>
      <c r="Q63" s="163"/>
      <c r="R63" s="164"/>
      <c r="S63" s="251"/>
    </row>
    <row r="64" spans="1:19" s="139" customFormat="1" ht="13.5" customHeight="1">
      <c r="A64" s="132"/>
      <c r="B64" s="67"/>
      <c r="C64" s="67"/>
      <c r="D64" s="67"/>
      <c r="E64" s="67"/>
      <c r="F64" s="31" t="s">
        <v>7</v>
      </c>
      <c r="G64" s="28">
        <f>IF($E63="","",VLOOKUP($E63,'[2]男雙 Prep'!$A$7:$V$39,8))</f>
      </c>
      <c r="H64" s="245"/>
      <c r="I64" s="28">
        <f>IF($E63="","",VLOOKUP($E63,'[2]男雙 Prep'!$A$7:$V$39,9))</f>
      </c>
      <c r="J64" s="140"/>
      <c r="K64" s="498"/>
      <c r="L64" s="499"/>
      <c r="M64" s="135"/>
      <c r="N64" s="141"/>
      <c r="O64" s="168"/>
      <c r="P64" s="169"/>
      <c r="Q64" s="252"/>
      <c r="R64" s="164"/>
      <c r="S64" s="251"/>
    </row>
    <row r="65" spans="1:19" s="139" customFormat="1" ht="13.5" customHeight="1">
      <c r="A65" s="132"/>
      <c r="B65" s="67"/>
      <c r="C65" s="67"/>
      <c r="D65" s="67"/>
      <c r="E65" s="67"/>
      <c r="F65" s="68"/>
      <c r="G65" s="66"/>
      <c r="H65" s="240"/>
      <c r="I65" s="66"/>
      <c r="J65" s="250"/>
      <c r="K65" s="143">
        <f>UPPER(IF(OR(J66="a",J66="as"),F63,IF(OR(J66="b",J66="bs"),F67,)))</f>
      </c>
      <c r="L65" s="156"/>
      <c r="M65" s="135"/>
      <c r="N65" s="141"/>
      <c r="O65" s="168"/>
      <c r="P65" s="253"/>
      <c r="Q65" s="252"/>
      <c r="R65" s="164"/>
      <c r="S65" s="251"/>
    </row>
    <row r="66" spans="1:19" s="139" customFormat="1" ht="13.5" customHeight="1">
      <c r="A66" s="132"/>
      <c r="B66" s="41"/>
      <c r="C66" s="41"/>
      <c r="D66" s="41"/>
      <c r="E66" s="41"/>
      <c r="F66" s="145"/>
      <c r="G66" s="135"/>
      <c r="H66" s="246"/>
      <c r="I66" s="44" t="s">
        <v>6</v>
      </c>
      <c r="J66" s="53"/>
      <c r="K66" s="147">
        <f>UPPER(IF(OR(J66="a",J66="as"),F64,IF(OR(J66="b",J66="bs"),F68,)))</f>
      </c>
      <c r="L66" s="157"/>
      <c r="M66" s="66"/>
      <c r="N66" s="141"/>
      <c r="O66" s="164"/>
      <c r="P66" s="254"/>
      <c r="Q66" s="168"/>
      <c r="R66" s="175"/>
      <c r="S66" s="251"/>
    </row>
    <row r="67" spans="1:19" s="139" customFormat="1" ht="13.5" customHeight="1">
      <c r="A67" s="132">
        <v>16</v>
      </c>
      <c r="B67" s="28"/>
      <c r="C67" s="29"/>
      <c r="D67" s="29"/>
      <c r="E67" s="30">
        <v>20</v>
      </c>
      <c r="F67" s="31" t="str">
        <f>UPPER(IF($E67="","",VLOOKUP($E67,'[2]男雙 Prep'!$A$7:$V$39,2)))</f>
        <v>李潮勝</v>
      </c>
      <c r="G67" s="28">
        <f>IF($E67="","",VLOOKUP($E67,'[2]男雙 Prep'!$A$7:$V$39,3))</f>
        <v>0</v>
      </c>
      <c r="H67" s="245"/>
      <c r="I67" s="28" t="str">
        <f>IF($E67="","",VLOOKUP($E67,'[2]男雙 Prep'!$A$7:$V$39,4))</f>
        <v>台中市</v>
      </c>
      <c r="J67" s="149"/>
      <c r="K67" s="66"/>
      <c r="L67" s="141"/>
      <c r="M67" s="72"/>
      <c r="N67" s="144"/>
      <c r="O67" s="176"/>
      <c r="P67" s="208"/>
      <c r="Q67" s="168"/>
      <c r="R67" s="175"/>
      <c r="S67" s="251"/>
    </row>
    <row r="68" spans="1:19" s="139" customFormat="1" ht="13.5" customHeight="1">
      <c r="A68" s="132"/>
      <c r="B68" s="67"/>
      <c r="C68" s="67"/>
      <c r="D68" s="67"/>
      <c r="E68" s="67"/>
      <c r="F68" s="31" t="str">
        <f>UPPER(IF($E67="","",VLOOKUP($E67,'[2]男雙 Prep'!$A$7:$V$39,7)))</f>
        <v>羅欽</v>
      </c>
      <c r="G68" s="28">
        <f>IF($E67="","",VLOOKUP($E67,'[2]男雙 Prep'!$A$7:$V$39,8))</f>
        <v>0</v>
      </c>
      <c r="H68" s="245"/>
      <c r="I68" s="28" t="str">
        <f>IF($E67="","",VLOOKUP($E67,'[2]男雙 Prep'!$A$7:$V$39,9))</f>
        <v>台中市</v>
      </c>
      <c r="J68" s="140"/>
      <c r="K68" s="66"/>
      <c r="L68" s="141"/>
      <c r="M68" s="151"/>
      <c r="N68" s="152"/>
      <c r="O68" s="168"/>
      <c r="P68" s="169"/>
      <c r="Q68" s="252"/>
      <c r="R68" s="164"/>
      <c r="S68" s="251"/>
    </row>
    <row r="69" spans="1:18" s="19" customFormat="1" ht="9">
      <c r="A69" s="119"/>
      <c r="B69" s="120"/>
      <c r="C69" s="121" t="s">
        <v>89</v>
      </c>
      <c r="D69" s="120" t="s">
        <v>90</v>
      </c>
      <c r="E69" s="120"/>
      <c r="F69" s="122" t="s">
        <v>91</v>
      </c>
      <c r="G69" s="122"/>
      <c r="H69" s="106"/>
      <c r="I69" s="122"/>
      <c r="J69" s="123"/>
      <c r="K69" s="121" t="s">
        <v>92</v>
      </c>
      <c r="L69" s="124"/>
      <c r="M69" s="121" t="s">
        <v>93</v>
      </c>
      <c r="N69" s="124"/>
      <c r="O69" s="121" t="s">
        <v>94</v>
      </c>
      <c r="P69" s="124"/>
      <c r="Q69" s="121" t="s">
        <v>206</v>
      </c>
      <c r="R69" s="109"/>
    </row>
    <row r="70" spans="1:18" s="19" customFormat="1" ht="3.75" customHeight="1" thickBot="1">
      <c r="A70" s="125"/>
      <c r="B70" s="126"/>
      <c r="C70" s="22"/>
      <c r="D70" s="22"/>
      <c r="E70" s="126"/>
      <c r="F70" s="127"/>
      <c r="G70" s="127"/>
      <c r="H70" s="244"/>
      <c r="I70" s="127"/>
      <c r="J70" s="129"/>
      <c r="K70" s="22"/>
      <c r="L70" s="130"/>
      <c r="M70" s="22"/>
      <c r="N70" s="130"/>
      <c r="O70" s="22"/>
      <c r="P70" s="130"/>
      <c r="Q70" s="22"/>
      <c r="R70" s="131"/>
    </row>
    <row r="71" spans="1:21" s="139" customFormat="1" ht="13.5" customHeight="1">
      <c r="A71" s="132">
        <v>17</v>
      </c>
      <c r="B71" s="28"/>
      <c r="C71" s="29"/>
      <c r="D71" s="29">
        <v>5</v>
      </c>
      <c r="E71" s="30">
        <v>5</v>
      </c>
      <c r="F71" s="31" t="str">
        <f>UPPER(IF($E71="","",VLOOKUP($E71,'[2]男雙 Prep'!$A$7:$V$39,2)))</f>
        <v>高逸平</v>
      </c>
      <c r="G71" s="28">
        <f>IF($E71="","",VLOOKUP($E71,'[2]男雙 Prep'!$A$7:$V$39,3))</f>
        <v>0</v>
      </c>
      <c r="H71" s="245"/>
      <c r="I71" s="28" t="str">
        <f>IF($E71="","",VLOOKUP($E71,'[2]男雙 Prep'!$A$7:$V$39,4))</f>
        <v>高雄市</v>
      </c>
      <c r="J71" s="134"/>
      <c r="K71" s="135"/>
      <c r="L71" s="136"/>
      <c r="M71" s="135"/>
      <c r="N71" s="136"/>
      <c r="O71" s="135"/>
      <c r="P71" s="136"/>
      <c r="Q71" s="135"/>
      <c r="R71" s="248"/>
      <c r="S71" s="138"/>
      <c r="U71" s="40" t="e">
        <f>#REF!</f>
        <v>#REF!</v>
      </c>
    </row>
    <row r="72" spans="1:21" s="139" customFormat="1" ht="13.5" customHeight="1">
      <c r="A72" s="132"/>
      <c r="B72" s="67"/>
      <c r="C72" s="67"/>
      <c r="D72" s="67"/>
      <c r="E72" s="67"/>
      <c r="F72" s="31" t="str">
        <f>UPPER(IF($E71="","",VLOOKUP($E71,'[2]男雙 Prep'!$A$7:$V$39,7)))</f>
        <v>倪聖凱</v>
      </c>
      <c r="G72" s="28">
        <f>IF($E71="","",VLOOKUP($E71,'[2]男雙 Prep'!$A$7:$V$39,8))</f>
        <v>0</v>
      </c>
      <c r="H72" s="245"/>
      <c r="I72" s="28" t="str">
        <f>IF($E71="","",VLOOKUP($E71,'[2]男雙 Prep'!$A$7:$V$39,9))</f>
        <v>高雄市</v>
      </c>
      <c r="J72" s="140"/>
      <c r="K72" s="66">
        <f>IF(J72="a",F71,IF(J72="b",F73,""))</f>
      </c>
      <c r="L72" s="141"/>
      <c r="M72" s="135"/>
      <c r="N72" s="136"/>
      <c r="O72" s="135"/>
      <c r="P72" s="136"/>
      <c r="Q72" s="135"/>
      <c r="R72" s="35"/>
      <c r="S72" s="138"/>
      <c r="U72" s="47" t="e">
        <f>#REF!</f>
        <v>#REF!</v>
      </c>
    </row>
    <row r="73" spans="1:21" s="139" customFormat="1" ht="13.5" customHeight="1">
      <c r="A73" s="132"/>
      <c r="B73" s="67"/>
      <c r="C73" s="67"/>
      <c r="D73" s="67"/>
      <c r="E73" s="67"/>
      <c r="F73" s="68"/>
      <c r="G73" s="66"/>
      <c r="H73" s="240"/>
      <c r="I73" s="66"/>
      <c r="J73" s="142"/>
      <c r="K73" s="143">
        <f>UPPER(IF(OR(J74="a",J74="as"),F71,IF(OR(J74="b",J74="bs"),F75,)))</f>
      </c>
      <c r="L73" s="144"/>
      <c r="M73" s="135"/>
      <c r="N73" s="136"/>
      <c r="O73" s="135"/>
      <c r="P73" s="136"/>
      <c r="Q73" s="135"/>
      <c r="R73" s="35"/>
      <c r="S73" s="138"/>
      <c r="U73" s="47" t="e">
        <f>#REF!</f>
        <v>#REF!</v>
      </c>
    </row>
    <row r="74" spans="1:21" s="139" customFormat="1" ht="13.5" customHeight="1">
      <c r="A74" s="132"/>
      <c r="B74" s="41"/>
      <c r="C74" s="41"/>
      <c r="D74" s="41"/>
      <c r="E74" s="41"/>
      <c r="F74" s="145"/>
      <c r="G74" s="135"/>
      <c r="H74" s="246"/>
      <c r="I74" s="44" t="s">
        <v>6</v>
      </c>
      <c r="J74" s="53"/>
      <c r="K74" s="147">
        <f>UPPER(IF(OR(J74="a",J74="as"),F72,IF(OR(J74="b",J74="bs"),F76,)))</f>
      </c>
      <c r="L74" s="148"/>
      <c r="M74" s="66"/>
      <c r="N74" s="141"/>
      <c r="O74" s="135"/>
      <c r="P74" s="136"/>
      <c r="Q74" s="135"/>
      <c r="R74" s="35"/>
      <c r="S74" s="138"/>
      <c r="U74" s="47" t="e">
        <f>#REF!</f>
        <v>#REF!</v>
      </c>
    </row>
    <row r="75" spans="1:21" s="139" customFormat="1" ht="13.5" customHeight="1">
      <c r="A75" s="132">
        <v>18</v>
      </c>
      <c r="B75" s="28"/>
      <c r="C75" s="29">
        <f>IF($E75="","",VLOOKUP($E75,'[2]男雙 Prep'!$A$7:$V$39,21))</f>
      </c>
      <c r="D75" s="29"/>
      <c r="E75" s="30"/>
      <c r="F75" s="31" t="s">
        <v>7</v>
      </c>
      <c r="G75" s="28">
        <f>IF($E75="","",VLOOKUP($E75,'[2]男雙 Prep'!$A$7:$V$39,3))</f>
      </c>
      <c r="H75" s="245"/>
      <c r="I75" s="28">
        <f>IF($E75="","",VLOOKUP($E75,'[2]男雙 Prep'!$A$7:$V$39,4))</f>
      </c>
      <c r="J75" s="149"/>
      <c r="K75" s="66"/>
      <c r="L75" s="150"/>
      <c r="M75" s="72"/>
      <c r="N75" s="144"/>
      <c r="O75" s="135"/>
      <c r="P75" s="136"/>
      <c r="Q75" s="135"/>
      <c r="R75" s="35"/>
      <c r="S75" s="138"/>
      <c r="U75" s="47" t="e">
        <f>#REF!</f>
        <v>#REF!</v>
      </c>
    </row>
    <row r="76" spans="1:21" s="139" customFormat="1" ht="13.5" customHeight="1">
      <c r="A76" s="132"/>
      <c r="B76" s="67"/>
      <c r="C76" s="67"/>
      <c r="D76" s="67"/>
      <c r="E76" s="67"/>
      <c r="F76" s="31" t="s">
        <v>7</v>
      </c>
      <c r="G76" s="28">
        <f>IF($E75="","",VLOOKUP($E75,'[2]男雙 Prep'!$A$7:$V$39,8))</f>
      </c>
      <c r="H76" s="245"/>
      <c r="I76" s="28">
        <f>IF($E75="","",VLOOKUP($E75,'[2]男雙 Prep'!$A$7:$V$39,9))</f>
      </c>
      <c r="J76" s="140"/>
      <c r="K76" s="66"/>
      <c r="L76" s="150"/>
      <c r="M76" s="151"/>
      <c r="N76" s="152"/>
      <c r="O76" s="135"/>
      <c r="P76" s="136"/>
      <c r="Q76" s="135"/>
      <c r="R76" s="35"/>
      <c r="S76" s="138"/>
      <c r="U76" s="47" t="e">
        <f>#REF!</f>
        <v>#REF!</v>
      </c>
    </row>
    <row r="77" spans="1:21" s="139" customFormat="1" ht="8.25" customHeight="1">
      <c r="A77" s="132"/>
      <c r="B77" s="67"/>
      <c r="C77" s="67"/>
      <c r="D77" s="67"/>
      <c r="E77" s="153"/>
      <c r="F77" s="68"/>
      <c r="G77" s="66"/>
      <c r="H77" s="240"/>
      <c r="I77" s="66"/>
      <c r="J77" s="154"/>
      <c r="K77" s="498" t="s">
        <v>484</v>
      </c>
      <c r="L77" s="499"/>
      <c r="M77" s="143">
        <f>UPPER(IF(OR(L78="a",L78="as"),K73,IF(OR(L78="b",L78="bs"),K81,)))</f>
      </c>
      <c r="N77" s="141"/>
      <c r="O77" s="135"/>
      <c r="P77" s="136"/>
      <c r="Q77" s="135"/>
      <c r="R77" s="35"/>
      <c r="S77" s="138"/>
      <c r="U77" s="47" t="e">
        <f>#REF!</f>
        <v>#REF!</v>
      </c>
    </row>
    <row r="78" spans="1:21" s="139" customFormat="1" ht="8.25" customHeight="1">
      <c r="A78" s="132"/>
      <c r="B78" s="41"/>
      <c r="C78" s="41"/>
      <c r="D78" s="41"/>
      <c r="E78" s="51"/>
      <c r="F78" s="145"/>
      <c r="G78" s="135"/>
      <c r="H78" s="246"/>
      <c r="I78" s="135"/>
      <c r="J78" s="155"/>
      <c r="K78" s="498"/>
      <c r="L78" s="499"/>
      <c r="M78" s="147">
        <f>UPPER(IF(OR(L78="a",L78="as"),K74,IF(OR(L78="b",L78="bs"),K82,)))</f>
      </c>
      <c r="N78" s="148"/>
      <c r="O78" s="66"/>
      <c r="P78" s="141"/>
      <c r="Q78" s="135"/>
      <c r="R78" s="35"/>
      <c r="S78" s="138"/>
      <c r="U78" s="47" t="e">
        <f>#REF!</f>
        <v>#REF!</v>
      </c>
    </row>
    <row r="79" spans="1:21" s="139" customFormat="1" ht="13.5" customHeight="1">
      <c r="A79" s="132">
        <v>19</v>
      </c>
      <c r="B79" s="28"/>
      <c r="C79" s="29">
        <f>IF($E79="","",VLOOKUP($E79,'[2]男雙 Prep'!$A$7:$V$39,21))</f>
      </c>
      <c r="D79" s="29"/>
      <c r="E79" s="30"/>
      <c r="F79" s="31" t="s">
        <v>7</v>
      </c>
      <c r="G79" s="28">
        <f>IF($E79="","",VLOOKUP($E79,'[2]男雙 Prep'!$A$7:$V$39,3))</f>
      </c>
      <c r="H79" s="245"/>
      <c r="I79" s="28">
        <f>IF($E79="","",VLOOKUP($E79,'[2]男雙 Prep'!$A$7:$V$39,4))</f>
      </c>
      <c r="J79" s="134"/>
      <c r="K79" s="498"/>
      <c r="L79" s="499"/>
      <c r="M79" s="135"/>
      <c r="N79" s="150"/>
      <c r="O79" s="72"/>
      <c r="P79" s="141"/>
      <c r="Q79" s="135"/>
      <c r="R79" s="35"/>
      <c r="S79" s="138"/>
      <c r="U79" s="47" t="e">
        <f>#REF!</f>
        <v>#REF!</v>
      </c>
    </row>
    <row r="80" spans="1:21" s="139" customFormat="1" ht="13.5" customHeight="1" thickBot="1">
      <c r="A80" s="132"/>
      <c r="B80" s="67"/>
      <c r="C80" s="67"/>
      <c r="D80" s="67"/>
      <c r="E80" s="67"/>
      <c r="F80" s="31" t="s">
        <v>7</v>
      </c>
      <c r="G80" s="28">
        <f>IF($E79="","",VLOOKUP($E79,'[2]男雙 Prep'!$A$7:$V$39,8))</f>
      </c>
      <c r="H80" s="245"/>
      <c r="I80" s="28">
        <f>IF($E79="","",VLOOKUP($E79,'[2]男雙 Prep'!$A$7:$V$39,9))</f>
      </c>
      <c r="J80" s="140"/>
      <c r="K80" s="498"/>
      <c r="L80" s="499"/>
      <c r="M80" s="135"/>
      <c r="N80" s="150"/>
      <c r="O80" s="66"/>
      <c r="P80" s="141"/>
      <c r="Q80" s="135"/>
      <c r="R80" s="35"/>
      <c r="S80" s="138"/>
      <c r="U80" s="63" t="e">
        <f>#REF!</f>
        <v>#REF!</v>
      </c>
    </row>
    <row r="81" spans="1:19" s="139" customFormat="1" ht="13.5" customHeight="1">
      <c r="A81" s="132"/>
      <c r="B81" s="67"/>
      <c r="C81" s="67"/>
      <c r="D81" s="67"/>
      <c r="E81" s="153"/>
      <c r="F81" s="68"/>
      <c r="G81" s="66"/>
      <c r="H81" s="240"/>
      <c r="I81" s="66"/>
      <c r="J81" s="142"/>
      <c r="K81" s="143">
        <f>UPPER(IF(OR(J82="a",J82="as"),F79,IF(OR(J82="b",J82="bs"),F83,)))</f>
      </c>
      <c r="L81" s="156"/>
      <c r="M81" s="135"/>
      <c r="N81" s="150"/>
      <c r="O81" s="66"/>
      <c r="P81" s="141"/>
      <c r="Q81" s="135"/>
      <c r="R81" s="35"/>
      <c r="S81" s="138"/>
    </row>
    <row r="82" spans="1:19" s="139" customFormat="1" ht="13.5" customHeight="1">
      <c r="A82" s="132"/>
      <c r="B82" s="41"/>
      <c r="C82" s="41"/>
      <c r="D82" s="41"/>
      <c r="E82" s="51"/>
      <c r="F82" s="145"/>
      <c r="G82" s="135"/>
      <c r="H82" s="246"/>
      <c r="I82" s="44" t="s">
        <v>6</v>
      </c>
      <c r="J82" s="53"/>
      <c r="K82" s="147">
        <f>UPPER(IF(OR(J82="a",J82="as"),F80,IF(OR(J82="b",J82="bs"),F84,)))</f>
      </c>
      <c r="L82" s="157"/>
      <c r="M82" s="66"/>
      <c r="N82" s="150"/>
      <c r="O82" s="66"/>
      <c r="P82" s="141"/>
      <c r="Q82" s="135"/>
      <c r="R82" s="35"/>
      <c r="S82" s="138"/>
    </row>
    <row r="83" spans="1:19" s="139" customFormat="1" ht="13.5" customHeight="1">
      <c r="A83" s="132">
        <v>20</v>
      </c>
      <c r="B83" s="28"/>
      <c r="C83" s="29"/>
      <c r="D83" s="29"/>
      <c r="E83" s="30">
        <v>13</v>
      </c>
      <c r="F83" s="31" t="str">
        <f>UPPER(IF($E83="","",VLOOKUP($E83,'[2]男雙 Prep'!$A$7:$V$39,2)))</f>
        <v>陳鉞銘</v>
      </c>
      <c r="G83" s="28">
        <f>IF($E83="","",VLOOKUP($E83,'[2]男雙 Prep'!$A$7:$V$39,3))</f>
        <v>0</v>
      </c>
      <c r="H83" s="245"/>
      <c r="I83" s="28" t="str">
        <f>IF($E83="","",VLOOKUP($E83,'[2]男雙 Prep'!$A$7:$V$39,4))</f>
        <v>台中市</v>
      </c>
      <c r="J83" s="149"/>
      <c r="K83" s="66"/>
      <c r="L83" s="141"/>
      <c r="M83" s="72"/>
      <c r="N83" s="156"/>
      <c r="O83" s="66"/>
      <c r="P83" s="141"/>
      <c r="Q83" s="135"/>
      <c r="R83" s="35"/>
      <c r="S83" s="138"/>
    </row>
    <row r="84" spans="1:19" s="139" customFormat="1" ht="13.5" customHeight="1">
      <c r="A84" s="132"/>
      <c r="B84" s="67"/>
      <c r="C84" s="67"/>
      <c r="D84" s="67"/>
      <c r="E84" s="67"/>
      <c r="F84" s="31" t="str">
        <f>UPPER(IF($E83="","",VLOOKUP($E83,'[2]男雙 Prep'!$A$7:$V$39,7)))</f>
        <v>汪忠義</v>
      </c>
      <c r="G84" s="28">
        <f>IF($E83="","",VLOOKUP($E83,'[2]男雙 Prep'!$A$7:$V$39,8))</f>
        <v>0</v>
      </c>
      <c r="H84" s="245"/>
      <c r="I84" s="28" t="str">
        <f>IF($E83="","",VLOOKUP($E83,'[2]男雙 Prep'!$A$7:$V$39,9))</f>
        <v>台中市</v>
      </c>
      <c r="J84" s="140"/>
      <c r="K84" s="66"/>
      <c r="L84" s="141"/>
      <c r="M84" s="498" t="s">
        <v>491</v>
      </c>
      <c r="N84" s="499"/>
      <c r="O84" s="66"/>
      <c r="P84" s="141"/>
      <c r="Q84" s="135"/>
      <c r="R84" s="35"/>
      <c r="S84" s="138"/>
    </row>
    <row r="85" spans="1:19" s="139" customFormat="1" ht="8.25" customHeight="1">
      <c r="A85" s="132"/>
      <c r="B85" s="67"/>
      <c r="C85" s="67"/>
      <c r="D85" s="67"/>
      <c r="E85" s="67"/>
      <c r="F85" s="68"/>
      <c r="G85" s="66"/>
      <c r="H85" s="240"/>
      <c r="I85" s="66"/>
      <c r="J85" s="154"/>
      <c r="K85" s="135"/>
      <c r="L85" s="136"/>
      <c r="M85" s="498"/>
      <c r="N85" s="499"/>
      <c r="O85" s="143">
        <f>UPPER(IF(OR(N86="a",N86="as"),M77,IF(OR(N86="b",N86="bs"),M93,)))</f>
      </c>
      <c r="P85" s="141"/>
      <c r="Q85" s="135"/>
      <c r="R85" s="35"/>
      <c r="S85" s="138"/>
    </row>
    <row r="86" spans="1:19" s="139" customFormat="1" ht="8.25" customHeight="1">
      <c r="A86" s="132"/>
      <c r="B86" s="41"/>
      <c r="C86" s="41"/>
      <c r="D86" s="41"/>
      <c r="E86" s="41"/>
      <c r="F86" s="145"/>
      <c r="G86" s="135"/>
      <c r="H86" s="246"/>
      <c r="I86" s="135"/>
      <c r="J86" s="155"/>
      <c r="K86" s="135"/>
      <c r="L86" s="136"/>
      <c r="M86" s="498"/>
      <c r="N86" s="499"/>
      <c r="O86" s="147">
        <f>UPPER(IF(OR(N86="a",N86="as"),M78,IF(OR(N86="b",N86="bs"),M94,)))</f>
      </c>
      <c r="P86" s="148"/>
      <c r="Q86" s="66"/>
      <c r="R86" s="86"/>
      <c r="S86" s="138"/>
    </row>
    <row r="87" spans="1:19" s="139" customFormat="1" ht="13.5" customHeight="1">
      <c r="A87" s="132">
        <v>21</v>
      </c>
      <c r="B87" s="28"/>
      <c r="C87" s="29"/>
      <c r="D87" s="29"/>
      <c r="E87" s="30">
        <v>18</v>
      </c>
      <c r="F87" s="31" t="str">
        <f>UPPER(IF($E87="","",VLOOKUP($E87,'[2]男雙 Prep'!$A$7:$V$39,2)))</f>
        <v>白文華</v>
      </c>
      <c r="G87" s="28">
        <f>IF($E87="","",VLOOKUP($E87,'[2]男雙 Prep'!$A$7:$V$39,3))</f>
        <v>0</v>
      </c>
      <c r="H87" s="245"/>
      <c r="I87" s="28" t="str">
        <f>IF($E87="","",VLOOKUP($E87,'[2]男雙 Prep'!$A$7:$V$39,4))</f>
        <v>台中市</v>
      </c>
      <c r="J87" s="134"/>
      <c r="K87" s="135"/>
      <c r="L87" s="136"/>
      <c r="M87" s="498"/>
      <c r="N87" s="499"/>
      <c r="O87" s="135"/>
      <c r="P87" s="150"/>
      <c r="Q87" s="135"/>
      <c r="R87" s="86"/>
      <c r="S87" s="138"/>
    </row>
    <row r="88" spans="1:19" s="139" customFormat="1" ht="13.5" customHeight="1">
      <c r="A88" s="132"/>
      <c r="B88" s="67"/>
      <c r="C88" s="67"/>
      <c r="D88" s="67"/>
      <c r="E88" s="67"/>
      <c r="F88" s="31" t="str">
        <f>UPPER(IF($E87="","",VLOOKUP($E87,'[2]男雙 Prep'!$A$7:$V$39,7)))</f>
        <v>邱盛傳</v>
      </c>
      <c r="G88" s="28">
        <f>IF($E87="","",VLOOKUP($E87,'[2]男雙 Prep'!$A$7:$V$39,8))</f>
        <v>0</v>
      </c>
      <c r="H88" s="245"/>
      <c r="I88" s="28" t="str">
        <f>IF($E87="","",VLOOKUP($E87,'[2]男雙 Prep'!$A$7:$V$39,9))</f>
        <v>台中市</v>
      </c>
      <c r="J88" s="140"/>
      <c r="K88" s="66">
        <f>IF(J88="a",F87,IF(J88="b",F89,""))</f>
      </c>
      <c r="L88" s="141"/>
      <c r="M88" s="135"/>
      <c r="N88" s="150"/>
      <c r="O88" s="135"/>
      <c r="P88" s="150"/>
      <c r="Q88" s="135"/>
      <c r="R88" s="86"/>
      <c r="S88" s="138"/>
    </row>
    <row r="89" spans="1:19" s="139" customFormat="1" ht="13.5" customHeight="1">
      <c r="A89" s="132"/>
      <c r="B89" s="67"/>
      <c r="C89" s="67"/>
      <c r="D89" s="67"/>
      <c r="E89" s="67"/>
      <c r="F89" s="68"/>
      <c r="G89" s="66"/>
      <c r="H89" s="511" t="s">
        <v>478</v>
      </c>
      <c r="I89" s="511"/>
      <c r="J89" s="512"/>
      <c r="K89" s="143">
        <f>UPPER(IF(OR(J90="a",J90="as"),F87,IF(OR(J90="b",J90="bs"),F91,)))</f>
      </c>
      <c r="L89" s="144"/>
      <c r="M89" s="135"/>
      <c r="N89" s="150"/>
      <c r="O89" s="135"/>
      <c r="P89" s="150"/>
      <c r="Q89" s="135"/>
      <c r="R89" s="86"/>
      <c r="S89" s="138"/>
    </row>
    <row r="90" spans="1:19" s="139" customFormat="1" ht="13.5" customHeight="1">
      <c r="A90" s="132"/>
      <c r="B90" s="41"/>
      <c r="C90" s="41"/>
      <c r="D90" s="41"/>
      <c r="E90" s="41"/>
      <c r="F90" s="145"/>
      <c r="G90" s="135"/>
      <c r="H90" s="498"/>
      <c r="I90" s="498"/>
      <c r="J90" s="499"/>
      <c r="K90" s="147">
        <f>UPPER(IF(OR(J90="a",J90="as"),F88,IF(OR(J90="b",J90="bs"),F92,)))</f>
      </c>
      <c r="L90" s="148"/>
      <c r="M90" s="66"/>
      <c r="N90" s="150"/>
      <c r="O90" s="135"/>
      <c r="P90" s="150"/>
      <c r="Q90" s="135"/>
      <c r="R90" s="86"/>
      <c r="S90" s="138"/>
    </row>
    <row r="91" spans="1:19" s="139" customFormat="1" ht="13.5" customHeight="1">
      <c r="A91" s="132">
        <v>22</v>
      </c>
      <c r="B91" s="28"/>
      <c r="C91" s="29"/>
      <c r="D91" s="29"/>
      <c r="E91" s="30">
        <v>9</v>
      </c>
      <c r="F91" s="31" t="str">
        <f>UPPER(IF($E91="","",VLOOKUP($E91,'[2]男雙 Prep'!$A$7:$V$39,2)))</f>
        <v>陳智遠</v>
      </c>
      <c r="G91" s="28">
        <f>IF($E91="","",VLOOKUP($E91,'[2]男雙 Prep'!$A$7:$V$39,3))</f>
        <v>0</v>
      </c>
      <c r="H91" s="245"/>
      <c r="I91" s="28" t="str">
        <f>IF($E91="","",VLOOKUP($E91,'[2]男雙 Prep'!$A$7:$V$39,4))</f>
        <v>高雄市</v>
      </c>
      <c r="J91" s="149"/>
      <c r="K91" s="66"/>
      <c r="L91" s="150"/>
      <c r="M91" s="72"/>
      <c r="N91" s="156"/>
      <c r="O91" s="135"/>
      <c r="P91" s="150"/>
      <c r="Q91" s="135"/>
      <c r="R91" s="86"/>
      <c r="S91" s="138"/>
    </row>
    <row r="92" spans="1:19" s="139" customFormat="1" ht="13.5" customHeight="1">
      <c r="A92" s="132"/>
      <c r="B92" s="67"/>
      <c r="C92" s="67"/>
      <c r="D92" s="67"/>
      <c r="E92" s="67"/>
      <c r="F92" s="31" t="str">
        <f>UPPER(IF($E91="","",VLOOKUP($E91,'[2]男雙 Prep'!$A$7:$V$39,7)))</f>
        <v>黃東源</v>
      </c>
      <c r="G92" s="28">
        <f>IF($E91="","",VLOOKUP($E91,'[2]男雙 Prep'!$A$7:$V$39,8))</f>
        <v>0</v>
      </c>
      <c r="H92" s="245"/>
      <c r="I92" s="28" t="str">
        <f>IF($E91="","",VLOOKUP($E91,'[2]男雙 Prep'!$A$7:$V$39,9))</f>
        <v>高雄市</v>
      </c>
      <c r="J92" s="140"/>
      <c r="K92" s="66"/>
      <c r="L92" s="150"/>
      <c r="M92" s="151"/>
      <c r="N92" s="158"/>
      <c r="O92" s="135"/>
      <c r="P92" s="150"/>
      <c r="Q92" s="135"/>
      <c r="R92" s="86"/>
      <c r="S92" s="138"/>
    </row>
    <row r="93" spans="1:19" s="139" customFormat="1" ht="8.25" customHeight="1">
      <c r="A93" s="132"/>
      <c r="B93" s="67"/>
      <c r="C93" s="67"/>
      <c r="D93" s="67"/>
      <c r="E93" s="153"/>
      <c r="F93" s="68"/>
      <c r="G93" s="66"/>
      <c r="H93" s="240"/>
      <c r="I93" s="66"/>
      <c r="J93" s="154"/>
      <c r="K93" s="498" t="s">
        <v>485</v>
      </c>
      <c r="L93" s="499"/>
      <c r="M93" s="143">
        <f>UPPER(IF(OR(L94="a",L94="as"),K89,IF(OR(L94="b",L94="bs"),K97,)))</f>
      </c>
      <c r="N93" s="150"/>
      <c r="O93" s="135"/>
      <c r="P93" s="150"/>
      <c r="Q93" s="135"/>
      <c r="R93" s="86"/>
      <c r="S93" s="138"/>
    </row>
    <row r="94" spans="1:19" s="139" customFormat="1" ht="8.25" customHeight="1">
      <c r="A94" s="132"/>
      <c r="B94" s="41"/>
      <c r="C94" s="41"/>
      <c r="D94" s="41"/>
      <c r="E94" s="51"/>
      <c r="F94" s="145"/>
      <c r="G94" s="135"/>
      <c r="H94" s="246"/>
      <c r="I94" s="135"/>
      <c r="J94" s="155"/>
      <c r="K94" s="498"/>
      <c r="L94" s="499"/>
      <c r="M94" s="147">
        <f>UPPER(IF(OR(L94="a",L94="as"),K90,IF(OR(L94="b",L94="bs"),K98,)))</f>
      </c>
      <c r="N94" s="157"/>
      <c r="O94" s="66"/>
      <c r="P94" s="150"/>
      <c r="Q94" s="135"/>
      <c r="R94" s="86"/>
      <c r="S94" s="138"/>
    </row>
    <row r="95" spans="1:19" s="139" customFormat="1" ht="13.5" customHeight="1">
      <c r="A95" s="132">
        <v>23</v>
      </c>
      <c r="B95" s="28"/>
      <c r="C95" s="29">
        <f>IF($E95="","",VLOOKUP($E95,'[2]男雙 Prep'!$A$7:$V$39,21))</f>
      </c>
      <c r="D95" s="29"/>
      <c r="E95" s="30"/>
      <c r="F95" s="31" t="s">
        <v>7</v>
      </c>
      <c r="G95" s="28">
        <f>IF($E95="","",VLOOKUP($E95,'[2]男雙 Prep'!$A$7:$V$39,3))</f>
      </c>
      <c r="H95" s="245"/>
      <c r="I95" s="28">
        <f>IF($E95="","",VLOOKUP($E95,'[2]男雙 Prep'!$A$7:$V$39,4))</f>
      </c>
      <c r="J95" s="134"/>
      <c r="K95" s="498"/>
      <c r="L95" s="499"/>
      <c r="M95" s="135"/>
      <c r="N95" s="159"/>
      <c r="O95" s="72"/>
      <c r="P95" s="150"/>
      <c r="Q95" s="135"/>
      <c r="R95" s="86"/>
      <c r="S95" s="138"/>
    </row>
    <row r="96" spans="1:19" s="139" customFormat="1" ht="13.5" customHeight="1">
      <c r="A96" s="132"/>
      <c r="B96" s="67"/>
      <c r="C96" s="67"/>
      <c r="D96" s="67"/>
      <c r="E96" s="67"/>
      <c r="F96" s="31" t="s">
        <v>7</v>
      </c>
      <c r="G96" s="28">
        <f>IF($E95="","",VLOOKUP($E95,'[2]男雙 Prep'!$A$7:$V$39,8))</f>
      </c>
      <c r="H96" s="245"/>
      <c r="I96" s="28">
        <f>IF($E95="","",VLOOKUP($E95,'[2]男雙 Prep'!$A$7:$V$39,9))</f>
      </c>
      <c r="J96" s="140"/>
      <c r="K96" s="498"/>
      <c r="L96" s="499"/>
      <c r="M96" s="135"/>
      <c r="N96" s="141"/>
      <c r="O96" s="66"/>
      <c r="P96" s="150"/>
      <c r="Q96" s="135"/>
      <c r="R96" s="86"/>
      <c r="S96" s="138"/>
    </row>
    <row r="97" spans="1:19" s="139" customFormat="1" ht="13.5" customHeight="1">
      <c r="A97" s="132"/>
      <c r="B97" s="67"/>
      <c r="C97" s="67"/>
      <c r="D97" s="67"/>
      <c r="E97" s="153"/>
      <c r="F97" s="68"/>
      <c r="G97" s="66"/>
      <c r="H97" s="240"/>
      <c r="I97" s="66"/>
      <c r="J97" s="142"/>
      <c r="K97" s="143">
        <f>UPPER(IF(OR(J98="a",J98="as"),F95,IF(OR(J98="b",J98="bs"),F99,)))</f>
      </c>
      <c r="L97" s="156"/>
      <c r="M97" s="135"/>
      <c r="N97" s="141"/>
      <c r="O97" s="66"/>
      <c r="P97" s="150"/>
      <c r="Q97" s="135"/>
      <c r="R97" s="86"/>
      <c r="S97" s="138"/>
    </row>
    <row r="98" spans="1:19" s="139" customFormat="1" ht="13.5" customHeight="1">
      <c r="A98" s="132"/>
      <c r="B98" s="41"/>
      <c r="C98" s="41"/>
      <c r="D98" s="41"/>
      <c r="E98" s="51"/>
      <c r="F98" s="145"/>
      <c r="G98" s="135"/>
      <c r="H98" s="246"/>
      <c r="I98" s="44" t="s">
        <v>6</v>
      </c>
      <c r="J98" s="53"/>
      <c r="K98" s="147">
        <f>UPPER(IF(OR(J98="a",J98="as"),F96,IF(OR(J98="b",J98="bs"),F100,)))</f>
      </c>
      <c r="L98" s="157"/>
      <c r="M98" s="66"/>
      <c r="N98" s="141"/>
      <c r="O98" s="66"/>
      <c r="P98" s="150"/>
      <c r="Q98" s="135"/>
      <c r="R98" s="86"/>
      <c r="S98" s="138"/>
    </row>
    <row r="99" spans="1:19" s="139" customFormat="1" ht="13.5" customHeight="1">
      <c r="A99" s="132">
        <v>24</v>
      </c>
      <c r="B99" s="28"/>
      <c r="C99" s="29"/>
      <c r="D99" s="29">
        <v>3</v>
      </c>
      <c r="E99" s="30">
        <v>3</v>
      </c>
      <c r="F99" s="31" t="str">
        <f>UPPER(IF($E99="","",VLOOKUP($E99,'[2]男雙 Prep'!$A$7:$V$39,2)))</f>
        <v>莊富楷</v>
      </c>
      <c r="G99" s="28">
        <f>IF($E99="","",VLOOKUP($E99,'[2]男雙 Prep'!$A$7:$V$39,3))</f>
        <v>0</v>
      </c>
      <c r="H99" s="245"/>
      <c r="I99" s="28" t="str">
        <f>IF($E99="","",VLOOKUP($E99,'[2]男雙 Prep'!$A$7:$V$39,4))</f>
        <v>高雄市</v>
      </c>
      <c r="J99" s="149"/>
      <c r="K99" s="66"/>
      <c r="L99" s="141"/>
      <c r="M99" s="72"/>
      <c r="N99" s="144"/>
      <c r="O99" s="66"/>
      <c r="P99" s="150"/>
      <c r="Q99" s="135"/>
      <c r="R99" s="86"/>
      <c r="S99" s="138"/>
    </row>
    <row r="100" spans="1:19" s="139" customFormat="1" ht="13.5" customHeight="1">
      <c r="A100" s="132"/>
      <c r="B100" s="67"/>
      <c r="C100" s="67"/>
      <c r="D100" s="67"/>
      <c r="E100" s="67"/>
      <c r="F100" s="31" t="str">
        <f>UPPER(IF($E99="","",VLOOKUP($E99,'[2]男雙 Prep'!$A$7:$V$39,7)))</f>
        <v>潘宗欽</v>
      </c>
      <c r="G100" s="28">
        <f>IF($E99="","",VLOOKUP($E99,'[2]男雙 Prep'!$A$7:$V$39,8))</f>
        <v>0</v>
      </c>
      <c r="H100" s="245"/>
      <c r="I100" s="28" t="str">
        <f>IF($E99="","",VLOOKUP($E99,'[2]男雙 Prep'!$A$7:$V$39,9))</f>
        <v>高雄市</v>
      </c>
      <c r="J100" s="140"/>
      <c r="K100" s="66"/>
      <c r="L100" s="141"/>
      <c r="M100" s="151"/>
      <c r="N100" s="152"/>
      <c r="O100" s="498" t="s">
        <v>493</v>
      </c>
      <c r="P100" s="499"/>
      <c r="Q100" s="135"/>
      <c r="R100" s="86"/>
      <c r="S100" s="138"/>
    </row>
    <row r="101" spans="1:19" s="139" customFormat="1" ht="8.25" customHeight="1">
      <c r="A101" s="132"/>
      <c r="B101" s="67"/>
      <c r="C101" s="67"/>
      <c r="D101" s="67"/>
      <c r="E101" s="153"/>
      <c r="F101" s="68"/>
      <c r="G101" s="66"/>
      <c r="H101" s="240"/>
      <c r="I101" s="66"/>
      <c r="J101" s="154"/>
      <c r="K101" s="135"/>
      <c r="L101" s="136"/>
      <c r="M101" s="66"/>
      <c r="N101" s="141"/>
      <c r="O101" s="498"/>
      <c r="P101" s="499"/>
      <c r="Q101" s="143">
        <f>UPPER(IF(OR(P102="a",P102="as"),O85,IF(OR(P102="b",P102="bs"),O117,)))</f>
      </c>
      <c r="R101" s="160"/>
      <c r="S101" s="138"/>
    </row>
    <row r="102" spans="1:19" s="139" customFormat="1" ht="8.25" customHeight="1">
      <c r="A102" s="132"/>
      <c r="B102" s="41"/>
      <c r="C102" s="41"/>
      <c r="D102" s="41"/>
      <c r="E102" s="51"/>
      <c r="F102" s="145"/>
      <c r="G102" s="135"/>
      <c r="H102" s="246"/>
      <c r="I102" s="135"/>
      <c r="J102" s="155"/>
      <c r="K102" s="135"/>
      <c r="L102" s="136"/>
      <c r="M102" s="66"/>
      <c r="N102" s="141"/>
      <c r="O102" s="498"/>
      <c r="P102" s="499"/>
      <c r="Q102" s="147">
        <f>UPPER(IF(OR(P102="a",P102="as"),O86,IF(OR(P102="b",P102="bs"),O118,)))</f>
      </c>
      <c r="R102" s="161"/>
      <c r="S102" s="138"/>
    </row>
    <row r="103" spans="1:19" s="139" customFormat="1" ht="13.5" customHeight="1">
      <c r="A103" s="132">
        <v>25</v>
      </c>
      <c r="B103" s="28"/>
      <c r="C103" s="29"/>
      <c r="D103" s="29"/>
      <c r="E103" s="30">
        <v>17</v>
      </c>
      <c r="F103" s="31" t="str">
        <f>UPPER(IF($E103="","",VLOOKUP($E103,'[2]男雙 Prep'!$A$7:$V$39,2)))</f>
        <v>林逢甲</v>
      </c>
      <c r="G103" s="28">
        <f>IF($E103="","",VLOOKUP($E103,'[2]男雙 Prep'!$A$7:$V$39,3))</f>
        <v>0</v>
      </c>
      <c r="H103" s="245"/>
      <c r="I103" s="28" t="str">
        <f>IF($E103="","",VLOOKUP($E103,'[2]男雙 Prep'!$A$7:$V$39,4))</f>
        <v>台中市</v>
      </c>
      <c r="J103" s="134"/>
      <c r="K103" s="135"/>
      <c r="L103" s="136"/>
      <c r="M103" s="135"/>
      <c r="N103" s="136"/>
      <c r="O103" s="498"/>
      <c r="P103" s="499"/>
      <c r="Q103" s="72"/>
      <c r="R103" s="86"/>
      <c r="S103" s="138"/>
    </row>
    <row r="104" spans="1:19" s="139" customFormat="1" ht="13.5" customHeight="1">
      <c r="A104" s="132"/>
      <c r="B104" s="67"/>
      <c r="C104" s="67"/>
      <c r="D104" s="67"/>
      <c r="E104" s="67"/>
      <c r="F104" s="31" t="str">
        <f>UPPER(IF($E103="","",VLOOKUP($E103,'[2]男雙 Prep'!$A$7:$V$39,7)))</f>
        <v>廖啟雲</v>
      </c>
      <c r="G104" s="28">
        <f>IF($E103="","",VLOOKUP($E103,'[2]男雙 Prep'!$A$7:$V$39,8))</f>
        <v>0</v>
      </c>
      <c r="H104" s="245"/>
      <c r="I104" s="28" t="str">
        <f>IF($E103="","",VLOOKUP($E103,'[2]男雙 Prep'!$A$7:$V$39,9))</f>
        <v>台中市</v>
      </c>
      <c r="J104" s="140"/>
      <c r="K104" s="66">
        <f>IF(J104="a",F103,IF(J104="b",F105,""))</f>
      </c>
      <c r="L104" s="141"/>
      <c r="M104" s="135"/>
      <c r="N104" s="136"/>
      <c r="O104" s="135"/>
      <c r="P104" s="150"/>
      <c r="Q104" s="151"/>
      <c r="R104" s="162"/>
      <c r="S104" s="138"/>
    </row>
    <row r="105" spans="1:19" s="139" customFormat="1" ht="13.5" customHeight="1">
      <c r="A105" s="132"/>
      <c r="B105" s="67"/>
      <c r="C105" s="67"/>
      <c r="D105" s="67"/>
      <c r="E105" s="153"/>
      <c r="F105" s="68"/>
      <c r="G105" s="66"/>
      <c r="H105" s="240"/>
      <c r="I105" s="66"/>
      <c r="J105" s="142"/>
      <c r="K105" s="143">
        <f>UPPER(IF(OR(J106="a",J106="as"),F103,IF(OR(J106="b",J106="bs"),F107,)))</f>
      </c>
      <c r="L105" s="144"/>
      <c r="M105" s="135"/>
      <c r="N105" s="136"/>
      <c r="O105" s="135"/>
      <c r="P105" s="150"/>
      <c r="Q105" s="135"/>
      <c r="R105" s="86"/>
      <c r="S105" s="138"/>
    </row>
    <row r="106" spans="1:19" s="139" customFormat="1" ht="13.5" customHeight="1">
      <c r="A106" s="132"/>
      <c r="B106" s="41"/>
      <c r="C106" s="41"/>
      <c r="D106" s="41"/>
      <c r="E106" s="51"/>
      <c r="F106" s="145"/>
      <c r="G106" s="135"/>
      <c r="H106" s="246"/>
      <c r="I106" s="44" t="s">
        <v>6</v>
      </c>
      <c r="J106" s="53"/>
      <c r="K106" s="147">
        <f>UPPER(IF(OR(J106="a",J106="as"),F104,IF(OR(J106="b",J106="bs"),F108,)))</f>
      </c>
      <c r="L106" s="148"/>
      <c r="M106" s="66"/>
      <c r="N106" s="141"/>
      <c r="O106" s="135"/>
      <c r="P106" s="150"/>
      <c r="Q106" s="135"/>
      <c r="R106" s="86"/>
      <c r="S106" s="138"/>
    </row>
    <row r="107" spans="1:19" s="139" customFormat="1" ht="13.5" customHeight="1">
      <c r="A107" s="132">
        <v>26</v>
      </c>
      <c r="B107" s="28"/>
      <c r="C107" s="29">
        <f>IF($E107="","",VLOOKUP($E107,'[2]男雙 Prep'!$A$7:$V$39,21))</f>
      </c>
      <c r="D107" s="29"/>
      <c r="E107" s="30"/>
      <c r="F107" s="31" t="s">
        <v>7</v>
      </c>
      <c r="G107" s="28">
        <f>IF($E107="","",VLOOKUP($E107,'[2]男雙 Prep'!$A$7:$V$39,3))</f>
      </c>
      <c r="H107" s="245"/>
      <c r="I107" s="28">
        <f>IF($E107="","",VLOOKUP($E107,'[2]男雙 Prep'!$A$7:$V$39,4))</f>
      </c>
      <c r="J107" s="149"/>
      <c r="K107" s="66"/>
      <c r="L107" s="150"/>
      <c r="M107" s="72"/>
      <c r="N107" s="144"/>
      <c r="O107" s="135"/>
      <c r="P107" s="150"/>
      <c r="Q107" s="135"/>
      <c r="R107" s="86"/>
      <c r="S107" s="138"/>
    </row>
    <row r="108" spans="1:19" s="139" customFormat="1" ht="13.5" customHeight="1">
      <c r="A108" s="132"/>
      <c r="B108" s="67"/>
      <c r="C108" s="67"/>
      <c r="D108" s="67"/>
      <c r="E108" s="67"/>
      <c r="F108" s="31" t="s">
        <v>7</v>
      </c>
      <c r="G108" s="28">
        <f>IF($E107="","",VLOOKUP($E107,'[2]男雙 Prep'!$A$7:$V$39,8))</f>
      </c>
      <c r="H108" s="245"/>
      <c r="I108" s="28">
        <f>IF($E107="","",VLOOKUP($E107,'[2]男雙 Prep'!$A$7:$V$39,9))</f>
      </c>
      <c r="J108" s="140"/>
      <c r="K108" s="66"/>
      <c r="L108" s="150"/>
      <c r="M108" s="151"/>
      <c r="N108" s="152"/>
      <c r="O108" s="135"/>
      <c r="P108" s="150"/>
      <c r="Q108" s="135"/>
      <c r="R108" s="86"/>
      <c r="S108" s="138"/>
    </row>
    <row r="109" spans="1:19" s="139" customFormat="1" ht="8.25" customHeight="1">
      <c r="A109" s="132"/>
      <c r="B109" s="67"/>
      <c r="C109" s="67"/>
      <c r="D109" s="67"/>
      <c r="E109" s="153"/>
      <c r="F109" s="68"/>
      <c r="G109" s="66"/>
      <c r="H109" s="240"/>
      <c r="I109" s="66"/>
      <c r="J109" s="154"/>
      <c r="K109" s="498" t="s">
        <v>486</v>
      </c>
      <c r="L109" s="499"/>
      <c r="M109" s="143">
        <f>UPPER(IF(OR(L110="a",L110="as"),K105,IF(OR(L110="b",L110="bs"),K113,)))</f>
      </c>
      <c r="N109" s="141"/>
      <c r="O109" s="135"/>
      <c r="P109" s="150"/>
      <c r="Q109" s="135"/>
      <c r="R109" s="86"/>
      <c r="S109" s="138"/>
    </row>
    <row r="110" spans="1:19" s="139" customFormat="1" ht="8.25" customHeight="1">
      <c r="A110" s="132"/>
      <c r="B110" s="41"/>
      <c r="C110" s="41"/>
      <c r="D110" s="41"/>
      <c r="E110" s="51"/>
      <c r="F110" s="145"/>
      <c r="G110" s="135"/>
      <c r="H110" s="246"/>
      <c r="I110" s="135"/>
      <c r="J110" s="155"/>
      <c r="K110" s="498"/>
      <c r="L110" s="499"/>
      <c r="M110" s="147">
        <f>UPPER(IF(OR(L110="a",L110="as"),K106,IF(OR(L110="b",L110="bs"),K114,)))</f>
      </c>
      <c r="N110" s="148"/>
      <c r="O110" s="66"/>
      <c r="P110" s="150"/>
      <c r="Q110" s="135"/>
      <c r="R110" s="86"/>
      <c r="S110" s="138"/>
    </row>
    <row r="111" spans="1:19" s="139" customFormat="1" ht="13.5" customHeight="1">
      <c r="A111" s="132">
        <v>27</v>
      </c>
      <c r="B111" s="28"/>
      <c r="C111" s="29"/>
      <c r="D111" s="29"/>
      <c r="E111" s="30">
        <v>12</v>
      </c>
      <c r="F111" s="31" t="str">
        <f>UPPER(IF($E111="","",VLOOKUP($E111,'[2]男雙 Prep'!$A$7:$V$39,2)))</f>
        <v>林雙和</v>
      </c>
      <c r="G111" s="28">
        <f>IF($E111="","",VLOOKUP($E111,'[2]男雙 Prep'!$A$7:$V$39,3))</f>
        <v>0</v>
      </c>
      <c r="H111" s="245"/>
      <c r="I111" s="28" t="str">
        <f>IF($E111="","",VLOOKUP($E111,'[2]男雙 Prep'!$A$7:$V$39,4))</f>
        <v>新北市</v>
      </c>
      <c r="J111" s="134"/>
      <c r="K111" s="498"/>
      <c r="L111" s="499"/>
      <c r="M111" s="135"/>
      <c r="N111" s="150"/>
      <c r="O111" s="72"/>
      <c r="P111" s="150"/>
      <c r="Q111" s="135"/>
      <c r="R111" s="86"/>
      <c r="S111" s="138"/>
    </row>
    <row r="112" spans="1:19" s="139" customFormat="1" ht="13.5" customHeight="1">
      <c r="A112" s="132"/>
      <c r="B112" s="67"/>
      <c r="C112" s="67"/>
      <c r="D112" s="67"/>
      <c r="E112" s="67"/>
      <c r="F112" s="31" t="str">
        <f>UPPER(IF($E111="","",VLOOKUP($E111,'[2]男雙 Prep'!$A$7:$V$39,7)))</f>
        <v>林文龍</v>
      </c>
      <c r="G112" s="28">
        <f>IF($E111="","",VLOOKUP($E111,'[2]男雙 Prep'!$A$7:$V$39,8))</f>
        <v>0</v>
      </c>
      <c r="H112" s="245"/>
      <c r="I112" s="28" t="str">
        <f>IF($E111="","",VLOOKUP($E111,'[2]男雙 Prep'!$A$7:$V$39,9))</f>
        <v>新北市</v>
      </c>
      <c r="J112" s="140"/>
      <c r="K112" s="498"/>
      <c r="L112" s="499"/>
      <c r="M112" s="135"/>
      <c r="N112" s="150"/>
      <c r="O112" s="66"/>
      <c r="P112" s="150"/>
      <c r="Q112" s="135"/>
      <c r="R112" s="86"/>
      <c r="S112" s="138"/>
    </row>
    <row r="113" spans="1:19" s="139" customFormat="1" ht="13.5" customHeight="1">
      <c r="A113" s="132"/>
      <c r="B113" s="67"/>
      <c r="C113" s="67"/>
      <c r="D113" s="67"/>
      <c r="E113" s="67"/>
      <c r="F113" s="68"/>
      <c r="G113" s="66"/>
      <c r="H113" s="511" t="s">
        <v>479</v>
      </c>
      <c r="I113" s="511"/>
      <c r="J113" s="512"/>
      <c r="K113" s="143">
        <f>UPPER(IF(OR(J114="a",J114="as"),F111,IF(OR(J114="b",J114="bs"),F115,)))</f>
      </c>
      <c r="L113" s="156"/>
      <c r="M113" s="135"/>
      <c r="N113" s="150"/>
      <c r="O113" s="66"/>
      <c r="P113" s="150"/>
      <c r="Q113" s="135"/>
      <c r="R113" s="86"/>
      <c r="S113" s="138"/>
    </row>
    <row r="114" spans="1:19" s="139" customFormat="1" ht="13.5" customHeight="1">
      <c r="A114" s="132"/>
      <c r="B114" s="41"/>
      <c r="C114" s="41"/>
      <c r="D114" s="41"/>
      <c r="E114" s="41"/>
      <c r="F114" s="145"/>
      <c r="G114" s="135"/>
      <c r="H114" s="498"/>
      <c r="I114" s="498"/>
      <c r="J114" s="499"/>
      <c r="K114" s="147">
        <f>UPPER(IF(OR(J114="a",J114="as"),F112,IF(OR(J114="b",J114="bs"),F116,)))</f>
      </c>
      <c r="L114" s="157"/>
      <c r="M114" s="66"/>
      <c r="N114" s="150"/>
      <c r="O114" s="66"/>
      <c r="P114" s="150"/>
      <c r="Q114" s="135"/>
      <c r="R114" s="86"/>
      <c r="S114" s="138"/>
    </row>
    <row r="115" spans="1:19" s="139" customFormat="1" ht="13.5" customHeight="1">
      <c r="A115" s="132">
        <v>28</v>
      </c>
      <c r="B115" s="28"/>
      <c r="C115" s="29"/>
      <c r="D115" s="29"/>
      <c r="E115" s="30">
        <v>8</v>
      </c>
      <c r="F115" s="31" t="str">
        <f>UPPER(IF($E115="","",VLOOKUP($E115,'[2]男雙 Prep'!$A$7:$V$39,2)))</f>
        <v>陳偉成</v>
      </c>
      <c r="G115" s="28">
        <f>IF($E115="","",VLOOKUP($E115,'[2]男雙 Prep'!$A$7:$V$39,3))</f>
        <v>0</v>
      </c>
      <c r="H115" s="245"/>
      <c r="I115" s="28" t="str">
        <f>IF($E115="","",VLOOKUP($E115,'[2]男雙 Prep'!$A$7:$V$39,4))</f>
        <v>台中市</v>
      </c>
      <c r="J115" s="149"/>
      <c r="K115" s="66"/>
      <c r="L115" s="141"/>
      <c r="M115" s="72"/>
      <c r="N115" s="156"/>
      <c r="O115" s="66"/>
      <c r="P115" s="150"/>
      <c r="Q115" s="135"/>
      <c r="R115" s="86"/>
      <c r="S115" s="138"/>
    </row>
    <row r="116" spans="1:19" s="139" customFormat="1" ht="13.5" customHeight="1">
      <c r="A116" s="132"/>
      <c r="B116" s="67"/>
      <c r="C116" s="67"/>
      <c r="D116" s="67"/>
      <c r="E116" s="67"/>
      <c r="F116" s="31" t="str">
        <f>UPPER(IF($E115="","",VLOOKUP($E115,'[2]男雙 Prep'!$A$7:$V$39,7)))</f>
        <v>何錦潭</v>
      </c>
      <c r="G116" s="28">
        <f>IF($E115="","",VLOOKUP($E115,'[2]男雙 Prep'!$A$7:$V$39,8))</f>
        <v>0</v>
      </c>
      <c r="H116" s="245"/>
      <c r="I116" s="28" t="str">
        <f>IF($E115="","",VLOOKUP($E115,'[2]男雙 Prep'!$A$7:$V$39,9))</f>
        <v>台中市</v>
      </c>
      <c r="J116" s="140"/>
      <c r="K116" s="66"/>
      <c r="L116" s="141"/>
      <c r="M116" s="498" t="s">
        <v>490</v>
      </c>
      <c r="N116" s="499"/>
      <c r="O116" s="66"/>
      <c r="P116" s="150"/>
      <c r="Q116" s="135"/>
      <c r="R116" s="86"/>
      <c r="S116" s="138"/>
    </row>
    <row r="117" spans="1:19" s="139" customFormat="1" ht="8.25" customHeight="1">
      <c r="A117" s="132"/>
      <c r="B117" s="67"/>
      <c r="C117" s="67"/>
      <c r="D117" s="67"/>
      <c r="E117" s="67"/>
      <c r="F117" s="68"/>
      <c r="G117" s="66"/>
      <c r="H117" s="240"/>
      <c r="I117" s="66"/>
      <c r="J117" s="154"/>
      <c r="K117" s="135"/>
      <c r="L117" s="136"/>
      <c r="M117" s="498"/>
      <c r="N117" s="499"/>
      <c r="O117" s="143">
        <f>UPPER(IF(OR(N118="a",N118="as"),M109,IF(OR(N118="b",N118="bs"),M125,)))</f>
      </c>
      <c r="P117" s="150"/>
      <c r="Q117" s="135"/>
      <c r="R117" s="86"/>
      <c r="S117" s="138"/>
    </row>
    <row r="118" spans="1:19" s="139" customFormat="1" ht="8.25" customHeight="1">
      <c r="A118" s="132"/>
      <c r="B118" s="41"/>
      <c r="C118" s="41"/>
      <c r="D118" s="41"/>
      <c r="E118" s="41"/>
      <c r="F118" s="145"/>
      <c r="G118" s="135"/>
      <c r="H118" s="246"/>
      <c r="I118" s="135"/>
      <c r="J118" s="155"/>
      <c r="K118" s="135"/>
      <c r="L118" s="136"/>
      <c r="M118" s="498"/>
      <c r="N118" s="499"/>
      <c r="O118" s="147">
        <f>UPPER(IF(OR(N118="a",N118="as"),M110,IF(OR(N118="b",N118="bs"),M126,)))</f>
      </c>
      <c r="P118" s="157"/>
      <c r="Q118" s="66"/>
      <c r="R118" s="86"/>
      <c r="S118" s="138"/>
    </row>
    <row r="119" spans="1:19" s="139" customFormat="1" ht="13.5" customHeight="1">
      <c r="A119" s="132">
        <v>29</v>
      </c>
      <c r="B119" s="28"/>
      <c r="C119" s="29"/>
      <c r="D119" s="29"/>
      <c r="E119" s="30">
        <v>16</v>
      </c>
      <c r="F119" s="31" t="str">
        <f>UPPER(IF($E119="","",VLOOKUP($E119,'[2]男雙 Prep'!$A$7:$V$39,2)))</f>
        <v>李政穎</v>
      </c>
      <c r="G119" s="28">
        <f>IF($E119="","",VLOOKUP($E119,'[2]男雙 Prep'!$A$7:$V$39,3))</f>
        <v>0</v>
      </c>
      <c r="H119" s="245"/>
      <c r="I119" s="28" t="str">
        <f>IF($E119="","",VLOOKUP($E119,'[2]男雙 Prep'!$A$7:$V$39,4))</f>
        <v>台中市</v>
      </c>
      <c r="J119" s="134"/>
      <c r="K119" s="135"/>
      <c r="L119" s="136"/>
      <c r="M119" s="498"/>
      <c r="N119" s="499"/>
      <c r="O119" s="135"/>
      <c r="P119" s="159"/>
      <c r="Q119" s="135"/>
      <c r="R119" s="35"/>
      <c r="S119" s="138"/>
    </row>
    <row r="120" spans="1:19" s="139" customFormat="1" ht="13.5" customHeight="1">
      <c r="A120" s="132"/>
      <c r="B120" s="67"/>
      <c r="C120" s="67"/>
      <c r="D120" s="67"/>
      <c r="E120" s="67"/>
      <c r="F120" s="31" t="str">
        <f>UPPER(IF($E119="","",VLOOKUP($E119,'[2]男雙 Prep'!$A$7:$V$39,7)))</f>
        <v>張嘉興</v>
      </c>
      <c r="G120" s="28">
        <f>IF($E119="","",VLOOKUP($E119,'[2]男雙 Prep'!$A$7:$V$39,8))</f>
        <v>0</v>
      </c>
      <c r="H120" s="245"/>
      <c r="I120" s="28" t="str">
        <f>IF($E119="","",VLOOKUP($E119,'[2]男雙 Prep'!$A$7:$V$39,9))</f>
        <v>台中市</v>
      </c>
      <c r="J120" s="140"/>
      <c r="K120" s="66">
        <f>IF(J120="a",F119,IF(J120="b",F121,""))</f>
      </c>
      <c r="L120" s="141"/>
      <c r="M120" s="135"/>
      <c r="N120" s="150"/>
      <c r="O120" s="135"/>
      <c r="P120" s="141"/>
      <c r="Q120" s="135"/>
      <c r="R120" s="35"/>
      <c r="S120" s="138"/>
    </row>
    <row r="121" spans="1:19" s="139" customFormat="1" ht="13.5" customHeight="1">
      <c r="A121" s="132"/>
      <c r="B121" s="67"/>
      <c r="C121" s="67"/>
      <c r="D121" s="67"/>
      <c r="E121" s="153"/>
      <c r="F121" s="68"/>
      <c r="G121" s="66"/>
      <c r="H121" s="511" t="s">
        <v>480</v>
      </c>
      <c r="I121" s="511"/>
      <c r="J121" s="512"/>
      <c r="K121" s="143">
        <f>UPPER(IF(OR(J122="a",J122="as"),F119,IF(OR(J122="b",J122="bs"),F123,)))</f>
      </c>
      <c r="L121" s="144"/>
      <c r="M121" s="135"/>
      <c r="N121" s="150"/>
      <c r="O121" s="135"/>
      <c r="P121" s="141"/>
      <c r="Q121" s="135"/>
      <c r="R121" s="35"/>
      <c r="S121" s="138"/>
    </row>
    <row r="122" spans="1:19" s="139" customFormat="1" ht="13.5" customHeight="1">
      <c r="A122" s="132"/>
      <c r="B122" s="41"/>
      <c r="C122" s="41"/>
      <c r="D122" s="41"/>
      <c r="E122" s="51"/>
      <c r="F122" s="145"/>
      <c r="G122" s="135"/>
      <c r="H122" s="498"/>
      <c r="I122" s="498"/>
      <c r="J122" s="499"/>
      <c r="K122" s="147">
        <f>UPPER(IF(OR(J122="a",J122="as"),F120,IF(OR(J122="b",J122="bs"),F124,)))</f>
      </c>
      <c r="L122" s="148"/>
      <c r="M122" s="66"/>
      <c r="N122" s="150"/>
      <c r="O122" s="135"/>
      <c r="P122" s="141"/>
      <c r="Q122" s="135"/>
      <c r="R122" s="35"/>
      <c r="S122" s="138"/>
    </row>
    <row r="123" spans="1:19" s="139" customFormat="1" ht="13.5" customHeight="1">
      <c r="A123" s="132">
        <v>30</v>
      </c>
      <c r="B123" s="28"/>
      <c r="C123" s="29"/>
      <c r="D123" s="29"/>
      <c r="E123" s="30">
        <v>10</v>
      </c>
      <c r="F123" s="233" t="str">
        <f>UPPER(IF($E123="","",VLOOKUP($E123,'[2]男雙 Prep'!$A$7:$V$39,2)))</f>
        <v>許元鴻</v>
      </c>
      <c r="G123" s="28">
        <f>IF($E123="","",VLOOKUP($E123,'[2]男雙 Prep'!$A$7:$V$39,3))</f>
        <v>0</v>
      </c>
      <c r="H123" s="245"/>
      <c r="I123" s="28" t="str">
        <f>IF($E123="","",VLOOKUP($E123,'[2]男雙 Prep'!$A$7:$V$39,4))</f>
        <v>台中市</v>
      </c>
      <c r="J123" s="149"/>
      <c r="K123" s="66"/>
      <c r="L123" s="150"/>
      <c r="M123" s="72"/>
      <c r="N123" s="156"/>
      <c r="O123" s="135"/>
      <c r="P123" s="141"/>
      <c r="Q123" s="135"/>
      <c r="R123" s="35"/>
      <c r="S123" s="138"/>
    </row>
    <row r="124" spans="1:19" s="139" customFormat="1" ht="13.5" customHeight="1">
      <c r="A124" s="132"/>
      <c r="B124" s="67"/>
      <c r="C124" s="67"/>
      <c r="D124" s="67"/>
      <c r="E124" s="67"/>
      <c r="F124" s="233" t="str">
        <f>UPPER(IF($E123="","",VLOOKUP($E123,'[2]男雙 Prep'!$A$7:$V$39,7)))</f>
        <v>吳界明</v>
      </c>
      <c r="G124" s="28">
        <f>IF($E123="","",VLOOKUP($E123,'[2]男雙 Prep'!$A$7:$V$39,8))</f>
        <v>0</v>
      </c>
      <c r="H124" s="245"/>
      <c r="I124" s="28" t="str">
        <f>IF($E123="","",VLOOKUP($E123,'[2]男雙 Prep'!$A$7:$V$39,9))</f>
        <v>台中市</v>
      </c>
      <c r="J124" s="140"/>
      <c r="K124" s="446" t="s">
        <v>6</v>
      </c>
      <c r="L124" s="447"/>
      <c r="M124" s="151"/>
      <c r="N124" s="158"/>
      <c r="O124" s="135"/>
      <c r="P124" s="141"/>
      <c r="Q124" s="135"/>
      <c r="R124" s="35"/>
      <c r="S124" s="138"/>
    </row>
    <row r="125" spans="1:19" s="139" customFormat="1" ht="8.25" customHeight="1">
      <c r="A125" s="132"/>
      <c r="B125" s="67"/>
      <c r="C125" s="67"/>
      <c r="D125" s="67"/>
      <c r="E125" s="153"/>
      <c r="F125" s="68"/>
      <c r="G125" s="66"/>
      <c r="H125" s="240"/>
      <c r="I125" s="66"/>
      <c r="J125" s="154"/>
      <c r="K125" s="498" t="s">
        <v>487</v>
      </c>
      <c r="L125" s="499"/>
      <c r="M125" s="143">
        <f>UPPER(IF(OR(L126="a",L126="as"),K121,IF(OR(L126="b",L126="bs"),K129,)))</f>
      </c>
      <c r="N125" s="150"/>
      <c r="O125" s="135"/>
      <c r="P125" s="141"/>
      <c r="Q125" s="135"/>
      <c r="R125" s="35"/>
      <c r="S125" s="138"/>
    </row>
    <row r="126" spans="1:19" s="139" customFormat="1" ht="8.25" customHeight="1">
      <c r="A126" s="132"/>
      <c r="B126" s="41"/>
      <c r="C126" s="41"/>
      <c r="D126" s="41"/>
      <c r="E126" s="51"/>
      <c r="F126" s="145"/>
      <c r="G126" s="135"/>
      <c r="H126" s="246"/>
      <c r="I126" s="135"/>
      <c r="J126" s="155"/>
      <c r="K126" s="498"/>
      <c r="L126" s="499"/>
      <c r="M126" s="147">
        <f>UPPER(IF(OR(L126="a",L126="as"),K122,IF(OR(L126="b",L126="bs"),K130,)))</f>
      </c>
      <c r="N126" s="157"/>
      <c r="O126" s="66"/>
      <c r="P126" s="141"/>
      <c r="Q126" s="135"/>
      <c r="R126" s="35"/>
      <c r="S126" s="138"/>
    </row>
    <row r="127" spans="1:19" s="139" customFormat="1" ht="13.5" customHeight="1">
      <c r="A127" s="132">
        <v>31</v>
      </c>
      <c r="B127" s="28"/>
      <c r="C127" s="29">
        <f>IF($E127="","",VLOOKUP($E127,'[2]男雙 Prep'!$A$7:$V$39,21))</f>
      </c>
      <c r="D127" s="29"/>
      <c r="E127" s="30"/>
      <c r="F127" s="31" t="s">
        <v>7</v>
      </c>
      <c r="G127" s="28">
        <f>IF($E127="","",VLOOKUP($E127,'[2]男雙 Prep'!$A$7:$V$39,3))</f>
      </c>
      <c r="H127" s="245"/>
      <c r="I127" s="28">
        <f>IF($E127="","",VLOOKUP($E127,'[2]男雙 Prep'!$A$7:$V$39,4))</f>
      </c>
      <c r="J127" s="134"/>
      <c r="K127" s="498"/>
      <c r="L127" s="499"/>
      <c r="M127" s="135"/>
      <c r="N127" s="159"/>
      <c r="O127" s="163"/>
      <c r="P127" s="164"/>
      <c r="Q127" s="165"/>
      <c r="R127" s="166"/>
      <c r="S127" s="138"/>
    </row>
    <row r="128" spans="1:19" s="139" customFormat="1" ht="13.5" customHeight="1">
      <c r="A128" s="132"/>
      <c r="B128" s="67"/>
      <c r="C128" s="67"/>
      <c r="D128" s="67"/>
      <c r="E128" s="67"/>
      <c r="F128" s="31" t="s">
        <v>7</v>
      </c>
      <c r="G128" s="28">
        <f>IF($E127="","",VLOOKUP($E127,'[2]男雙 Prep'!$A$7:$V$39,8))</f>
      </c>
      <c r="H128" s="245"/>
      <c r="I128" s="28">
        <f>IF($E127="","",VLOOKUP($E127,'[2]男雙 Prep'!$A$7:$V$39,9))</f>
      </c>
      <c r="J128" s="140"/>
      <c r="K128" s="498"/>
      <c r="L128" s="499"/>
      <c r="M128" s="135"/>
      <c r="N128" s="141"/>
      <c r="O128" s="528" t="s">
        <v>5</v>
      </c>
      <c r="P128" s="164"/>
      <c r="Q128" s="170"/>
      <c r="R128" s="166"/>
      <c r="S128" s="138"/>
    </row>
    <row r="129" spans="1:19" s="139" customFormat="1" ht="13.5" customHeight="1">
      <c r="A129" s="132"/>
      <c r="B129" s="67"/>
      <c r="C129" s="67"/>
      <c r="D129" s="67"/>
      <c r="E129" s="67"/>
      <c r="F129" s="68"/>
      <c r="G129" s="66"/>
      <c r="H129" s="240"/>
      <c r="I129" s="66"/>
      <c r="J129" s="142"/>
      <c r="K129" s="143">
        <f>UPPER(IF(OR(J130="a",J130="as"),F127,IF(OR(J130="b",J130="bs"),F131,)))</f>
      </c>
      <c r="L129" s="156"/>
      <c r="M129" s="135"/>
      <c r="N129" s="141"/>
      <c r="O129" s="515"/>
      <c r="P129" s="255"/>
      <c r="Q129" s="170"/>
      <c r="R129" s="166"/>
      <c r="S129" s="138"/>
    </row>
    <row r="130" spans="1:19" s="139" customFormat="1" ht="13.5" customHeight="1">
      <c r="A130" s="132"/>
      <c r="B130" s="41"/>
      <c r="C130" s="41"/>
      <c r="D130" s="41"/>
      <c r="E130" s="41"/>
      <c r="F130" s="145"/>
      <c r="G130" s="135"/>
      <c r="H130" s="246"/>
      <c r="I130" s="44" t="s">
        <v>6</v>
      </c>
      <c r="J130" s="53"/>
      <c r="K130" s="147">
        <f>UPPER(IF(OR(J130="a",J130="as"),F128,IF(OR(J130="b",J130="bs"),F132,)))</f>
      </c>
      <c r="L130" s="157"/>
      <c r="M130" s="66"/>
      <c r="N130" s="141"/>
      <c r="O130" s="252"/>
      <c r="P130" s="256"/>
      <c r="Q130" s="170"/>
      <c r="R130" s="166"/>
      <c r="S130" s="138"/>
    </row>
    <row r="131" spans="1:19" s="139" customFormat="1" ht="13.5" customHeight="1">
      <c r="A131" s="132">
        <v>32</v>
      </c>
      <c r="B131" s="28"/>
      <c r="C131" s="29">
        <f>IF($E131="","",VLOOKUP($E131,'[2]男雙 Prep'!$A$7:$V$39,21))</f>
        <v>18</v>
      </c>
      <c r="D131" s="29">
        <v>2</v>
      </c>
      <c r="E131" s="30">
        <v>2</v>
      </c>
      <c r="F131" s="31" t="str">
        <f>UPPER(IF($E131="","",VLOOKUP($E131,'[2]男雙 Prep'!$A$7:$V$39,2)))</f>
        <v>劉坤明</v>
      </c>
      <c r="G131" s="28">
        <f>IF($E131="","",VLOOKUP($E131,'[2]男雙 Prep'!$A$7:$V$39,3))</f>
        <v>0</v>
      </c>
      <c r="H131" s="245"/>
      <c r="I131" s="28" t="str">
        <f>IF($E131="","",VLOOKUP($E131,'[2]男雙 Prep'!$A$7:$V$39,4))</f>
        <v>台中市</v>
      </c>
      <c r="J131" s="149"/>
      <c r="K131" s="66"/>
      <c r="L131" s="141"/>
      <c r="M131" s="72"/>
      <c r="N131" s="144"/>
      <c r="O131" s="528" t="s">
        <v>494</v>
      </c>
      <c r="P131" s="529"/>
      <c r="Q131" s="257" t="s">
        <v>8</v>
      </c>
      <c r="R131" s="255"/>
      <c r="S131" s="138"/>
    </row>
    <row r="132" spans="1:19" s="139" customFormat="1" ht="13.5" customHeight="1">
      <c r="A132" s="132"/>
      <c r="B132" s="67"/>
      <c r="C132" s="67"/>
      <c r="D132" s="67"/>
      <c r="E132" s="67"/>
      <c r="F132" s="31" t="str">
        <f>UPPER(IF($E131="","",VLOOKUP($E131,'[2]男雙 Prep'!$A$7:$V$39,7)))</f>
        <v>廖振唯</v>
      </c>
      <c r="G132" s="28">
        <f>IF($E131="","",VLOOKUP($E131,'[2]男雙 Prep'!$A$7:$V$39,8))</f>
        <v>0</v>
      </c>
      <c r="H132" s="245"/>
      <c r="I132" s="28" t="str">
        <f>IF($E131="","",VLOOKUP($E131,'[2]男雙 Prep'!$A$7:$V$39,9))</f>
        <v>台中市</v>
      </c>
      <c r="J132" s="140"/>
      <c r="K132" s="66"/>
      <c r="L132" s="141"/>
      <c r="M132" s="151"/>
      <c r="N132" s="152"/>
      <c r="O132" s="528"/>
      <c r="P132" s="529"/>
      <c r="Q132" s="170"/>
      <c r="R132" s="166"/>
      <c r="S132" s="138"/>
    </row>
    <row r="133" spans="1:19" s="39" customFormat="1" ht="13.5" customHeight="1">
      <c r="A133" s="178"/>
      <c r="B133" s="179"/>
      <c r="C133" s="179"/>
      <c r="D133" s="179"/>
      <c r="E133" s="180"/>
      <c r="F133" s="181"/>
      <c r="G133" s="183"/>
      <c r="H133" s="258"/>
      <c r="I133" s="183"/>
      <c r="J133" s="184"/>
      <c r="K133" s="36"/>
      <c r="L133" s="37"/>
      <c r="M133" s="61"/>
      <c r="N133" s="70"/>
      <c r="O133" s="259"/>
      <c r="P133" s="260"/>
      <c r="Q133" s="261"/>
      <c r="R133" s="262"/>
      <c r="S133" s="38"/>
    </row>
    <row r="134" spans="1:19" s="235" customFormat="1" ht="6" customHeight="1">
      <c r="A134" s="178"/>
      <c r="B134" s="188"/>
      <c r="C134" s="188"/>
      <c r="D134" s="188"/>
      <c r="E134" s="189"/>
      <c r="F134" s="92"/>
      <c r="G134" s="191"/>
      <c r="H134" s="263"/>
      <c r="I134" s="191"/>
      <c r="J134" s="192"/>
      <c r="K134" s="36"/>
      <c r="L134" s="37"/>
      <c r="M134" s="97"/>
      <c r="N134" s="98"/>
      <c r="O134" s="193"/>
      <c r="P134" s="194"/>
      <c r="Q134" s="195"/>
      <c r="R134" s="196"/>
      <c r="S134" s="234"/>
    </row>
  </sheetData>
  <sheetProtection/>
  <mergeCells count="21">
    <mergeCell ref="M20:N23"/>
    <mergeCell ref="M116:N119"/>
    <mergeCell ref="M84:N87"/>
    <mergeCell ref="H17:J18"/>
    <mergeCell ref="K125:L128"/>
    <mergeCell ref="M52:N55"/>
    <mergeCell ref="K13:L16"/>
    <mergeCell ref="K61:L64"/>
    <mergeCell ref="K45:L48"/>
    <mergeCell ref="K29:L32"/>
    <mergeCell ref="K109:L112"/>
    <mergeCell ref="K93:L96"/>
    <mergeCell ref="K77:L80"/>
    <mergeCell ref="H121:J122"/>
    <mergeCell ref="H113:J114"/>
    <mergeCell ref="H89:J90"/>
    <mergeCell ref="H49:I50"/>
    <mergeCell ref="O131:P132"/>
    <mergeCell ref="O100:P103"/>
    <mergeCell ref="O36:P39"/>
    <mergeCell ref="O128:O129"/>
  </mergeCells>
  <conditionalFormatting sqref="B71 B75 B79 B83 B87 B91 B95 B99 B103 B107 B111 B115 B119 B123 B127 B131 B7 B11 B15 B19 B23 B27 B31 B35 B39 B43 B47 B51 B55 B59 B63 B67">
    <cfRule type="cellIs" priority="13" dxfId="10" operator="equal" stopIfTrue="1">
      <formula>"DA"</formula>
    </cfRule>
  </conditionalFormatting>
  <conditionalFormatting sqref="I10 I58 I42 I74 I34 I26 I82 I66 I130 O67 I98 I106">
    <cfRule type="expression" priority="10" dxfId="9" stopIfTrue="1">
      <formula>AND($O$1="CU",I10="Umpire")</formula>
    </cfRule>
    <cfRule type="expression" priority="11" dxfId="8" stopIfTrue="1">
      <formula>AND($O$1="CU",I10&lt;&gt;"Umpire",J10&lt;&gt;"")</formula>
    </cfRule>
    <cfRule type="expression" priority="12" dxfId="7" stopIfTrue="1">
      <formula>AND($O$1="CU",I10&lt;&gt;"Umpire")</formula>
    </cfRule>
  </conditionalFormatting>
  <conditionalFormatting sqref="M13 M29 M45 M61 O21 O53 Q37 K9 K17 K25 K33 K41 K49 K57 K65 M77 M93 M109 M125 O85 O117 Q101 K73 K81 K89 K97 K105 K113 K121 K129 O64 Q66">
    <cfRule type="expression" priority="8" dxfId="3" stopIfTrue="1">
      <formula>J10="as"</formula>
    </cfRule>
    <cfRule type="expression" priority="9" dxfId="3" stopIfTrue="1">
      <formula>J10="bs"</formula>
    </cfRule>
  </conditionalFormatting>
  <conditionalFormatting sqref="M14 M30 M46 M62 O22 O54 Q38 K10 K18 K26 K34 K42 K50 K58 K66 M78 M94 M110 M126 O86 O118 Q102 K74 K82 K90 K98 K106 K114 K122 K130 O65 Q67">
    <cfRule type="expression" priority="6" dxfId="3" stopIfTrue="1">
      <formula>J10="as"</formula>
    </cfRule>
    <cfRule type="expression" priority="7" dxfId="3" stopIfTrue="1">
      <formula>J10="bs"</formula>
    </cfRule>
  </conditionalFormatting>
  <conditionalFormatting sqref="J74 J82 J34 J98 J106 J26 P67 J130 J66 J58 J50 J42 J10">
    <cfRule type="expression" priority="5" dxfId="2" stopIfTrue="1">
      <formula>$O$1="CU"</formula>
    </cfRule>
  </conditionalFormatting>
  <conditionalFormatting sqref="F131 F71 F83 F87 F91 F99 F103 F111 F115 F119 F123 F7 F19 F23 F35 F39 F47 F51 F55 F67 F15 F11 F127 F31 F43 F63 F75 F95 F107 F27 F59 F79">
    <cfRule type="cellIs" priority="4" dxfId="1" operator="equal" stopIfTrue="1">
      <formula>"Bye"</formula>
    </cfRule>
  </conditionalFormatting>
  <conditionalFormatting sqref="E71 E79 E83 E87 E91 E99 E103 E111 E115 E119 E131 E75 E95 E107 E123 E127 E7 E19 E23 E27 E35 E39 E47 E51 E55 E67 E15 E11 E31 E43 E59 E63">
    <cfRule type="cellIs" priority="3" dxfId="0" operator="lessThan" stopIfTrue="1">
      <formula>9</formula>
    </cfRule>
  </conditionalFormatting>
  <conditionalFormatting sqref="O68">
    <cfRule type="expression" priority="1" dxfId="3" stopIfTrue="1">
      <formula>#REF!="as"</formula>
    </cfRule>
    <cfRule type="expression" priority="2" dxfId="3" stopIfTrue="1">
      <formula>#REF!="bs"</formula>
    </cfRule>
  </conditionalFormatting>
  <dataValidations count="1">
    <dataValidation type="list" allowBlank="1" showInputMessage="1" sqref="O36 O100 M84 K109 K77 K124:K125 K29 K13 H49 H89">
      <formula1>$U$7:$U$16</formula1>
    </dataValidation>
  </dataValidations>
  <printOptions horizontalCentered="1"/>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T142"/>
  <sheetViews>
    <sheetView showGridLines="0" zoomScalePageLayoutView="0" workbookViewId="0" topLeftCell="A46">
      <selection activeCell="F61" sqref="F61"/>
    </sheetView>
  </sheetViews>
  <sheetFormatPr defaultColWidth="9.00390625" defaultRowHeight="16.5"/>
  <cols>
    <col min="1" max="1" width="2.875" style="1" customWidth="1"/>
    <col min="2" max="2" width="2.50390625" style="1" customWidth="1"/>
    <col min="3" max="4" width="2.875" style="73" customWidth="1"/>
    <col min="5" max="5" width="0.2421875" style="1" customWidth="1"/>
    <col min="6" max="6" width="6.625" style="1" customWidth="1"/>
    <col min="7" max="7" width="11.50390625" style="1" customWidth="1"/>
    <col min="8" max="8" width="5.125" style="1" customWidth="1"/>
    <col min="9" max="9" width="1.4921875" style="74" customWidth="1"/>
    <col min="10" max="10" width="13.375" style="103" customWidth="1"/>
    <col min="11" max="11" width="1.00390625" style="198" customWidth="1"/>
    <col min="12" max="12" width="13.375" style="103" customWidth="1"/>
    <col min="13" max="13" width="1.00390625" style="102" customWidth="1"/>
    <col min="14" max="14" width="13.375" style="103" customWidth="1"/>
    <col min="15" max="15" width="1.00390625" style="198" customWidth="1"/>
    <col min="16" max="16" width="10.375" style="103" customWidth="1"/>
    <col min="17" max="17" width="0.5" style="102" customWidth="1"/>
    <col min="18" max="18" width="9.00390625" style="1" customWidth="1"/>
    <col min="19" max="19" width="7.625" style="1" customWidth="1"/>
    <col min="20" max="20" width="7.75390625" style="1" hidden="1" customWidth="1"/>
    <col min="21" max="21" width="5.00390625" style="1" customWidth="1"/>
    <col min="22" max="16384" width="9.00390625" style="1" customWidth="1"/>
  </cols>
  <sheetData>
    <row r="1" spans="1:17" s="399" customFormat="1" ht="15.75" customHeight="1">
      <c r="A1" s="398" t="s">
        <v>183</v>
      </c>
      <c r="C1" s="412"/>
      <c r="D1" s="412"/>
      <c r="I1" s="400"/>
      <c r="J1" s="401"/>
      <c r="K1" s="402"/>
      <c r="L1" s="401"/>
      <c r="M1" s="402"/>
      <c r="N1" s="402"/>
      <c r="O1" s="402"/>
      <c r="P1" s="403"/>
      <c r="Q1" s="404"/>
    </row>
    <row r="2" spans="1:17" s="353" customFormat="1" ht="15.75" customHeight="1">
      <c r="A2" s="346" t="s">
        <v>187</v>
      </c>
      <c r="B2" s="376"/>
      <c r="C2" s="371"/>
      <c r="D2" s="371"/>
      <c r="I2" s="372"/>
      <c r="J2" s="377"/>
      <c r="K2" s="374"/>
      <c r="L2" s="377"/>
      <c r="M2" s="374"/>
      <c r="N2" s="375"/>
      <c r="O2" s="374"/>
      <c r="P2" s="375"/>
      <c r="Q2" s="374"/>
    </row>
    <row r="3" spans="1:17" s="8" customFormat="1" ht="10.5" customHeight="1">
      <c r="A3" s="104" t="s">
        <v>1</v>
      </c>
      <c r="B3" s="104"/>
      <c r="C3" s="105"/>
      <c r="D3" s="105"/>
      <c r="E3" s="104"/>
      <c r="F3" s="106"/>
      <c r="G3" s="104" t="s">
        <v>2</v>
      </c>
      <c r="H3" s="104"/>
      <c r="I3" s="107"/>
      <c r="J3" s="2"/>
      <c r="K3" s="6"/>
      <c r="L3" s="108"/>
      <c r="M3" s="109"/>
      <c r="N3" s="110"/>
      <c r="O3" s="111"/>
      <c r="P3" s="112"/>
      <c r="Q3" s="113" t="s">
        <v>3</v>
      </c>
    </row>
    <row r="4" spans="1:17" s="14" customFormat="1" ht="11.25" customHeight="1" thickBot="1">
      <c r="A4" s="517" t="s">
        <v>162</v>
      </c>
      <c r="B4" s="517"/>
      <c r="C4" s="517"/>
      <c r="D4" s="517"/>
      <c r="E4" s="517"/>
      <c r="F4" s="114"/>
      <c r="G4" s="9" t="str">
        <f>'[3]Week SetUp'!$C$10</f>
        <v>台中市</v>
      </c>
      <c r="H4" s="114"/>
      <c r="I4" s="115"/>
      <c r="J4" s="11"/>
      <c r="K4" s="10"/>
      <c r="L4" s="116"/>
      <c r="M4" s="117"/>
      <c r="N4" s="118"/>
      <c r="O4" s="117"/>
      <c r="P4" s="118"/>
      <c r="Q4" s="13" t="str">
        <f>'[3]Week SetUp'!$E$10</f>
        <v>王正松</v>
      </c>
    </row>
    <row r="5" spans="1:17" s="19" customFormat="1" ht="9.75">
      <c r="A5" s="119"/>
      <c r="B5" s="120"/>
      <c r="C5" s="121" t="s">
        <v>89</v>
      </c>
      <c r="D5" s="120" t="s">
        <v>90</v>
      </c>
      <c r="E5" s="120"/>
      <c r="F5" s="122" t="s">
        <v>91</v>
      </c>
      <c r="G5" s="106"/>
      <c r="H5" s="122"/>
      <c r="I5" s="123"/>
      <c r="J5" s="121" t="s">
        <v>92</v>
      </c>
      <c r="K5" s="124"/>
      <c r="L5" s="121" t="s">
        <v>93</v>
      </c>
      <c r="M5" s="124"/>
      <c r="N5" s="121" t="s">
        <v>94</v>
      </c>
      <c r="O5" s="124"/>
      <c r="P5" s="121" t="s">
        <v>206</v>
      </c>
      <c r="Q5" s="109"/>
    </row>
    <row r="6" spans="1:17" s="19" customFormat="1" ht="3.75" customHeight="1" thickBot="1">
      <c r="A6" s="125"/>
      <c r="B6" s="126"/>
      <c r="C6" s="22"/>
      <c r="D6" s="22"/>
      <c r="E6" s="126"/>
      <c r="F6" s="127"/>
      <c r="G6" s="128"/>
      <c r="H6" s="127"/>
      <c r="I6" s="129"/>
      <c r="J6" s="22"/>
      <c r="K6" s="130"/>
      <c r="L6" s="22"/>
      <c r="M6" s="130"/>
      <c r="N6" s="22"/>
      <c r="O6" s="130"/>
      <c r="P6" s="22"/>
      <c r="Q6" s="131"/>
    </row>
    <row r="7" spans="1:20" s="139" customFormat="1" ht="13.5" customHeight="1">
      <c r="A7" s="132">
        <v>1</v>
      </c>
      <c r="B7" s="28"/>
      <c r="C7" s="29">
        <f>IF($E7="","",VLOOKUP($E7,'[3]男雙準備名單'!$A$7:$V$39,21))</f>
        <v>10</v>
      </c>
      <c r="D7" s="29">
        <v>1</v>
      </c>
      <c r="E7" s="30">
        <v>1</v>
      </c>
      <c r="F7" s="31" t="str">
        <f>UPPER(IF($E7="","",VLOOKUP($E7,'[3]男雙準備名單'!$A$7:$V$39,2)))</f>
        <v>龔飛彪</v>
      </c>
      <c r="G7" s="133"/>
      <c r="H7" s="28" t="str">
        <f>IF($E7="","",VLOOKUP($E7,'[3]男雙準備名單'!$A$7:$V$39,4))</f>
        <v>高雄市</v>
      </c>
      <c r="I7" s="134"/>
      <c r="J7" s="135"/>
      <c r="K7" s="136"/>
      <c r="L7" s="135"/>
      <c r="M7" s="136"/>
      <c r="N7" s="473" t="s">
        <v>474</v>
      </c>
      <c r="O7" s="136"/>
      <c r="P7" s="135"/>
      <c r="Q7" s="137"/>
      <c r="R7" s="138"/>
      <c r="T7" s="40" t="e">
        <f>#REF!</f>
        <v>#REF!</v>
      </c>
    </row>
    <row r="8" spans="1:20" s="139" customFormat="1" ht="13.5" customHeight="1">
      <c r="A8" s="132"/>
      <c r="B8" s="67"/>
      <c r="C8" s="67"/>
      <c r="D8" s="67"/>
      <c r="E8" s="67"/>
      <c r="F8" s="31" t="str">
        <f>UPPER(IF($E7="","",VLOOKUP($E7,'[3]男雙準備名單'!$A$7:$V$39,7)))</f>
        <v>龔飛熊</v>
      </c>
      <c r="G8" s="133"/>
      <c r="H8" s="28" t="str">
        <f>IF($E7="","",VLOOKUP($E7,'[3]男雙準備名單'!$A$7:$V$39,9))</f>
        <v>高雄市</v>
      </c>
      <c r="I8" s="140"/>
      <c r="J8" s="66">
        <f>IF(I8="a",F7,IF(I8="b",F9,""))</f>
      </c>
      <c r="K8" s="141"/>
      <c r="L8" s="135"/>
      <c r="M8" s="136"/>
      <c r="N8" s="135"/>
      <c r="O8" s="136"/>
      <c r="P8" s="135"/>
      <c r="Q8" s="35"/>
      <c r="R8" s="138"/>
      <c r="T8" s="47" t="e">
        <f>#REF!</f>
        <v>#REF!</v>
      </c>
    </row>
    <row r="9" spans="1:20" s="139" customFormat="1" ht="13.5" customHeight="1">
      <c r="A9" s="132"/>
      <c r="B9" s="67"/>
      <c r="C9" s="67"/>
      <c r="D9" s="67"/>
      <c r="E9" s="67"/>
      <c r="F9" s="68"/>
      <c r="G9" s="71"/>
      <c r="H9" s="66"/>
      <c r="I9" s="142"/>
      <c r="J9" s="143">
        <f>UPPER(IF(OR(I10="a",I10="as"),F7,IF(OR(I10="b",I10="bs"),F11,)))</f>
      </c>
      <c r="K9" s="144"/>
      <c r="L9" s="135"/>
      <c r="M9" s="136"/>
      <c r="N9" s="135"/>
      <c r="O9" s="136"/>
      <c r="P9" s="135"/>
      <c r="Q9" s="35"/>
      <c r="R9" s="138"/>
      <c r="T9" s="47" t="e">
        <f>#REF!</f>
        <v>#REF!</v>
      </c>
    </row>
    <row r="10" spans="1:20" s="139" customFormat="1" ht="13.5" customHeight="1">
      <c r="A10" s="132"/>
      <c r="B10" s="41"/>
      <c r="C10" s="41"/>
      <c r="D10" s="41"/>
      <c r="E10" s="41"/>
      <c r="F10" s="145"/>
      <c r="G10" s="146"/>
      <c r="H10" s="44" t="s">
        <v>6</v>
      </c>
      <c r="I10" s="53"/>
      <c r="J10" s="147">
        <f>UPPER(IF(OR(I10="a",I10="as"),F8,IF(OR(I10="b",I10="bs"),F12,)))</f>
      </c>
      <c r="K10" s="148"/>
      <c r="L10" s="66"/>
      <c r="M10" s="141"/>
      <c r="N10" s="135"/>
      <c r="O10" s="136"/>
      <c r="P10" s="135"/>
      <c r="Q10" s="35"/>
      <c r="R10" s="138"/>
      <c r="T10" s="47" t="e">
        <f>#REF!</f>
        <v>#REF!</v>
      </c>
    </row>
    <row r="11" spans="1:20" s="139" customFormat="1" ht="13.5" customHeight="1">
      <c r="A11" s="132">
        <v>2</v>
      </c>
      <c r="B11" s="28"/>
      <c r="C11" s="29">
        <f>IF($E11="","",VLOOKUP($E11,'[3]男雙準備名單'!$A$7:$V$39,21))</f>
      </c>
      <c r="D11" s="29"/>
      <c r="E11" s="30"/>
      <c r="F11" s="31" t="s">
        <v>108</v>
      </c>
      <c r="G11" s="133"/>
      <c r="H11" s="28">
        <f>IF($E11="","",VLOOKUP($E11,'[3]男雙準備名單'!$A$7:$V$39,4))</f>
      </c>
      <c r="I11" s="149"/>
      <c r="J11" s="66"/>
      <c r="K11" s="150"/>
      <c r="L11" s="72"/>
      <c r="M11" s="144"/>
      <c r="N11" s="135"/>
      <c r="O11" s="136"/>
      <c r="P11" s="135"/>
      <c r="Q11" s="35"/>
      <c r="R11" s="138"/>
      <c r="T11" s="47" t="e">
        <f>#REF!</f>
        <v>#REF!</v>
      </c>
    </row>
    <row r="12" spans="1:20" s="139" customFormat="1" ht="13.5" customHeight="1">
      <c r="A12" s="132"/>
      <c r="B12" s="67"/>
      <c r="C12" s="67"/>
      <c r="D12" s="67"/>
      <c r="E12" s="67"/>
      <c r="F12" s="31" t="s">
        <v>108</v>
      </c>
      <c r="G12" s="133"/>
      <c r="H12" s="28">
        <f>IF($E11="","",VLOOKUP($E11,'[3]男雙準備名單'!$A$7:$V$39,9))</f>
      </c>
      <c r="I12" s="140"/>
      <c r="J12" s="66"/>
      <c r="K12" s="150"/>
      <c r="L12" s="151"/>
      <c r="M12" s="152"/>
      <c r="N12" s="135"/>
      <c r="O12" s="136"/>
      <c r="P12" s="135"/>
      <c r="Q12" s="35"/>
      <c r="R12" s="138"/>
      <c r="T12" s="47" t="e">
        <f>#REF!</f>
        <v>#REF!</v>
      </c>
    </row>
    <row r="13" spans="1:20" s="139" customFormat="1" ht="6" customHeight="1">
      <c r="A13" s="132"/>
      <c r="B13" s="67"/>
      <c r="C13" s="67"/>
      <c r="D13" s="67"/>
      <c r="E13" s="153"/>
      <c r="F13" s="68"/>
      <c r="G13" s="71"/>
      <c r="H13" s="66"/>
      <c r="I13" s="154"/>
      <c r="J13" s="498" t="s">
        <v>495</v>
      </c>
      <c r="K13" s="499"/>
      <c r="L13" s="143">
        <f>UPPER(IF(OR(K14="a",K14="as"),J9,IF(OR(K14="b",K14="bs"),J17,)))</f>
      </c>
      <c r="M13" s="141"/>
      <c r="N13" s="135"/>
      <c r="O13" s="136"/>
      <c r="P13" s="135"/>
      <c r="Q13" s="35"/>
      <c r="R13" s="138"/>
      <c r="T13" s="47" t="e">
        <f>#REF!</f>
        <v>#REF!</v>
      </c>
    </row>
    <row r="14" spans="1:20" s="139" customFormat="1" ht="6" customHeight="1">
      <c r="A14" s="132"/>
      <c r="B14" s="41"/>
      <c r="C14" s="41"/>
      <c r="D14" s="41"/>
      <c r="E14" s="51"/>
      <c r="F14" s="145"/>
      <c r="G14" s="146"/>
      <c r="H14" s="135"/>
      <c r="I14" s="155"/>
      <c r="J14" s="498"/>
      <c r="K14" s="499"/>
      <c r="L14" s="147">
        <f>UPPER(IF(OR(K14="a",K14="as"),J10,IF(OR(K14="b",K14="bs"),J18,)))</f>
      </c>
      <c r="M14" s="148"/>
      <c r="N14" s="66"/>
      <c r="O14" s="141"/>
      <c r="P14" s="135"/>
      <c r="Q14" s="35"/>
      <c r="R14" s="138"/>
      <c r="T14" s="47" t="e">
        <f>#REF!</f>
        <v>#REF!</v>
      </c>
    </row>
    <row r="15" spans="1:20" s="139" customFormat="1" ht="13.5" customHeight="1">
      <c r="A15" s="132">
        <v>3</v>
      </c>
      <c r="B15" s="28"/>
      <c r="C15" s="29"/>
      <c r="D15" s="29"/>
      <c r="E15" s="30">
        <v>17</v>
      </c>
      <c r="F15" s="31" t="str">
        <f>UPPER(IF($E15="","",VLOOKUP($E15,'[3]男雙準備名單'!$A$7:$V$39,2)))</f>
        <v>巫俍興</v>
      </c>
      <c r="G15" s="133"/>
      <c r="H15" s="28" t="str">
        <f>IF($E15="","",VLOOKUP($E15,'[3]男雙準備名單'!$A$7:$V$39,4))</f>
        <v>台中市</v>
      </c>
      <c r="I15" s="134"/>
      <c r="J15" s="498"/>
      <c r="K15" s="499"/>
      <c r="L15" s="135"/>
      <c r="M15" s="150"/>
      <c r="N15" s="72"/>
      <c r="O15" s="141"/>
      <c r="P15" s="135"/>
      <c r="Q15" s="35"/>
      <c r="R15" s="138"/>
      <c r="T15" s="47" t="e">
        <f>#REF!</f>
        <v>#REF!</v>
      </c>
    </row>
    <row r="16" spans="1:20" s="139" customFormat="1" ht="13.5" customHeight="1" thickBot="1">
      <c r="A16" s="132"/>
      <c r="B16" s="67"/>
      <c r="C16" s="67"/>
      <c r="D16" s="67"/>
      <c r="E16" s="67"/>
      <c r="F16" s="31" t="str">
        <f>UPPER(IF($E15="","",VLOOKUP($E15,'[3]男雙準備名單'!$A$7:$V$39,7)))</f>
        <v>鄭安助</v>
      </c>
      <c r="G16" s="133"/>
      <c r="H16" s="28" t="str">
        <f>IF($E15="","",VLOOKUP($E15,'[3]男雙準備名單'!$A$7:$V$39,9))</f>
        <v>台中市</v>
      </c>
      <c r="I16" s="140"/>
      <c r="J16" s="498"/>
      <c r="K16" s="499"/>
      <c r="L16" s="135"/>
      <c r="M16" s="150"/>
      <c r="N16" s="66"/>
      <c r="O16" s="141"/>
      <c r="P16" s="135"/>
      <c r="Q16" s="35"/>
      <c r="R16" s="138"/>
      <c r="T16" s="63" t="e">
        <f>#REF!</f>
        <v>#REF!</v>
      </c>
    </row>
    <row r="17" spans="1:18" s="139" customFormat="1" ht="13.5" customHeight="1">
      <c r="A17" s="132"/>
      <c r="B17" s="67"/>
      <c r="C17" s="67"/>
      <c r="D17" s="67"/>
      <c r="E17" s="153"/>
      <c r="F17" s="68"/>
      <c r="G17" s="511" t="s">
        <v>496</v>
      </c>
      <c r="H17" s="511"/>
      <c r="I17" s="512"/>
      <c r="J17" s="143">
        <f>UPPER(IF(OR(I18="a",I18="as"),F15,IF(OR(I18="b",I18="bs"),F19,)))</f>
      </c>
      <c r="K17" s="156"/>
      <c r="L17" s="135"/>
      <c r="M17" s="150"/>
      <c r="N17" s="66"/>
      <c r="O17" s="141"/>
      <c r="P17" s="135"/>
      <c r="Q17" s="35"/>
      <c r="R17" s="138"/>
    </row>
    <row r="18" spans="1:18" s="139" customFormat="1" ht="13.5" customHeight="1">
      <c r="A18" s="132"/>
      <c r="B18" s="41"/>
      <c r="C18" s="41"/>
      <c r="D18" s="41"/>
      <c r="E18" s="51"/>
      <c r="F18" s="145"/>
      <c r="G18" s="498"/>
      <c r="H18" s="498"/>
      <c r="I18" s="499"/>
      <c r="J18" s="147">
        <f>UPPER(IF(OR(I18="a",I18="as"),F16,IF(OR(I18="b",I18="bs"),F20,)))</f>
      </c>
      <c r="K18" s="157"/>
      <c r="L18" s="66"/>
      <c r="M18" s="150"/>
      <c r="N18" s="66"/>
      <c r="O18" s="141"/>
      <c r="P18" s="135"/>
      <c r="Q18" s="35"/>
      <c r="R18" s="138"/>
    </row>
    <row r="19" spans="1:18" s="139" customFormat="1" ht="13.5" customHeight="1">
      <c r="A19" s="132">
        <v>4</v>
      </c>
      <c r="B19" s="28"/>
      <c r="C19" s="29"/>
      <c r="D19" s="29"/>
      <c r="E19" s="30">
        <v>10</v>
      </c>
      <c r="F19" s="31" t="str">
        <f>UPPER(IF($E19="","",VLOOKUP($E19,'[3]男雙準備名單'!$A$7:$V$39,2)))</f>
        <v>譚若恆</v>
      </c>
      <c r="G19" s="133"/>
      <c r="H19" s="28" t="str">
        <f>IF($E19="","",VLOOKUP($E19,'[3]男雙準備名單'!$A$7:$V$39,4))</f>
        <v>高雄市</v>
      </c>
      <c r="I19" s="149"/>
      <c r="J19" s="66"/>
      <c r="K19" s="141"/>
      <c r="L19" s="72"/>
      <c r="M19" s="156"/>
      <c r="N19" s="66"/>
      <c r="O19" s="141"/>
      <c r="P19" s="135"/>
      <c r="Q19" s="35"/>
      <c r="R19" s="138"/>
    </row>
    <row r="20" spans="1:18" s="139" customFormat="1" ht="13.5" customHeight="1">
      <c r="A20" s="132"/>
      <c r="B20" s="67"/>
      <c r="C20" s="67"/>
      <c r="D20" s="67"/>
      <c r="E20" s="67"/>
      <c r="F20" s="31" t="str">
        <f>UPPER(IF($E19="","",VLOOKUP($E19,'[3]男雙準備名單'!$A$7:$V$39,7)))</f>
        <v>林海青</v>
      </c>
      <c r="G20" s="133"/>
      <c r="H20" s="28" t="str">
        <f>IF($E19="","",VLOOKUP($E19,'[3]男雙準備名單'!$A$7:$V$39,9))</f>
        <v>高雄市</v>
      </c>
      <c r="I20" s="140"/>
      <c r="J20" s="66"/>
      <c r="K20" s="141"/>
      <c r="L20" s="151"/>
      <c r="M20" s="158"/>
      <c r="N20" s="66"/>
      <c r="O20" s="141"/>
      <c r="P20" s="135"/>
      <c r="Q20" s="35"/>
      <c r="R20" s="138"/>
    </row>
    <row r="21" spans="1:18" s="139" customFormat="1" ht="6" customHeight="1">
      <c r="A21" s="132"/>
      <c r="B21" s="67"/>
      <c r="C21" s="67"/>
      <c r="D21" s="67"/>
      <c r="E21" s="67"/>
      <c r="F21" s="68"/>
      <c r="G21" s="71"/>
      <c r="H21" s="66"/>
      <c r="I21" s="154"/>
      <c r="J21" s="135"/>
      <c r="K21" s="136"/>
      <c r="L21" s="498" t="s">
        <v>512</v>
      </c>
      <c r="M21" s="499"/>
      <c r="N21" s="143">
        <f>UPPER(IF(OR(M22="a",M22="as"),L13,IF(OR(M22="b",M22="bs"),L29,)))</f>
      </c>
      <c r="O21" s="141"/>
      <c r="P21" s="135"/>
      <c r="Q21" s="35"/>
      <c r="R21" s="138"/>
    </row>
    <row r="22" spans="1:18" s="139" customFormat="1" ht="6" customHeight="1">
      <c r="A22" s="132"/>
      <c r="B22" s="41"/>
      <c r="C22" s="41"/>
      <c r="D22" s="41"/>
      <c r="E22" s="41"/>
      <c r="F22" s="145"/>
      <c r="G22" s="146"/>
      <c r="H22" s="135"/>
      <c r="I22" s="155"/>
      <c r="J22" s="135"/>
      <c r="K22" s="136"/>
      <c r="L22" s="498"/>
      <c r="M22" s="499"/>
      <c r="N22" s="147">
        <f>UPPER(IF(OR(M22="a",M22="as"),L14,IF(OR(M22="b",M22="bs"),L30,)))</f>
      </c>
      <c r="O22" s="148"/>
      <c r="P22" s="66"/>
      <c r="Q22" s="86"/>
      <c r="R22" s="138"/>
    </row>
    <row r="23" spans="1:18" s="139" customFormat="1" ht="13.5" customHeight="1">
      <c r="A23" s="132">
        <v>5</v>
      </c>
      <c r="B23" s="28"/>
      <c r="C23" s="29"/>
      <c r="D23" s="29"/>
      <c r="E23" s="30">
        <v>13</v>
      </c>
      <c r="F23" s="31" t="str">
        <f>UPPER(IF($E23="","",VLOOKUP($E23,'[3]男雙準備名單'!$A$7:$V$39,2)))</f>
        <v>劉偉銘</v>
      </c>
      <c r="G23" s="133"/>
      <c r="H23" s="28" t="str">
        <f>IF($E23="","",VLOOKUP($E23,'[3]男雙準備名單'!$A$7:$V$39,4))</f>
        <v>台北市</v>
      </c>
      <c r="I23" s="134"/>
      <c r="J23" s="135"/>
      <c r="K23" s="136"/>
      <c r="L23" s="498"/>
      <c r="M23" s="499"/>
      <c r="N23" s="135"/>
      <c r="O23" s="150"/>
      <c r="P23" s="135"/>
      <c r="Q23" s="86"/>
      <c r="R23" s="138"/>
    </row>
    <row r="24" spans="1:18" s="139" customFormat="1" ht="13.5" customHeight="1">
      <c r="A24" s="132"/>
      <c r="B24" s="67"/>
      <c r="C24" s="67"/>
      <c r="D24" s="67"/>
      <c r="E24" s="67"/>
      <c r="F24" s="31" t="str">
        <f>UPPER(IF($E23="","",VLOOKUP($E23,'[3]男雙準備名單'!$A$7:$V$39,7)))</f>
        <v>郭繼華</v>
      </c>
      <c r="G24" s="133"/>
      <c r="H24" s="28" t="str">
        <f>IF($E23="","",VLOOKUP($E23,'[3]男雙準備名單'!$A$7:$V$39,9))</f>
        <v>台北市</v>
      </c>
      <c r="I24" s="140"/>
      <c r="J24" s="66">
        <f>IF(I24="a",F23,IF(I24="b",F25,""))</f>
      </c>
      <c r="K24" s="141"/>
      <c r="L24" s="135"/>
      <c r="M24" s="150"/>
      <c r="N24" s="135"/>
      <c r="O24" s="150"/>
      <c r="P24" s="135"/>
      <c r="Q24" s="86"/>
      <c r="R24" s="138"/>
    </row>
    <row r="25" spans="1:18" s="139" customFormat="1" ht="13.5" customHeight="1">
      <c r="A25" s="132"/>
      <c r="B25" s="67"/>
      <c r="C25" s="67"/>
      <c r="D25" s="67"/>
      <c r="E25" s="67"/>
      <c r="F25" s="68"/>
      <c r="G25" s="511" t="s">
        <v>497</v>
      </c>
      <c r="H25" s="511"/>
      <c r="I25" s="512"/>
      <c r="J25" s="143">
        <f>UPPER(IF(OR(I26="a",I26="as"),F23,IF(OR(I26="b",I26="bs"),F27,)))</f>
      </c>
      <c r="K25" s="144"/>
      <c r="L25" s="135"/>
      <c r="M25" s="150"/>
      <c r="N25" s="135"/>
      <c r="O25" s="150"/>
      <c r="P25" s="135"/>
      <c r="Q25" s="86"/>
      <c r="R25" s="138"/>
    </row>
    <row r="26" spans="1:18" s="139" customFormat="1" ht="13.5" customHeight="1">
      <c r="A26" s="132"/>
      <c r="B26" s="41"/>
      <c r="C26" s="41"/>
      <c r="D26" s="41"/>
      <c r="E26" s="41"/>
      <c r="F26" s="145"/>
      <c r="G26" s="498"/>
      <c r="H26" s="498"/>
      <c r="I26" s="499"/>
      <c r="J26" s="147">
        <f>UPPER(IF(OR(I26="a",I26="as"),F24,IF(OR(I26="b",I26="bs"),F28,)))</f>
      </c>
      <c r="K26" s="148"/>
      <c r="L26" s="66"/>
      <c r="M26" s="150"/>
      <c r="N26" s="135"/>
      <c r="O26" s="150"/>
      <c r="P26" s="135"/>
      <c r="Q26" s="86"/>
      <c r="R26" s="138"/>
    </row>
    <row r="27" spans="1:18" s="139" customFormat="1" ht="13.5" customHeight="1">
      <c r="A27" s="132">
        <v>6</v>
      </c>
      <c r="B27" s="28"/>
      <c r="C27" s="29"/>
      <c r="D27" s="29"/>
      <c r="E27" s="30">
        <v>21</v>
      </c>
      <c r="F27" s="31" t="str">
        <f>UPPER(IF($E27="","",VLOOKUP($E27,'[3]男雙準備名單'!$A$7:$V$39,2)))</f>
        <v>陳基政</v>
      </c>
      <c r="G27" s="133"/>
      <c r="H27" s="28" t="str">
        <f>IF($E27="","",VLOOKUP($E27,'[3]男雙準備名單'!$A$7:$V$39,4))</f>
        <v>台中市</v>
      </c>
      <c r="I27" s="149"/>
      <c r="J27" s="66"/>
      <c r="K27" s="150"/>
      <c r="L27" s="72"/>
      <c r="M27" s="156"/>
      <c r="N27" s="135"/>
      <c r="O27" s="150"/>
      <c r="P27" s="135"/>
      <c r="Q27" s="86"/>
      <c r="R27" s="138"/>
    </row>
    <row r="28" spans="1:18" s="139" customFormat="1" ht="13.5" customHeight="1">
      <c r="A28" s="132"/>
      <c r="B28" s="67"/>
      <c r="C28" s="67"/>
      <c r="D28" s="67"/>
      <c r="E28" s="67"/>
      <c r="F28" s="31" t="str">
        <f>UPPER(IF($E27="","",VLOOKUP($E27,'[3]男雙準備名單'!$A$7:$V$39,7)))</f>
        <v>何金定</v>
      </c>
      <c r="G28" s="133"/>
      <c r="H28" s="28" t="str">
        <f>IF($E27="","",VLOOKUP($E27,'[3]男雙準備名單'!$A$7:$V$39,9))</f>
        <v>台中市</v>
      </c>
      <c r="I28" s="140"/>
      <c r="J28" s="66"/>
      <c r="K28" s="150"/>
      <c r="L28" s="151"/>
      <c r="M28" s="158"/>
      <c r="N28" s="135"/>
      <c r="O28" s="150"/>
      <c r="P28" s="135"/>
      <c r="Q28" s="86"/>
      <c r="R28" s="138"/>
    </row>
    <row r="29" spans="1:18" s="139" customFormat="1" ht="6" customHeight="1">
      <c r="A29" s="132"/>
      <c r="B29" s="67"/>
      <c r="C29" s="67"/>
      <c r="D29" s="67"/>
      <c r="E29" s="153"/>
      <c r="F29" s="68"/>
      <c r="G29" s="71"/>
      <c r="H29" s="66"/>
      <c r="I29" s="154"/>
      <c r="J29" s="498" t="s">
        <v>505</v>
      </c>
      <c r="K29" s="499"/>
      <c r="L29" s="143">
        <f>UPPER(IF(OR(K30="a",K30="as"),J25,IF(OR(K30="b",K30="bs"),J33,)))</f>
      </c>
      <c r="M29" s="150"/>
      <c r="N29" s="135"/>
      <c r="O29" s="150"/>
      <c r="P29" s="135"/>
      <c r="Q29" s="86"/>
      <c r="R29" s="138"/>
    </row>
    <row r="30" spans="1:18" s="139" customFormat="1" ht="6" customHeight="1">
      <c r="A30" s="132"/>
      <c r="B30" s="41"/>
      <c r="C30" s="41"/>
      <c r="D30" s="41"/>
      <c r="E30" s="51"/>
      <c r="F30" s="145"/>
      <c r="G30" s="146"/>
      <c r="H30" s="135"/>
      <c r="I30" s="155"/>
      <c r="J30" s="498"/>
      <c r="K30" s="499"/>
      <c r="L30" s="147">
        <f>UPPER(IF(OR(K30="a",K30="as"),J26,IF(OR(K30="b",K30="bs"),J34,)))</f>
      </c>
      <c r="M30" s="157"/>
      <c r="N30" s="66"/>
      <c r="O30" s="150"/>
      <c r="P30" s="135"/>
      <c r="Q30" s="86"/>
      <c r="R30" s="138"/>
    </row>
    <row r="31" spans="1:18" s="139" customFormat="1" ht="13.5" customHeight="1">
      <c r="A31" s="132">
        <v>7</v>
      </c>
      <c r="B31" s="28"/>
      <c r="C31" s="29">
        <f>IF($E31="","",VLOOKUP($E31,'[3]男雙準備名單'!$A$7:$V$39,21))</f>
      </c>
      <c r="D31" s="29"/>
      <c r="E31" s="30"/>
      <c r="F31" s="31" t="s">
        <v>108</v>
      </c>
      <c r="G31" s="133"/>
      <c r="H31" s="28">
        <f>IF($E31="","",VLOOKUP($E31,'[3]男雙準備名單'!$A$7:$V$39,4))</f>
      </c>
      <c r="I31" s="134"/>
      <c r="J31" s="498"/>
      <c r="K31" s="499"/>
      <c r="L31" s="135"/>
      <c r="M31" s="159"/>
      <c r="N31" s="72"/>
      <c r="O31" s="150"/>
      <c r="P31" s="135"/>
      <c r="Q31" s="86"/>
      <c r="R31" s="138"/>
    </row>
    <row r="32" spans="1:18" s="139" customFormat="1" ht="13.5" customHeight="1">
      <c r="A32" s="132"/>
      <c r="B32" s="67"/>
      <c r="C32" s="67"/>
      <c r="D32" s="67"/>
      <c r="E32" s="67"/>
      <c r="F32" s="31" t="s">
        <v>108</v>
      </c>
      <c r="G32" s="133"/>
      <c r="H32" s="28">
        <f>IF($E31="","",VLOOKUP($E31,'[3]男雙準備名單'!$A$7:$V$39,9))</f>
      </c>
      <c r="I32" s="140"/>
      <c r="J32" s="498"/>
      <c r="K32" s="499"/>
      <c r="L32" s="135"/>
      <c r="M32" s="141"/>
      <c r="N32" s="66"/>
      <c r="O32" s="150"/>
      <c r="P32" s="135"/>
      <c r="Q32" s="86"/>
      <c r="R32" s="138"/>
    </row>
    <row r="33" spans="1:18" s="139" customFormat="1" ht="13.5" customHeight="1">
      <c r="A33" s="132"/>
      <c r="B33" s="67"/>
      <c r="C33" s="67"/>
      <c r="D33" s="67"/>
      <c r="E33" s="153"/>
      <c r="F33" s="68"/>
      <c r="G33" s="71"/>
      <c r="H33" s="66"/>
      <c r="I33" s="142"/>
      <c r="J33" s="143">
        <f>UPPER(IF(OR(I34="a",I34="as"),F31,IF(OR(I34="b",I34="bs"),F35,)))</f>
      </c>
      <c r="K33" s="156"/>
      <c r="L33" s="135"/>
      <c r="M33" s="141"/>
      <c r="N33" s="66"/>
      <c r="O33" s="150"/>
      <c r="P33" s="135"/>
      <c r="Q33" s="86"/>
      <c r="R33" s="138"/>
    </row>
    <row r="34" spans="1:18" s="139" customFormat="1" ht="13.5" customHeight="1">
      <c r="A34" s="132"/>
      <c r="B34" s="41"/>
      <c r="C34" s="41"/>
      <c r="D34" s="41"/>
      <c r="E34" s="51"/>
      <c r="F34" s="145"/>
      <c r="G34" s="146"/>
      <c r="H34" s="44" t="s">
        <v>6</v>
      </c>
      <c r="I34" s="53"/>
      <c r="J34" s="147">
        <f>UPPER(IF(OR(I34="a",I34="as"),F32,IF(OR(I34="b",I34="bs"),F36,)))</f>
      </c>
      <c r="K34" s="157"/>
      <c r="L34" s="66"/>
      <c r="M34" s="141"/>
      <c r="N34" s="66"/>
      <c r="O34" s="150"/>
      <c r="P34" s="135"/>
      <c r="Q34" s="86"/>
      <c r="R34" s="138"/>
    </row>
    <row r="35" spans="1:18" s="139" customFormat="1" ht="13.5" customHeight="1">
      <c r="A35" s="132">
        <v>8</v>
      </c>
      <c r="B35" s="28"/>
      <c r="C35" s="29"/>
      <c r="D35" s="29"/>
      <c r="E35" s="30">
        <v>24</v>
      </c>
      <c r="F35" s="31" t="str">
        <f>UPPER(IF($E35="","",VLOOKUP($E35,'[3]男雙準備名單'!$A$7:$V$39,2)))</f>
        <v>吳文欽</v>
      </c>
      <c r="G35" s="133"/>
      <c r="H35" s="28" t="str">
        <f>IF($E35="","",VLOOKUP($E35,'[3]男雙準備名單'!$A$7:$V$39,4))</f>
        <v>台中市</v>
      </c>
      <c r="I35" s="149"/>
      <c r="J35" s="66"/>
      <c r="K35" s="141"/>
      <c r="L35" s="72"/>
      <c r="M35" s="144"/>
      <c r="N35" s="66"/>
      <c r="O35" s="150"/>
      <c r="P35" s="135"/>
      <c r="Q35" s="86"/>
      <c r="R35" s="138"/>
    </row>
    <row r="36" spans="1:18" s="139" customFormat="1" ht="13.5" customHeight="1">
      <c r="A36" s="132"/>
      <c r="B36" s="67"/>
      <c r="C36" s="67"/>
      <c r="D36" s="67"/>
      <c r="E36" s="67"/>
      <c r="F36" s="31" t="str">
        <f>UPPER(IF($E35="","",VLOOKUP($E35,'[3]男雙準備名單'!$A$7:$V$39,7)))</f>
        <v>李景松</v>
      </c>
      <c r="G36" s="133"/>
      <c r="H36" s="28" t="str">
        <f>IF($E35="","",VLOOKUP($E35,'[3]男雙準備名單'!$A$7:$V$39,9))</f>
        <v>台中市</v>
      </c>
      <c r="I36" s="140"/>
      <c r="J36" s="66"/>
      <c r="K36" s="141"/>
      <c r="L36" s="151"/>
      <c r="M36" s="152"/>
      <c r="N36" s="498" t="s">
        <v>516</v>
      </c>
      <c r="O36" s="499"/>
      <c r="P36" s="135"/>
      <c r="Q36" s="86"/>
      <c r="R36" s="138"/>
    </row>
    <row r="37" spans="1:18" s="139" customFormat="1" ht="6" customHeight="1">
      <c r="A37" s="132"/>
      <c r="B37" s="67"/>
      <c r="C37" s="67"/>
      <c r="D37" s="67"/>
      <c r="E37" s="153"/>
      <c r="F37" s="68"/>
      <c r="G37" s="71"/>
      <c r="H37" s="66"/>
      <c r="I37" s="154"/>
      <c r="J37" s="135"/>
      <c r="K37" s="136"/>
      <c r="L37" s="66"/>
      <c r="M37" s="141"/>
      <c r="N37" s="498"/>
      <c r="O37" s="499"/>
      <c r="P37" s="143">
        <f>UPPER(IF(OR(O38="a",O38="as"),N21,IF(OR(O38="b",O38="bs"),N53,)))</f>
      </c>
      <c r="Q37" s="160"/>
      <c r="R37" s="138"/>
    </row>
    <row r="38" spans="1:18" s="139" customFormat="1" ht="6" customHeight="1">
      <c r="A38" s="132"/>
      <c r="B38" s="41"/>
      <c r="C38" s="41"/>
      <c r="D38" s="41"/>
      <c r="E38" s="51"/>
      <c r="F38" s="145"/>
      <c r="G38" s="146"/>
      <c r="H38" s="135"/>
      <c r="I38" s="155"/>
      <c r="J38" s="135"/>
      <c r="K38" s="136"/>
      <c r="L38" s="66"/>
      <c r="M38" s="141"/>
      <c r="N38" s="498"/>
      <c r="O38" s="499"/>
      <c r="P38" s="147">
        <f>UPPER(IF(OR(O38="a",O38="as"),N22,IF(OR(O38="b",O38="bs"),N54,)))</f>
      </c>
      <c r="Q38" s="161"/>
      <c r="R38" s="138"/>
    </row>
    <row r="39" spans="1:18" s="139" customFormat="1" ht="13.5" customHeight="1">
      <c r="A39" s="132">
        <v>9</v>
      </c>
      <c r="B39" s="28"/>
      <c r="C39" s="29">
        <f>IF($E39="","",VLOOKUP($E39,'[3]男雙準備名單'!$A$7:$V$39,21))</f>
        <v>18</v>
      </c>
      <c r="D39" s="29">
        <v>3</v>
      </c>
      <c r="E39" s="30">
        <v>3</v>
      </c>
      <c r="F39" s="31" t="str">
        <f>UPPER(IF($E39="","",VLOOKUP($E39,'[3]男雙準備名單'!$A$7:$V$39,2)))</f>
        <v>楊銘財</v>
      </c>
      <c r="G39" s="133"/>
      <c r="H39" s="28" t="str">
        <f>IF($E39="","",VLOOKUP($E39,'[3]男雙準備名單'!$A$7:$V$39,4))</f>
        <v>桃園市</v>
      </c>
      <c r="I39" s="134"/>
      <c r="J39" s="135"/>
      <c r="K39" s="136"/>
      <c r="L39" s="135"/>
      <c r="M39" s="136"/>
      <c r="N39" s="498"/>
      <c r="O39" s="499"/>
      <c r="P39" s="72"/>
      <c r="Q39" s="86"/>
      <c r="R39" s="138"/>
    </row>
    <row r="40" spans="1:18" s="139" customFormat="1" ht="13.5" customHeight="1">
      <c r="A40" s="132"/>
      <c r="B40" s="67"/>
      <c r="C40" s="67"/>
      <c r="D40" s="67"/>
      <c r="E40" s="67"/>
      <c r="F40" s="31" t="str">
        <f>UPPER(IF($E39="","",VLOOKUP($E39,'[3]男雙準備名單'!$A$7:$V$39,7)))</f>
        <v>陳順東</v>
      </c>
      <c r="G40" s="133"/>
      <c r="H40" s="28" t="str">
        <f>IF($E39="","",VLOOKUP($E39,'[3]男雙準備名單'!$A$7:$V$39,9))</f>
        <v>桃園市</v>
      </c>
      <c r="I40" s="140"/>
      <c r="J40" s="66">
        <f>IF(I40="a",F39,IF(I40="b",F41,""))</f>
      </c>
      <c r="K40" s="141"/>
      <c r="L40" s="135"/>
      <c r="M40" s="136"/>
      <c r="N40" s="498"/>
      <c r="O40" s="499"/>
      <c r="P40" s="151"/>
      <c r="Q40" s="162"/>
      <c r="R40" s="138"/>
    </row>
    <row r="41" spans="1:18" s="139" customFormat="1" ht="13.5" customHeight="1">
      <c r="A41" s="132"/>
      <c r="B41" s="67"/>
      <c r="C41" s="67"/>
      <c r="D41" s="67"/>
      <c r="E41" s="153"/>
      <c r="F41" s="68"/>
      <c r="G41" s="71"/>
      <c r="H41" s="66"/>
      <c r="I41" s="142"/>
      <c r="J41" s="143">
        <f>UPPER(IF(OR(I42="a",I42="as"),F39,IF(OR(I42="b",I42="bs"),F43,)))</f>
      </c>
      <c r="K41" s="144"/>
      <c r="L41" s="135"/>
      <c r="M41" s="136"/>
      <c r="N41" s="135"/>
      <c r="O41" s="150"/>
      <c r="P41" s="135"/>
      <c r="Q41" s="86"/>
      <c r="R41" s="138"/>
    </row>
    <row r="42" spans="1:18" s="139" customFormat="1" ht="13.5" customHeight="1">
      <c r="A42" s="132"/>
      <c r="B42" s="41"/>
      <c r="C42" s="41"/>
      <c r="D42" s="41"/>
      <c r="E42" s="51"/>
      <c r="F42" s="145"/>
      <c r="G42" s="146"/>
      <c r="H42" s="44" t="s">
        <v>6</v>
      </c>
      <c r="I42" s="53"/>
      <c r="J42" s="147">
        <f>UPPER(IF(OR(I42="a",I42="as"),F40,IF(OR(I42="b",I42="bs"),F44,)))</f>
      </c>
      <c r="K42" s="148"/>
      <c r="L42" s="66"/>
      <c r="M42" s="141"/>
      <c r="N42" s="135"/>
      <c r="O42" s="150"/>
      <c r="P42" s="135"/>
      <c r="Q42" s="86"/>
      <c r="R42" s="138"/>
    </row>
    <row r="43" spans="1:18" s="139" customFormat="1" ht="13.5" customHeight="1">
      <c r="A43" s="132">
        <v>10</v>
      </c>
      <c r="B43" s="28"/>
      <c r="C43" s="29">
        <f>IF($E43="","",VLOOKUP($E43,'[3]男雙準備名單'!$A$7:$V$39,21))</f>
      </c>
      <c r="D43" s="29"/>
      <c r="E43" s="30"/>
      <c r="F43" s="31" t="s">
        <v>108</v>
      </c>
      <c r="G43" s="133"/>
      <c r="H43" s="28">
        <f>IF($E43="","",VLOOKUP($E43,'[3]男雙準備名單'!$A$7:$V$39,4))</f>
      </c>
      <c r="I43" s="149"/>
      <c r="J43" s="66"/>
      <c r="K43" s="150"/>
      <c r="L43" s="72"/>
      <c r="M43" s="144"/>
      <c r="N43" s="135"/>
      <c r="O43" s="150"/>
      <c r="P43" s="135"/>
      <c r="Q43" s="86"/>
      <c r="R43" s="138"/>
    </row>
    <row r="44" spans="1:18" s="139" customFormat="1" ht="13.5" customHeight="1">
      <c r="A44" s="132"/>
      <c r="B44" s="67"/>
      <c r="C44" s="67"/>
      <c r="D44" s="67"/>
      <c r="E44" s="67"/>
      <c r="F44" s="31" t="s">
        <v>108</v>
      </c>
      <c r="G44" s="133"/>
      <c r="H44" s="28">
        <f>IF($E43="","",VLOOKUP($E43,'[3]男雙準備名單'!$A$7:$V$39,9))</f>
      </c>
      <c r="I44" s="140"/>
      <c r="J44" s="66"/>
      <c r="K44" s="150"/>
      <c r="L44" s="151"/>
      <c r="M44" s="152"/>
      <c r="N44" s="135"/>
      <c r="O44" s="150"/>
      <c r="P44" s="135"/>
      <c r="Q44" s="86"/>
      <c r="R44" s="138"/>
    </row>
    <row r="45" spans="1:18" s="139" customFormat="1" ht="6" customHeight="1">
      <c r="A45" s="132"/>
      <c r="B45" s="67"/>
      <c r="C45" s="67"/>
      <c r="D45" s="67"/>
      <c r="E45" s="153"/>
      <c r="F45" s="68"/>
      <c r="G45" s="71"/>
      <c r="H45" s="66"/>
      <c r="I45" s="154"/>
      <c r="J45" s="498" t="s">
        <v>506</v>
      </c>
      <c r="K45" s="499"/>
      <c r="L45" s="143">
        <f>UPPER(IF(OR(K46="a",K46="as"),J41,IF(OR(K46="b",K46="bs"),J49,)))</f>
      </c>
      <c r="M45" s="141"/>
      <c r="N45" s="135"/>
      <c r="O45" s="150"/>
      <c r="P45" s="135"/>
      <c r="Q45" s="86"/>
      <c r="R45" s="138"/>
    </row>
    <row r="46" spans="1:18" s="139" customFormat="1" ht="6" customHeight="1">
      <c r="A46" s="132"/>
      <c r="B46" s="41"/>
      <c r="C46" s="41"/>
      <c r="D46" s="41"/>
      <c r="E46" s="51"/>
      <c r="F46" s="145"/>
      <c r="G46" s="146"/>
      <c r="H46" s="135"/>
      <c r="I46" s="155"/>
      <c r="J46" s="498"/>
      <c r="K46" s="499"/>
      <c r="L46" s="147">
        <f>UPPER(IF(OR(K46="a",K46="as"),J42,IF(OR(K46="b",K46="bs"),J50,)))</f>
      </c>
      <c r="M46" s="148"/>
      <c r="N46" s="66"/>
      <c r="O46" s="150"/>
      <c r="P46" s="135"/>
      <c r="Q46" s="86"/>
      <c r="R46" s="138"/>
    </row>
    <row r="47" spans="1:18" s="139" customFormat="1" ht="13.5" customHeight="1">
      <c r="A47" s="132">
        <v>11</v>
      </c>
      <c r="B47" s="28"/>
      <c r="C47" s="29"/>
      <c r="D47" s="29"/>
      <c r="E47" s="30">
        <v>15</v>
      </c>
      <c r="F47" s="31" t="str">
        <f>UPPER(IF($E47="","",VLOOKUP($E47,'[3]男雙準備名單'!$A$7:$V$39,2)))</f>
        <v>劉瑞星</v>
      </c>
      <c r="G47" s="133"/>
      <c r="H47" s="28" t="str">
        <f>IF($E47="","",VLOOKUP($E47,'[3]男雙準備名單'!$A$7:$V$39,4))</f>
        <v>彰化縣</v>
      </c>
      <c r="I47" s="134"/>
      <c r="J47" s="498"/>
      <c r="K47" s="499"/>
      <c r="L47" s="135"/>
      <c r="M47" s="150"/>
      <c r="N47" s="72"/>
      <c r="O47" s="150"/>
      <c r="P47" s="135"/>
      <c r="Q47" s="86"/>
      <c r="R47" s="138"/>
    </row>
    <row r="48" spans="1:18" s="139" customFormat="1" ht="13.5" customHeight="1">
      <c r="A48" s="132"/>
      <c r="B48" s="67"/>
      <c r="C48" s="67"/>
      <c r="D48" s="67"/>
      <c r="E48" s="67"/>
      <c r="F48" s="31" t="str">
        <f>UPPER(IF($E47="","",VLOOKUP($E47,'[3]男雙準備名單'!$A$7:$V$39,7)))</f>
        <v>邱河清</v>
      </c>
      <c r="G48" s="133"/>
      <c r="H48" s="28" t="str">
        <f>IF($E47="","",VLOOKUP($E47,'[3]男雙準備名單'!$A$7:$V$39,9))</f>
        <v>彰化縣</v>
      </c>
      <c r="I48" s="140"/>
      <c r="J48" s="498"/>
      <c r="K48" s="499"/>
      <c r="L48" s="135"/>
      <c r="M48" s="150"/>
      <c r="N48" s="66"/>
      <c r="O48" s="150"/>
      <c r="P48" s="135"/>
      <c r="Q48" s="86"/>
      <c r="R48" s="138"/>
    </row>
    <row r="49" spans="1:18" s="139" customFormat="1" ht="13.5" customHeight="1">
      <c r="A49" s="132"/>
      <c r="B49" s="67"/>
      <c r="C49" s="67"/>
      <c r="D49" s="67"/>
      <c r="E49" s="67"/>
      <c r="F49" s="68"/>
      <c r="G49" s="511" t="s">
        <v>498</v>
      </c>
      <c r="H49" s="511"/>
      <c r="I49" s="512"/>
      <c r="J49" s="143">
        <f>UPPER(IF(OR(I50="a",I50="as"),F47,IF(OR(I50="b",I50="bs"),F51,)))</f>
      </c>
      <c r="K49" s="156"/>
      <c r="L49" s="135"/>
      <c r="M49" s="150"/>
      <c r="N49" s="66"/>
      <c r="O49" s="150"/>
      <c r="P49" s="135"/>
      <c r="Q49" s="86"/>
      <c r="R49" s="138"/>
    </row>
    <row r="50" spans="1:18" s="139" customFormat="1" ht="13.5" customHeight="1">
      <c r="A50" s="132"/>
      <c r="B50" s="41"/>
      <c r="C50" s="41"/>
      <c r="D50" s="41"/>
      <c r="E50" s="41"/>
      <c r="F50" s="145"/>
      <c r="G50" s="498"/>
      <c r="H50" s="498"/>
      <c r="I50" s="499"/>
      <c r="J50" s="147">
        <f>UPPER(IF(OR(I50="a",I50="as"),F48,IF(OR(I50="b",I50="bs"),F52,)))</f>
      </c>
      <c r="K50" s="157"/>
      <c r="L50" s="66"/>
      <c r="M50" s="150"/>
      <c r="N50" s="66"/>
      <c r="O50" s="150"/>
      <c r="P50" s="135"/>
      <c r="Q50" s="86"/>
      <c r="R50" s="138"/>
    </row>
    <row r="51" spans="1:18" s="139" customFormat="1" ht="13.5" customHeight="1">
      <c r="A51" s="132">
        <v>12</v>
      </c>
      <c r="B51" s="28"/>
      <c r="C51" s="29"/>
      <c r="D51" s="29"/>
      <c r="E51" s="30">
        <v>18</v>
      </c>
      <c r="F51" s="31" t="str">
        <f>UPPER(IF($E51="","",VLOOKUP($E51,'[3]男雙準備名單'!$A$7:$V$39,2)))</f>
        <v>林琦景</v>
      </c>
      <c r="G51" s="133"/>
      <c r="H51" s="28" t="str">
        <f>IF($E51="","",VLOOKUP($E51,'[3]男雙準備名單'!$A$7:$V$39,4))</f>
        <v>台中市</v>
      </c>
      <c r="I51" s="149"/>
      <c r="J51" s="66"/>
      <c r="K51" s="141"/>
      <c r="L51" s="72"/>
      <c r="M51" s="156"/>
      <c r="N51" s="66"/>
      <c r="O51" s="150"/>
      <c r="P51" s="135"/>
      <c r="Q51" s="86"/>
      <c r="R51" s="138"/>
    </row>
    <row r="52" spans="1:18" s="139" customFormat="1" ht="13.5" customHeight="1">
      <c r="A52" s="132"/>
      <c r="B52" s="67"/>
      <c r="C52" s="67"/>
      <c r="D52" s="67"/>
      <c r="E52" s="67"/>
      <c r="F52" s="31" t="str">
        <f>UPPER(IF($E51="","",VLOOKUP($E51,'[3]男雙準備名單'!$A$7:$V$39,7)))</f>
        <v>劉勇俊</v>
      </c>
      <c r="G52" s="133"/>
      <c r="H52" s="28" t="str">
        <f>IF($E51="","",VLOOKUP($E51,'[3]男雙準備名單'!$A$7:$V$39,9))</f>
        <v>台中市</v>
      </c>
      <c r="I52" s="140"/>
      <c r="J52" s="66"/>
      <c r="K52" s="141"/>
      <c r="L52" s="151"/>
      <c r="M52" s="158"/>
      <c r="N52" s="66"/>
      <c r="O52" s="150"/>
      <c r="P52" s="135"/>
      <c r="Q52" s="86"/>
      <c r="R52" s="138"/>
    </row>
    <row r="53" spans="1:18" s="139" customFormat="1" ht="6" customHeight="1">
      <c r="A53" s="132"/>
      <c r="B53" s="67"/>
      <c r="C53" s="67"/>
      <c r="D53" s="67"/>
      <c r="E53" s="67"/>
      <c r="F53" s="68"/>
      <c r="G53" s="71"/>
      <c r="H53" s="66"/>
      <c r="I53" s="154"/>
      <c r="J53" s="135"/>
      <c r="K53" s="136"/>
      <c r="L53" s="498" t="s">
        <v>513</v>
      </c>
      <c r="M53" s="499"/>
      <c r="N53" s="143">
        <f>UPPER(IF(OR(M54="a",M54="as"),L45,IF(OR(M54="b",M54="bs"),L61,)))</f>
      </c>
      <c r="O53" s="150"/>
      <c r="P53" s="135"/>
      <c r="Q53" s="86"/>
      <c r="R53" s="138"/>
    </row>
    <row r="54" spans="1:18" s="139" customFormat="1" ht="6" customHeight="1">
      <c r="A54" s="132"/>
      <c r="B54" s="41"/>
      <c r="C54" s="41"/>
      <c r="D54" s="41"/>
      <c r="E54" s="41"/>
      <c r="F54" s="145"/>
      <c r="G54" s="146"/>
      <c r="H54" s="135"/>
      <c r="I54" s="155"/>
      <c r="J54" s="135"/>
      <c r="K54" s="136"/>
      <c r="L54" s="498"/>
      <c r="M54" s="499"/>
      <c r="N54" s="147">
        <f>UPPER(IF(OR(M54="a",M54="as"),L46,IF(OR(M54="b",M54="bs"),L62,)))</f>
      </c>
      <c r="O54" s="157"/>
      <c r="P54" s="66"/>
      <c r="Q54" s="86"/>
      <c r="R54" s="138"/>
    </row>
    <row r="55" spans="1:18" s="139" customFormat="1" ht="13.5" customHeight="1">
      <c r="A55" s="132">
        <v>13</v>
      </c>
      <c r="B55" s="28"/>
      <c r="C55" s="29"/>
      <c r="D55" s="29"/>
      <c r="E55" s="30">
        <v>14</v>
      </c>
      <c r="F55" s="31" t="str">
        <f>UPPER(IF($E55="","",VLOOKUP($E55,'[3]男雙準備名單'!$A$7:$V$39,2)))</f>
        <v>陳秋國</v>
      </c>
      <c r="G55" s="133"/>
      <c r="H55" s="28" t="str">
        <f>IF($E55="","",VLOOKUP($E55,'[3]男雙準備名單'!$A$7:$V$39,4))</f>
        <v>彰化市</v>
      </c>
      <c r="I55" s="134"/>
      <c r="J55" s="135"/>
      <c r="K55" s="136"/>
      <c r="L55" s="498"/>
      <c r="M55" s="499"/>
      <c r="N55" s="135"/>
      <c r="O55" s="159"/>
      <c r="P55" s="135"/>
      <c r="Q55" s="35"/>
      <c r="R55" s="138"/>
    </row>
    <row r="56" spans="1:18" s="139" customFormat="1" ht="13.5" customHeight="1">
      <c r="A56" s="132"/>
      <c r="B56" s="67"/>
      <c r="C56" s="67"/>
      <c r="D56" s="67"/>
      <c r="E56" s="67"/>
      <c r="F56" s="31" t="str">
        <f>UPPER(IF($E55="","",VLOOKUP($E55,'[3]男雙準備名單'!$A$7:$V$39,7)))</f>
        <v>陳進祿</v>
      </c>
      <c r="G56" s="133"/>
      <c r="H56" s="28" t="str">
        <f>IF($E55="","",VLOOKUP($E55,'[3]男雙準備名單'!$A$7:$V$39,9))</f>
        <v>彰化市</v>
      </c>
      <c r="I56" s="140"/>
      <c r="J56" s="66">
        <f>IF(I56="a",F55,IF(I56="b",F57,""))</f>
      </c>
      <c r="K56" s="141"/>
      <c r="L56" s="135"/>
      <c r="M56" s="150"/>
      <c r="N56" s="135"/>
      <c r="O56" s="141"/>
      <c r="P56" s="135"/>
      <c r="Q56" s="35"/>
      <c r="R56" s="138"/>
    </row>
    <row r="57" spans="1:18" s="139" customFormat="1" ht="13.5" customHeight="1">
      <c r="A57" s="132"/>
      <c r="B57" s="67"/>
      <c r="C57" s="67"/>
      <c r="D57" s="67"/>
      <c r="E57" s="153"/>
      <c r="F57" s="68"/>
      <c r="G57" s="511" t="s">
        <v>499</v>
      </c>
      <c r="H57" s="511"/>
      <c r="I57" s="512"/>
      <c r="J57" s="143">
        <f>UPPER(IF(OR(I58="a",I58="as"),F55,IF(OR(I58="b",I58="bs"),F59,)))</f>
      </c>
      <c r="K57" s="144"/>
      <c r="L57" s="135"/>
      <c r="M57" s="150"/>
      <c r="N57" s="135"/>
      <c r="O57" s="141"/>
      <c r="P57" s="135"/>
      <c r="Q57" s="35"/>
      <c r="R57" s="138"/>
    </row>
    <row r="58" spans="1:18" s="139" customFormat="1" ht="13.5" customHeight="1">
      <c r="A58" s="132"/>
      <c r="B58" s="41"/>
      <c r="C58" s="41"/>
      <c r="D58" s="41"/>
      <c r="E58" s="51"/>
      <c r="F58" s="145"/>
      <c r="G58" s="498"/>
      <c r="H58" s="498"/>
      <c r="I58" s="499"/>
      <c r="J58" s="147">
        <f>UPPER(IF(OR(I58="a",I58="as"),F56,IF(OR(I58="b",I58="bs"),F60,)))</f>
      </c>
      <c r="K58" s="148"/>
      <c r="L58" s="66"/>
      <c r="M58" s="150"/>
      <c r="N58" s="135"/>
      <c r="O58" s="141"/>
      <c r="P58" s="135"/>
      <c r="Q58" s="35"/>
      <c r="R58" s="138"/>
    </row>
    <row r="59" spans="1:18" s="139" customFormat="1" ht="13.5" customHeight="1">
      <c r="A59" s="132">
        <v>14</v>
      </c>
      <c r="B59" s="28"/>
      <c r="C59" s="29"/>
      <c r="D59" s="29"/>
      <c r="E59" s="30">
        <v>19</v>
      </c>
      <c r="F59" s="31" t="str">
        <f>UPPER(IF($E59="","",VLOOKUP($E59,'[3]男雙準備名單'!$A$7:$V$39,2)))</f>
        <v>黃銘春</v>
      </c>
      <c r="G59" s="133"/>
      <c r="H59" s="28" t="str">
        <f>IF($E59="","",VLOOKUP($E59,'[3]男雙準備名單'!$A$7:$V$39,4))</f>
        <v>台中市</v>
      </c>
      <c r="I59" s="149"/>
      <c r="J59" s="66"/>
      <c r="K59" s="150"/>
      <c r="L59" s="72"/>
      <c r="M59" s="156"/>
      <c r="N59" s="135"/>
      <c r="O59" s="141"/>
      <c r="P59" s="135"/>
      <c r="Q59" s="35"/>
      <c r="R59" s="138"/>
    </row>
    <row r="60" spans="1:18" s="139" customFormat="1" ht="13.5" customHeight="1">
      <c r="A60" s="132"/>
      <c r="B60" s="67"/>
      <c r="C60" s="67"/>
      <c r="D60" s="67"/>
      <c r="E60" s="67"/>
      <c r="F60" s="31" t="s">
        <v>629</v>
      </c>
      <c r="G60" s="133"/>
      <c r="H60" s="28" t="str">
        <f>IF($E59="","",VLOOKUP($E59,'[3]男雙準備名單'!$A$7:$V$39,9))</f>
        <v>台中市</v>
      </c>
      <c r="I60" s="140"/>
      <c r="J60" s="66"/>
      <c r="K60" s="150"/>
      <c r="L60" s="151"/>
      <c r="M60" s="158"/>
      <c r="N60" s="135"/>
      <c r="O60" s="141"/>
      <c r="P60" s="135"/>
      <c r="Q60" s="35"/>
      <c r="R60" s="138"/>
    </row>
    <row r="61" spans="1:18" s="139" customFormat="1" ht="6" customHeight="1">
      <c r="A61" s="132"/>
      <c r="B61" s="67"/>
      <c r="C61" s="67"/>
      <c r="D61" s="67"/>
      <c r="E61" s="153"/>
      <c r="F61" s="68"/>
      <c r="G61" s="71"/>
      <c r="H61" s="66"/>
      <c r="I61" s="154"/>
      <c r="J61" s="498" t="s">
        <v>507</v>
      </c>
      <c r="K61" s="499"/>
      <c r="L61" s="143">
        <f>UPPER(IF(OR(K62="a",K62="as"),J57,IF(OR(K62="b",K62="bs"),J65,)))</f>
      </c>
      <c r="M61" s="150"/>
      <c r="N61" s="135"/>
      <c r="O61" s="141"/>
      <c r="P61" s="135"/>
      <c r="Q61" s="35"/>
      <c r="R61" s="138"/>
    </row>
    <row r="62" spans="1:18" s="139" customFormat="1" ht="6" customHeight="1">
      <c r="A62" s="132"/>
      <c r="B62" s="41"/>
      <c r="C62" s="41"/>
      <c r="D62" s="41"/>
      <c r="E62" s="51"/>
      <c r="F62" s="145"/>
      <c r="G62" s="146"/>
      <c r="H62" s="135"/>
      <c r="I62" s="155"/>
      <c r="J62" s="498"/>
      <c r="K62" s="499"/>
      <c r="L62" s="147">
        <f>UPPER(IF(OR(K62="a",K62="as"),J58,IF(OR(K62="b",K62="bs"),J66,)))</f>
      </c>
      <c r="M62" s="157"/>
      <c r="N62" s="66"/>
      <c r="O62" s="141"/>
      <c r="P62" s="135"/>
      <c r="Q62" s="35"/>
      <c r="R62" s="138"/>
    </row>
    <row r="63" spans="1:18" s="139" customFormat="1" ht="13.5" customHeight="1">
      <c r="A63" s="132">
        <v>15</v>
      </c>
      <c r="B63" s="28"/>
      <c r="C63" s="29">
        <f>IF($E63="","",VLOOKUP($E63,'[3]男雙準備名單'!$A$7:$V$39,21))</f>
      </c>
      <c r="D63" s="29"/>
      <c r="E63" s="30"/>
      <c r="F63" s="31" t="s">
        <v>108</v>
      </c>
      <c r="G63" s="133"/>
      <c r="H63" s="28">
        <f>IF($E63="","",VLOOKUP($E63,'[3]男雙準備名單'!$A$7:$V$39,4))</f>
      </c>
      <c r="I63" s="134"/>
      <c r="J63" s="498"/>
      <c r="K63" s="499"/>
      <c r="L63" s="135"/>
      <c r="M63" s="159"/>
      <c r="R63" s="138"/>
    </row>
    <row r="64" spans="1:18" s="139" customFormat="1" ht="13.5" customHeight="1">
      <c r="A64" s="132"/>
      <c r="B64" s="67"/>
      <c r="C64" s="67"/>
      <c r="D64" s="67"/>
      <c r="E64" s="67"/>
      <c r="F64" s="31" t="s">
        <v>108</v>
      </c>
      <c r="G64" s="133"/>
      <c r="H64" s="28">
        <f>IF($E63="","",VLOOKUP($E63,'[3]男雙準備名單'!$A$7:$V$39,9))</f>
      </c>
      <c r="I64" s="140"/>
      <c r="J64" s="498"/>
      <c r="K64" s="499"/>
      <c r="L64" s="135"/>
      <c r="M64" s="141"/>
      <c r="R64" s="138"/>
    </row>
    <row r="65" spans="1:18" s="139" customFormat="1" ht="13.5" customHeight="1">
      <c r="A65" s="132"/>
      <c r="B65" s="67"/>
      <c r="C65" s="67"/>
      <c r="D65" s="67"/>
      <c r="E65" s="67"/>
      <c r="F65" s="68"/>
      <c r="G65" s="71"/>
      <c r="H65" s="66"/>
      <c r="I65" s="142"/>
      <c r="J65" s="143">
        <f>UPPER(IF(OR(I66="a",I66="as"),F63,IF(OR(I66="b",I66="bs"),F67,)))</f>
      </c>
      <c r="K65" s="156"/>
      <c r="L65" s="135"/>
      <c r="M65" s="141"/>
      <c r="R65" s="138"/>
    </row>
    <row r="66" spans="1:18" s="139" customFormat="1" ht="13.5" customHeight="1">
      <c r="A66" s="132"/>
      <c r="B66" s="41"/>
      <c r="C66" s="41"/>
      <c r="D66" s="41"/>
      <c r="E66" s="41"/>
      <c r="F66" s="145"/>
      <c r="G66" s="146"/>
      <c r="H66" s="44" t="s">
        <v>6</v>
      </c>
      <c r="I66" s="53"/>
      <c r="J66" s="147">
        <f>UPPER(IF(OR(I66="a",I66="as"),F64,IF(OR(I66="b",I66="bs"),F68,)))</f>
      </c>
      <c r="K66" s="157"/>
      <c r="L66" s="66"/>
      <c r="M66" s="141"/>
      <c r="R66" s="138"/>
    </row>
    <row r="67" spans="1:18" s="139" customFormat="1" ht="13.5" customHeight="1">
      <c r="A67" s="132">
        <v>16</v>
      </c>
      <c r="B67" s="28"/>
      <c r="C67" s="29"/>
      <c r="D67" s="29">
        <v>5</v>
      </c>
      <c r="E67" s="30">
        <v>4</v>
      </c>
      <c r="F67" s="31" t="str">
        <f>UPPER(IF($E67="","",VLOOKUP($E67,'[3]男雙準備名單'!$A$7:$V$39,2)))</f>
        <v>林瑞豐</v>
      </c>
      <c r="G67" s="133"/>
      <c r="H67" s="28" t="str">
        <f>IF($E67="","",VLOOKUP($E67,'[3]男雙準備名單'!$A$7:$V$39,4))</f>
        <v>台中市</v>
      </c>
      <c r="I67" s="149"/>
      <c r="J67" s="66"/>
      <c r="K67" s="141"/>
      <c r="L67" s="72"/>
      <c r="M67" s="144"/>
      <c r="R67" s="138"/>
    </row>
    <row r="68" spans="1:18" s="139" customFormat="1" ht="13.5" customHeight="1">
      <c r="A68" s="132"/>
      <c r="B68" s="67"/>
      <c r="C68" s="67"/>
      <c r="D68" s="67"/>
      <c r="E68" s="67"/>
      <c r="F68" s="31" t="str">
        <f>UPPER(IF($E67="","",VLOOKUP($E67,'[3]男雙準備名單'!$A$7:$V$39,7)))</f>
        <v>劉有原</v>
      </c>
      <c r="G68" s="133"/>
      <c r="H68" s="28" t="str">
        <f>IF($E67="","",VLOOKUP($E67,'[3]男雙準備名單'!$A$7:$V$39,9))</f>
        <v>台中市</v>
      </c>
      <c r="I68" s="140"/>
      <c r="J68" s="66"/>
      <c r="K68" s="141"/>
      <c r="L68" s="151"/>
      <c r="M68" s="152"/>
      <c r="R68" s="138"/>
    </row>
    <row r="69" spans="1:17" s="19" customFormat="1" ht="11.25" customHeight="1">
      <c r="A69" s="119"/>
      <c r="B69" s="120"/>
      <c r="C69" s="121" t="s">
        <v>89</v>
      </c>
      <c r="D69" s="121" t="s">
        <v>90</v>
      </c>
      <c r="E69" s="120" t="s">
        <v>90</v>
      </c>
      <c r="F69" s="122" t="s">
        <v>91</v>
      </c>
      <c r="G69" s="106"/>
      <c r="H69" s="122" t="s">
        <v>96</v>
      </c>
      <c r="I69" s="123"/>
      <c r="J69" s="121" t="s">
        <v>92</v>
      </c>
      <c r="K69" s="124"/>
      <c r="L69" s="121" t="s">
        <v>93</v>
      </c>
      <c r="M69" s="124"/>
      <c r="N69" s="121" t="s">
        <v>94</v>
      </c>
      <c r="O69" s="124"/>
      <c r="P69" s="121" t="s">
        <v>206</v>
      </c>
      <c r="Q69" s="109"/>
    </row>
    <row r="70" spans="1:17" s="19" customFormat="1" ht="11.25" customHeight="1" thickBot="1">
      <c r="A70" s="125"/>
      <c r="B70" s="126"/>
      <c r="C70" s="22"/>
      <c r="D70" s="22"/>
      <c r="E70" s="126"/>
      <c r="F70" s="127"/>
      <c r="G70" s="128"/>
      <c r="H70" s="127"/>
      <c r="I70" s="129"/>
      <c r="J70" s="22"/>
      <c r="K70" s="130"/>
      <c r="L70" s="22"/>
      <c r="M70" s="130"/>
      <c r="N70" s="22"/>
      <c r="O70" s="130"/>
      <c r="P70" s="22"/>
      <c r="Q70" s="131"/>
    </row>
    <row r="71" spans="1:20" s="139" customFormat="1" ht="13.5" customHeight="1">
      <c r="A71" s="132">
        <v>17</v>
      </c>
      <c r="B71" s="28"/>
      <c r="C71" s="29"/>
      <c r="D71" s="29">
        <v>6</v>
      </c>
      <c r="E71" s="30">
        <v>6</v>
      </c>
      <c r="F71" s="31" t="str">
        <f>UPPER(IF($E71="","",VLOOKUP($E71,'[3]男雙準備名單'!$A$7:$V$39,2)))</f>
        <v>張隆鎮</v>
      </c>
      <c r="G71" s="133"/>
      <c r="H71" s="28" t="str">
        <f>IF($E71="","",VLOOKUP($E71,'[3]男雙準備名單'!$A$7:$V$39,4))</f>
        <v>台中市</v>
      </c>
      <c r="I71" s="134"/>
      <c r="J71" s="135"/>
      <c r="K71" s="136"/>
      <c r="L71" s="135"/>
      <c r="M71" s="136"/>
      <c r="N71" s="135"/>
      <c r="O71" s="136"/>
      <c r="P71" s="135"/>
      <c r="Q71" s="137"/>
      <c r="R71" s="138"/>
      <c r="T71" s="40" t="e">
        <f>#REF!</f>
        <v>#REF!</v>
      </c>
    </row>
    <row r="72" spans="1:20" s="139" customFormat="1" ht="13.5" customHeight="1">
      <c r="A72" s="132"/>
      <c r="B72" s="67"/>
      <c r="C72" s="67"/>
      <c r="D72" s="67"/>
      <c r="E72" s="67"/>
      <c r="F72" s="31" t="str">
        <f>UPPER(IF($E71="","",VLOOKUP($E71,'[3]男雙準備名單'!$A$7:$V$39,7)))</f>
        <v>吳子揚</v>
      </c>
      <c r="G72" s="133"/>
      <c r="H72" s="28" t="str">
        <f>IF($E71="","",VLOOKUP($E71,'[3]男雙準備名單'!$A$7:$V$39,9))</f>
        <v>台中市</v>
      </c>
      <c r="I72" s="140"/>
      <c r="J72" s="66">
        <f>IF(I72="a",F71,IF(I72="b",F73,""))</f>
      </c>
      <c r="K72" s="141"/>
      <c r="L72" s="135"/>
      <c r="M72" s="136"/>
      <c r="N72" s="135"/>
      <c r="O72" s="136"/>
      <c r="P72" s="135"/>
      <c r="Q72" s="35"/>
      <c r="R72" s="138"/>
      <c r="T72" s="47" t="e">
        <f>#REF!</f>
        <v>#REF!</v>
      </c>
    </row>
    <row r="73" spans="1:20" s="139" customFormat="1" ht="13.5" customHeight="1">
      <c r="A73" s="132"/>
      <c r="B73" s="67"/>
      <c r="C73" s="67"/>
      <c r="D73" s="67"/>
      <c r="E73" s="67"/>
      <c r="F73" s="68"/>
      <c r="G73" s="71"/>
      <c r="H73" s="66"/>
      <c r="I73" s="142"/>
      <c r="J73" s="143">
        <f>UPPER(IF(OR(I74="a",I74="as"),F71,IF(OR(I74="b",I74="bs"),F75,)))</f>
      </c>
      <c r="K73" s="144"/>
      <c r="L73" s="135"/>
      <c r="M73" s="136"/>
      <c r="N73" s="135"/>
      <c r="O73" s="136"/>
      <c r="P73" s="135"/>
      <c r="Q73" s="35"/>
      <c r="R73" s="138"/>
      <c r="T73" s="47" t="e">
        <f>#REF!</f>
        <v>#REF!</v>
      </c>
    </row>
    <row r="74" spans="1:20" s="139" customFormat="1" ht="13.5" customHeight="1">
      <c r="A74" s="132"/>
      <c r="B74" s="41"/>
      <c r="C74" s="41"/>
      <c r="D74" s="41"/>
      <c r="E74" s="41"/>
      <c r="F74" s="145"/>
      <c r="G74" s="146"/>
      <c r="H74" s="44" t="s">
        <v>6</v>
      </c>
      <c r="I74" s="53"/>
      <c r="J74" s="147">
        <f>UPPER(IF(OR(I74="a",I74="as"),F72,IF(OR(I74="b",I74="bs"),F76,)))</f>
      </c>
      <c r="K74" s="148"/>
      <c r="L74" s="66"/>
      <c r="M74" s="141"/>
      <c r="N74" s="135"/>
      <c r="O74" s="136"/>
      <c r="P74" s="135"/>
      <c r="Q74" s="35"/>
      <c r="R74" s="138"/>
      <c r="T74" s="47" t="e">
        <f>#REF!</f>
        <v>#REF!</v>
      </c>
    </row>
    <row r="75" spans="1:20" s="139" customFormat="1" ht="13.5" customHeight="1">
      <c r="A75" s="132">
        <v>18</v>
      </c>
      <c r="B75" s="28"/>
      <c r="C75" s="29"/>
      <c r="D75" s="29"/>
      <c r="E75" s="30"/>
      <c r="F75" s="31" t="s">
        <v>108</v>
      </c>
      <c r="G75" s="133"/>
      <c r="H75" s="28">
        <f>IF($E75="","",VLOOKUP($E75,'[3]男雙準備名單'!$A$7:$V$39,4))</f>
      </c>
      <c r="I75" s="149"/>
      <c r="J75" s="66"/>
      <c r="K75" s="150"/>
      <c r="L75" s="72"/>
      <c r="M75" s="144"/>
      <c r="N75" s="135"/>
      <c r="O75" s="136"/>
      <c r="P75" s="135"/>
      <c r="Q75" s="35"/>
      <c r="R75" s="138"/>
      <c r="T75" s="47" t="e">
        <f>#REF!</f>
        <v>#REF!</v>
      </c>
    </row>
    <row r="76" spans="1:20" s="139" customFormat="1" ht="13.5" customHeight="1">
      <c r="A76" s="132"/>
      <c r="B76" s="67"/>
      <c r="C76" s="67"/>
      <c r="D76" s="67"/>
      <c r="E76" s="67"/>
      <c r="F76" s="31" t="s">
        <v>108</v>
      </c>
      <c r="G76" s="133"/>
      <c r="H76" s="28">
        <f>IF($E75="","",VLOOKUP($E75,'[3]男雙準備名單'!$A$7:$V$39,9))</f>
      </c>
      <c r="I76" s="140"/>
      <c r="J76" s="66"/>
      <c r="K76" s="150"/>
      <c r="L76" s="151"/>
      <c r="M76" s="152"/>
      <c r="N76" s="135"/>
      <c r="O76" s="136"/>
      <c r="P76" s="135"/>
      <c r="Q76" s="35"/>
      <c r="R76" s="138"/>
      <c r="T76" s="47" t="e">
        <f>#REF!</f>
        <v>#REF!</v>
      </c>
    </row>
    <row r="77" spans="1:20" s="139" customFormat="1" ht="6.75" customHeight="1">
      <c r="A77" s="132"/>
      <c r="B77" s="67"/>
      <c r="C77" s="67"/>
      <c r="D77" s="67"/>
      <c r="E77" s="153"/>
      <c r="F77" s="68"/>
      <c r="G77" s="71"/>
      <c r="H77" s="66"/>
      <c r="I77" s="154"/>
      <c r="J77" s="498" t="s">
        <v>508</v>
      </c>
      <c r="K77" s="499"/>
      <c r="L77" s="143">
        <f>UPPER(IF(OR(K78="a",K78="as"),J73,IF(OR(K78="b",K78="bs"),J81,)))</f>
      </c>
      <c r="M77" s="141"/>
      <c r="N77" s="135"/>
      <c r="O77" s="136"/>
      <c r="P77" s="135"/>
      <c r="Q77" s="35"/>
      <c r="R77" s="138"/>
      <c r="T77" s="47" t="e">
        <f>#REF!</f>
        <v>#REF!</v>
      </c>
    </row>
    <row r="78" spans="1:20" s="139" customFormat="1" ht="6.75" customHeight="1">
      <c r="A78" s="132"/>
      <c r="B78" s="41"/>
      <c r="C78" s="41"/>
      <c r="D78" s="41"/>
      <c r="E78" s="51"/>
      <c r="F78" s="145"/>
      <c r="G78" s="146"/>
      <c r="H78" s="135"/>
      <c r="I78" s="155"/>
      <c r="J78" s="498"/>
      <c r="K78" s="499"/>
      <c r="L78" s="147">
        <f>UPPER(IF(OR(K78="a",K78="as"),J74,IF(OR(K78="b",K78="bs"),J82,)))</f>
      </c>
      <c r="M78" s="148"/>
      <c r="N78" s="66"/>
      <c r="O78" s="141"/>
      <c r="P78" s="135"/>
      <c r="Q78" s="35"/>
      <c r="R78" s="138"/>
      <c r="T78" s="47" t="e">
        <f>#REF!</f>
        <v>#REF!</v>
      </c>
    </row>
    <row r="79" spans="1:20" s="139" customFormat="1" ht="13.5" customHeight="1">
      <c r="A79" s="132">
        <v>19</v>
      </c>
      <c r="B79" s="28"/>
      <c r="C79" s="29"/>
      <c r="D79" s="29"/>
      <c r="E79" s="30">
        <v>25</v>
      </c>
      <c r="F79" s="31" t="str">
        <f>UPPER(IF($E79="","",VLOOKUP($E79,'[3]男雙準備名單'!$A$7:$V$39,2)))</f>
        <v>陳弘慶</v>
      </c>
      <c r="G79" s="133"/>
      <c r="H79" s="28" t="str">
        <f>IF($E79="","",VLOOKUP($E79,'[3]男雙準備名單'!$A$7:$V$39,4))</f>
        <v>台南市</v>
      </c>
      <c r="I79" s="134"/>
      <c r="J79" s="498"/>
      <c r="K79" s="499"/>
      <c r="L79" s="135"/>
      <c r="M79" s="150"/>
      <c r="N79" s="72"/>
      <c r="O79" s="141"/>
      <c r="P79" s="135"/>
      <c r="Q79" s="35"/>
      <c r="R79" s="138"/>
      <c r="T79" s="47" t="e">
        <f>#REF!</f>
        <v>#REF!</v>
      </c>
    </row>
    <row r="80" spans="1:20" s="139" customFormat="1" ht="13.5" customHeight="1" thickBot="1">
      <c r="A80" s="132"/>
      <c r="B80" s="67"/>
      <c r="C80" s="67"/>
      <c r="D80" s="67"/>
      <c r="E80" s="67"/>
      <c r="F80" s="31" t="str">
        <f>UPPER(IF($E79="","",VLOOKUP($E79,'[3]男雙準備名單'!$A$7:$V$39,7)))</f>
        <v>林欲義</v>
      </c>
      <c r="G80" s="133"/>
      <c r="H80" s="28" t="str">
        <f>IF($E79="","",VLOOKUP($E79,'[3]男雙準備名單'!$A$7:$V$39,9))</f>
        <v>台南市</v>
      </c>
      <c r="I80" s="140"/>
      <c r="J80" s="498"/>
      <c r="K80" s="499"/>
      <c r="L80" s="135"/>
      <c r="M80" s="150"/>
      <c r="N80" s="66"/>
      <c r="O80" s="141"/>
      <c r="P80" s="135"/>
      <c r="Q80" s="35"/>
      <c r="R80" s="138"/>
      <c r="T80" s="63" t="e">
        <f>#REF!</f>
        <v>#REF!</v>
      </c>
    </row>
    <row r="81" spans="1:18" s="139" customFormat="1" ht="13.5" customHeight="1">
      <c r="A81" s="132"/>
      <c r="B81" s="67"/>
      <c r="C81" s="67"/>
      <c r="D81" s="67"/>
      <c r="E81" s="153"/>
      <c r="F81" s="68"/>
      <c r="G81" s="511" t="s">
        <v>500</v>
      </c>
      <c r="H81" s="511"/>
      <c r="I81" s="512"/>
      <c r="J81" s="143">
        <f>UPPER(IF(OR(I82="a",I82="as"),F79,IF(OR(I82="b",I82="bs"),F83,)))</f>
      </c>
      <c r="K81" s="156"/>
      <c r="L81" s="135"/>
      <c r="M81" s="150"/>
      <c r="N81" s="66"/>
      <c r="O81" s="141"/>
      <c r="P81" s="135"/>
      <c r="Q81" s="35"/>
      <c r="R81" s="138"/>
    </row>
    <row r="82" spans="1:18" s="139" customFormat="1" ht="13.5" customHeight="1">
      <c r="A82" s="132"/>
      <c r="B82" s="41"/>
      <c r="C82" s="41"/>
      <c r="D82" s="41"/>
      <c r="E82" s="51"/>
      <c r="F82" s="145"/>
      <c r="G82" s="498"/>
      <c r="H82" s="498"/>
      <c r="I82" s="499"/>
      <c r="J82" s="147">
        <f>UPPER(IF(OR(I82="a",I82="as"),F80,IF(OR(I82="b",I82="bs"),F84,)))</f>
      </c>
      <c r="K82" s="157"/>
      <c r="L82" s="66"/>
      <c r="M82" s="150"/>
      <c r="N82" s="66"/>
      <c r="O82" s="141"/>
      <c r="P82" s="135"/>
      <c r="Q82" s="35"/>
      <c r="R82" s="138"/>
    </row>
    <row r="83" spans="1:18" s="139" customFormat="1" ht="13.5" customHeight="1">
      <c r="A83" s="132">
        <v>20</v>
      </c>
      <c r="B83" s="28"/>
      <c r="C83" s="29"/>
      <c r="D83" s="29"/>
      <c r="E83" s="30">
        <v>8</v>
      </c>
      <c r="F83" s="31" t="str">
        <f>UPPER(IF($E83="","",VLOOKUP($E83,'[3]男雙準備名單'!$A$7:$V$39,2)))</f>
        <v>張元輝</v>
      </c>
      <c r="G83" s="133"/>
      <c r="H83" s="28" t="str">
        <f>IF($E83="","",VLOOKUP($E83,'[3]男雙準備名單'!$A$7:$V$39,4))</f>
        <v>台中市</v>
      </c>
      <c r="I83" s="149"/>
      <c r="J83" s="66"/>
      <c r="K83" s="141"/>
      <c r="L83" s="72"/>
      <c r="M83" s="156"/>
      <c r="N83" s="66"/>
      <c r="O83" s="141"/>
      <c r="P83" s="135"/>
      <c r="Q83" s="35"/>
      <c r="R83" s="138"/>
    </row>
    <row r="84" spans="1:18" s="139" customFormat="1" ht="13.5" customHeight="1">
      <c r="A84" s="132"/>
      <c r="B84" s="67"/>
      <c r="C84" s="67"/>
      <c r="D84" s="67"/>
      <c r="E84" s="67"/>
      <c r="F84" s="31" t="str">
        <f>UPPER(IF($E83="","",VLOOKUP($E83,'[3]男雙準備名單'!$A$7:$V$39,7)))</f>
        <v>葉秋林</v>
      </c>
      <c r="G84" s="133"/>
      <c r="H84" s="28" t="str">
        <f>IF($E83="","",VLOOKUP($E83,'[3]男雙準備名單'!$A$7:$V$39,9))</f>
        <v>台中市</v>
      </c>
      <c r="I84" s="140"/>
      <c r="J84" s="66"/>
      <c r="K84" s="141"/>
      <c r="L84" s="151"/>
      <c r="M84" s="158"/>
      <c r="N84" s="66"/>
      <c r="O84" s="141"/>
      <c r="P84" s="135"/>
      <c r="Q84" s="35"/>
      <c r="R84" s="138"/>
    </row>
    <row r="85" spans="1:18" s="139" customFormat="1" ht="6.75" customHeight="1">
      <c r="A85" s="132"/>
      <c r="B85" s="67"/>
      <c r="C85" s="67"/>
      <c r="D85" s="67"/>
      <c r="E85" s="67"/>
      <c r="F85" s="68"/>
      <c r="G85" s="71"/>
      <c r="H85" s="66"/>
      <c r="I85" s="154"/>
      <c r="J85" s="135"/>
      <c r="K85" s="136"/>
      <c r="L85" s="498" t="s">
        <v>514</v>
      </c>
      <c r="M85" s="499"/>
      <c r="N85" s="143">
        <f>UPPER(IF(OR(M86="a",M86="as"),L77,IF(OR(M86="b",M86="bs"),L93,)))</f>
      </c>
      <c r="O85" s="141"/>
      <c r="P85" s="135"/>
      <c r="Q85" s="35"/>
      <c r="R85" s="138"/>
    </row>
    <row r="86" spans="1:18" s="139" customFormat="1" ht="6.75" customHeight="1">
      <c r="A86" s="132"/>
      <c r="B86" s="41"/>
      <c r="C86" s="41"/>
      <c r="D86" s="41"/>
      <c r="E86" s="41"/>
      <c r="F86" s="145"/>
      <c r="G86" s="146"/>
      <c r="H86" s="135"/>
      <c r="I86" s="155"/>
      <c r="J86" s="135"/>
      <c r="K86" s="136"/>
      <c r="L86" s="498"/>
      <c r="M86" s="499"/>
      <c r="N86" s="147">
        <f>UPPER(IF(OR(M86="a",M86="as"),L78,IF(OR(M86="b",M86="bs"),L94,)))</f>
      </c>
      <c r="O86" s="148"/>
      <c r="P86" s="66"/>
      <c r="Q86" s="86"/>
      <c r="R86" s="138"/>
    </row>
    <row r="87" spans="1:18" s="139" customFormat="1" ht="13.5" customHeight="1">
      <c r="A87" s="132">
        <v>21</v>
      </c>
      <c r="B87" s="28"/>
      <c r="C87" s="29"/>
      <c r="D87" s="29"/>
      <c r="E87" s="30">
        <v>23</v>
      </c>
      <c r="F87" s="31" t="str">
        <f>UPPER(IF($E87="","",VLOOKUP($E87,'[3]男雙準備名單'!$A$7:$V$39,2)))</f>
        <v>唐中興</v>
      </c>
      <c r="G87" s="133"/>
      <c r="H87" s="28" t="str">
        <f>IF($E87="","",VLOOKUP($E87,'[3]男雙準備名單'!$A$7:$V$39,4))</f>
        <v>台中市</v>
      </c>
      <c r="I87" s="134"/>
      <c r="J87" s="135"/>
      <c r="K87" s="136"/>
      <c r="L87" s="498"/>
      <c r="M87" s="499"/>
      <c r="N87" s="135"/>
      <c r="O87" s="150"/>
      <c r="P87" s="135"/>
      <c r="Q87" s="86"/>
      <c r="R87" s="138"/>
    </row>
    <row r="88" spans="1:18" s="139" customFormat="1" ht="13.5" customHeight="1">
      <c r="A88" s="132"/>
      <c r="B88" s="67"/>
      <c r="C88" s="67"/>
      <c r="D88" s="67"/>
      <c r="E88" s="67"/>
      <c r="F88" s="31" t="str">
        <f>UPPER(IF($E87="","",VLOOKUP($E87,'[3]男雙準備名單'!$A$7:$V$39,7)))</f>
        <v>董文抵</v>
      </c>
      <c r="G88" s="133"/>
      <c r="H88" s="28" t="str">
        <f>IF($E87="","",VLOOKUP($E87,'[3]男雙準備名單'!$A$7:$V$39,9))</f>
        <v>台中市</v>
      </c>
      <c r="I88" s="140"/>
      <c r="J88" s="66">
        <f>IF(I88="a",F87,IF(I88="b",F89,""))</f>
      </c>
      <c r="K88" s="141"/>
      <c r="L88" s="135"/>
      <c r="M88" s="150"/>
      <c r="N88" s="135"/>
      <c r="O88" s="150"/>
      <c r="P88" s="135"/>
      <c r="Q88" s="86"/>
      <c r="R88" s="138"/>
    </row>
    <row r="89" spans="1:18" s="139" customFormat="1" ht="13.5" customHeight="1">
      <c r="A89" s="132"/>
      <c r="B89" s="67"/>
      <c r="C89" s="67"/>
      <c r="D89" s="67"/>
      <c r="E89" s="67"/>
      <c r="F89" s="68"/>
      <c r="G89" s="511" t="s">
        <v>501</v>
      </c>
      <c r="H89" s="511"/>
      <c r="I89" s="512"/>
      <c r="J89" s="143">
        <f>UPPER(IF(OR(I90="a",I90="as"),F87,IF(OR(I90="b",I90="bs"),F91,)))</f>
      </c>
      <c r="K89" s="144"/>
      <c r="L89" s="135"/>
      <c r="M89" s="150"/>
      <c r="N89" s="135"/>
      <c r="O89" s="150"/>
      <c r="P89" s="135"/>
      <c r="Q89" s="86"/>
      <c r="R89" s="138"/>
    </row>
    <row r="90" spans="1:18" s="139" customFormat="1" ht="13.5" customHeight="1">
      <c r="A90" s="132"/>
      <c r="B90" s="41"/>
      <c r="C90" s="41"/>
      <c r="D90" s="41"/>
      <c r="E90" s="41"/>
      <c r="F90" s="145"/>
      <c r="G90" s="498"/>
      <c r="H90" s="498"/>
      <c r="I90" s="499"/>
      <c r="J90" s="147">
        <f>UPPER(IF(OR(I90="a",I90="as"),F88,IF(OR(I90="b",I90="bs"),F92,)))</f>
      </c>
      <c r="K90" s="148"/>
      <c r="L90" s="66"/>
      <c r="M90" s="150"/>
      <c r="N90" s="135"/>
      <c r="O90" s="150"/>
      <c r="P90" s="135"/>
      <c r="Q90" s="86"/>
      <c r="R90" s="138"/>
    </row>
    <row r="91" spans="1:18" s="139" customFormat="1" ht="13.5" customHeight="1">
      <c r="A91" s="132">
        <v>22</v>
      </c>
      <c r="B91" s="28"/>
      <c r="C91" s="29"/>
      <c r="D91" s="29"/>
      <c r="E91" s="30">
        <v>9</v>
      </c>
      <c r="F91" s="31" t="str">
        <f>UPPER(IF($E91="","",VLOOKUP($E91,'[3]男雙準備名單'!$A$7:$V$39,2)))</f>
        <v>羅步銘</v>
      </c>
      <c r="G91" s="133"/>
      <c r="H91" s="28" t="str">
        <f>IF($E91="","",VLOOKUP($E91,'[3]男雙準備名單'!$A$7:$V$39,4))</f>
        <v>高雄市</v>
      </c>
      <c r="I91" s="149"/>
      <c r="J91" s="66"/>
      <c r="K91" s="150"/>
      <c r="L91" s="72"/>
      <c r="M91" s="156"/>
      <c r="N91" s="135"/>
      <c r="O91" s="150"/>
      <c r="P91" s="135"/>
      <c r="Q91" s="86"/>
      <c r="R91" s="138"/>
    </row>
    <row r="92" spans="1:18" s="139" customFormat="1" ht="13.5" customHeight="1">
      <c r="A92" s="132"/>
      <c r="B92" s="67"/>
      <c r="C92" s="67"/>
      <c r="D92" s="67"/>
      <c r="E92" s="67"/>
      <c r="F92" s="31" t="str">
        <f>UPPER(IF($E91="","",VLOOKUP($E91,'[3]男雙準備名單'!$A$7:$V$39,7)))</f>
        <v>謝宗達</v>
      </c>
      <c r="G92" s="133"/>
      <c r="H92" s="28" t="str">
        <f>IF($E91="","",VLOOKUP($E91,'[3]男雙準備名單'!$A$7:$V$39,9))</f>
        <v>高雄市</v>
      </c>
      <c r="I92" s="140"/>
      <c r="J92" s="66"/>
      <c r="K92" s="150"/>
      <c r="L92" s="151"/>
      <c r="M92" s="158"/>
      <c r="N92" s="135"/>
      <c r="O92" s="150"/>
      <c r="P92" s="135"/>
      <c r="Q92" s="86"/>
      <c r="R92" s="138"/>
    </row>
    <row r="93" spans="1:18" s="139" customFormat="1" ht="6.75" customHeight="1">
      <c r="A93" s="132"/>
      <c r="B93" s="67"/>
      <c r="C93" s="67"/>
      <c r="D93" s="67"/>
      <c r="E93" s="153"/>
      <c r="F93" s="68"/>
      <c r="G93" s="71"/>
      <c r="H93" s="66"/>
      <c r="I93" s="154"/>
      <c r="J93" s="498" t="s">
        <v>509</v>
      </c>
      <c r="K93" s="499"/>
      <c r="L93" s="143">
        <f>UPPER(IF(OR(K94="a",K94="as"),J89,IF(OR(K94="b",K94="bs"),J97,)))</f>
      </c>
      <c r="M93" s="150"/>
      <c r="N93" s="135"/>
      <c r="O93" s="150"/>
      <c r="P93" s="135"/>
      <c r="Q93" s="86"/>
      <c r="R93" s="138"/>
    </row>
    <row r="94" spans="1:18" s="139" customFormat="1" ht="6.75" customHeight="1">
      <c r="A94" s="132"/>
      <c r="B94" s="41"/>
      <c r="C94" s="41"/>
      <c r="D94" s="41"/>
      <c r="E94" s="51"/>
      <c r="F94" s="145"/>
      <c r="G94" s="146"/>
      <c r="H94" s="135"/>
      <c r="I94" s="155"/>
      <c r="J94" s="498"/>
      <c r="K94" s="499"/>
      <c r="L94" s="147">
        <f>UPPER(IF(OR(K94="a",K94="as"),J90,IF(OR(K94="b",K94="bs"),J98,)))</f>
      </c>
      <c r="M94" s="157"/>
      <c r="N94" s="66"/>
      <c r="O94" s="150"/>
      <c r="P94" s="135"/>
      <c r="Q94" s="86"/>
      <c r="R94" s="138"/>
    </row>
    <row r="95" spans="1:18" s="139" customFormat="1" ht="13.5" customHeight="1">
      <c r="A95" s="132">
        <v>23</v>
      </c>
      <c r="B95" s="28"/>
      <c r="C95" s="29"/>
      <c r="D95" s="29"/>
      <c r="E95" s="30"/>
      <c r="F95" s="31" t="s">
        <v>108</v>
      </c>
      <c r="G95" s="133"/>
      <c r="H95" s="28">
        <f>IF($E95="","",VLOOKUP($E95,'[3]男雙準備名單'!$A$7:$V$39,4))</f>
      </c>
      <c r="I95" s="134"/>
      <c r="J95" s="498"/>
      <c r="K95" s="499"/>
      <c r="L95" s="135"/>
      <c r="M95" s="159"/>
      <c r="N95" s="72"/>
      <c r="O95" s="150"/>
      <c r="P95" s="135"/>
      <c r="Q95" s="86"/>
      <c r="R95" s="138"/>
    </row>
    <row r="96" spans="1:18" s="139" customFormat="1" ht="13.5" customHeight="1">
      <c r="A96" s="132"/>
      <c r="B96" s="67"/>
      <c r="C96" s="67"/>
      <c r="D96" s="67"/>
      <c r="E96" s="67"/>
      <c r="F96" s="31" t="s">
        <v>108</v>
      </c>
      <c r="G96" s="133"/>
      <c r="H96" s="28">
        <f>IF($E95="","",VLOOKUP($E95,'[3]男雙準備名單'!$A$7:$V$39,9))</f>
      </c>
      <c r="I96" s="140"/>
      <c r="J96" s="498"/>
      <c r="K96" s="499"/>
      <c r="L96" s="135"/>
      <c r="M96" s="141"/>
      <c r="N96" s="66"/>
      <c r="O96" s="150"/>
      <c r="P96" s="135"/>
      <c r="Q96" s="86"/>
      <c r="R96" s="138"/>
    </row>
    <row r="97" spans="1:18" s="139" customFormat="1" ht="13.5" customHeight="1">
      <c r="A97" s="132"/>
      <c r="B97" s="67"/>
      <c r="C97" s="67"/>
      <c r="D97" s="67"/>
      <c r="E97" s="153"/>
      <c r="F97" s="68"/>
      <c r="G97" s="71"/>
      <c r="H97" s="66"/>
      <c r="I97" s="142"/>
      <c r="J97" s="143">
        <f>UPPER(IF(OR(I98="a",I98="as"),F95,IF(OR(I98="b",I98="bs"),F99,)))</f>
      </c>
      <c r="K97" s="156"/>
      <c r="L97" s="135"/>
      <c r="M97" s="141"/>
      <c r="N97" s="66"/>
      <c r="O97" s="150"/>
      <c r="P97" s="135"/>
      <c r="Q97" s="86"/>
      <c r="R97" s="138"/>
    </row>
    <row r="98" spans="1:18" s="139" customFormat="1" ht="13.5" customHeight="1">
      <c r="A98" s="132"/>
      <c r="B98" s="41"/>
      <c r="C98" s="41"/>
      <c r="D98" s="41"/>
      <c r="E98" s="51"/>
      <c r="F98" s="145"/>
      <c r="G98" s="146"/>
      <c r="H98" s="44" t="s">
        <v>6</v>
      </c>
      <c r="I98" s="53"/>
      <c r="J98" s="147">
        <f>UPPER(IF(OR(I98="a",I98="as"),F96,IF(OR(I98="b",I98="bs"),F100,)))</f>
      </c>
      <c r="K98" s="157"/>
      <c r="L98" s="66"/>
      <c r="M98" s="141"/>
      <c r="N98" s="66"/>
      <c r="O98" s="150"/>
      <c r="P98" s="135"/>
      <c r="Q98" s="86"/>
      <c r="R98" s="138"/>
    </row>
    <row r="99" spans="1:18" s="139" customFormat="1" ht="13.5" customHeight="1">
      <c r="A99" s="132">
        <v>24</v>
      </c>
      <c r="B99" s="28"/>
      <c r="C99" s="29"/>
      <c r="D99" s="29">
        <v>4</v>
      </c>
      <c r="E99" s="30">
        <v>5</v>
      </c>
      <c r="F99" s="31" t="str">
        <f>UPPER(IF($E99="","",VLOOKUP($E99,'[3]男雙準備名單'!$A$7:$V$39,2)))</f>
        <v>胡登富</v>
      </c>
      <c r="G99" s="133"/>
      <c r="H99" s="28" t="str">
        <f>IF($E99="","",VLOOKUP($E99,'[3]男雙準備名單'!$A$7:$V$39,4))</f>
        <v>台中市</v>
      </c>
      <c r="I99" s="149"/>
      <c r="J99" s="66"/>
      <c r="K99" s="141"/>
      <c r="L99" s="72"/>
      <c r="M99" s="144"/>
      <c r="N99" s="66"/>
      <c r="O99" s="150"/>
      <c r="P99" s="135"/>
      <c r="Q99" s="86"/>
      <c r="R99" s="138"/>
    </row>
    <row r="100" spans="1:18" s="139" customFormat="1" ht="13.5" customHeight="1">
      <c r="A100" s="132"/>
      <c r="B100" s="67"/>
      <c r="C100" s="67"/>
      <c r="D100" s="67"/>
      <c r="E100" s="67"/>
      <c r="F100" s="31" t="str">
        <f>UPPER(IF($E99="","",VLOOKUP($E99,'[3]男雙準備名單'!$A$7:$V$39,7)))</f>
        <v>張竹修</v>
      </c>
      <c r="G100" s="133"/>
      <c r="H100" s="28" t="str">
        <f>IF($E99="","",VLOOKUP($E99,'[3]男雙準備名單'!$A$7:$V$39,9))</f>
        <v>台中市</v>
      </c>
      <c r="I100" s="140"/>
      <c r="J100" s="66"/>
      <c r="K100" s="141"/>
      <c r="L100" s="151"/>
      <c r="M100" s="152"/>
      <c r="N100" s="498" t="s">
        <v>517</v>
      </c>
      <c r="O100" s="499"/>
      <c r="P100" s="135"/>
      <c r="Q100" s="86"/>
      <c r="R100" s="138"/>
    </row>
    <row r="101" spans="1:18" s="139" customFormat="1" ht="6.75" customHeight="1">
      <c r="A101" s="132"/>
      <c r="B101" s="67"/>
      <c r="C101" s="67"/>
      <c r="D101" s="67"/>
      <c r="E101" s="153"/>
      <c r="F101" s="68"/>
      <c r="G101" s="71"/>
      <c r="H101" s="66"/>
      <c r="I101" s="154"/>
      <c r="J101" s="135"/>
      <c r="K101" s="136"/>
      <c r="L101" s="66"/>
      <c r="M101" s="141"/>
      <c r="N101" s="498"/>
      <c r="O101" s="499"/>
      <c r="P101" s="143">
        <f>UPPER(IF(OR(O102="a",O102="as"),N85,IF(OR(O102="b",O102="bs"),N117,)))</f>
      </c>
      <c r="Q101" s="160"/>
      <c r="R101" s="138"/>
    </row>
    <row r="102" spans="1:18" s="139" customFormat="1" ht="6.75" customHeight="1">
      <c r="A102" s="132"/>
      <c r="B102" s="41"/>
      <c r="C102" s="41"/>
      <c r="D102" s="41"/>
      <c r="E102" s="51"/>
      <c r="F102" s="145"/>
      <c r="G102" s="146"/>
      <c r="H102" s="135"/>
      <c r="I102" s="155"/>
      <c r="J102" s="135"/>
      <c r="K102" s="136"/>
      <c r="L102" s="66"/>
      <c r="M102" s="141"/>
      <c r="N102" s="498"/>
      <c r="O102" s="499"/>
      <c r="P102" s="147">
        <f>UPPER(IF(OR(O102="a",O102="as"),N86,IF(OR(O102="b",O102="bs"),N118,)))</f>
      </c>
      <c r="Q102" s="161"/>
      <c r="R102" s="138"/>
    </row>
    <row r="103" spans="1:18" s="139" customFormat="1" ht="13.5" customHeight="1">
      <c r="A103" s="132">
        <v>25</v>
      </c>
      <c r="B103" s="28"/>
      <c r="C103" s="29"/>
      <c r="D103" s="29"/>
      <c r="E103" s="30">
        <v>7</v>
      </c>
      <c r="F103" s="31" t="str">
        <f>UPPER(IF($E103="","",VLOOKUP($E103,'[3]男雙準備名單'!$A$7:$V$39,2)))</f>
        <v>江慶銘</v>
      </c>
      <c r="G103" s="133"/>
      <c r="H103" s="28"/>
      <c r="I103" s="134"/>
      <c r="J103" s="135"/>
      <c r="K103" s="136"/>
      <c r="L103" s="135"/>
      <c r="M103" s="136"/>
      <c r="N103" s="498"/>
      <c r="O103" s="499"/>
      <c r="P103" s="72"/>
      <c r="Q103" s="86"/>
      <c r="R103" s="138"/>
    </row>
    <row r="104" spans="1:18" s="139" customFormat="1" ht="13.5" customHeight="1">
      <c r="A104" s="132"/>
      <c r="B104" s="67"/>
      <c r="C104" s="67"/>
      <c r="D104" s="67"/>
      <c r="E104" s="67"/>
      <c r="F104" s="31" t="str">
        <f>UPPER(IF($E103="","",VLOOKUP($E103,'[3]男雙準備名單'!$A$7:$V$39,7)))</f>
        <v>廖再山</v>
      </c>
      <c r="G104" s="133"/>
      <c r="H104" s="28"/>
      <c r="I104" s="140"/>
      <c r="J104" s="66">
        <f>IF(I104="a",F103,IF(I104="b",F105,""))</f>
      </c>
      <c r="K104" s="141"/>
      <c r="L104" s="135"/>
      <c r="M104" s="136"/>
      <c r="N104" s="498"/>
      <c r="O104" s="499"/>
      <c r="P104" s="151"/>
      <c r="Q104" s="162"/>
      <c r="R104" s="138"/>
    </row>
    <row r="105" spans="1:18" s="139" customFormat="1" ht="13.5" customHeight="1">
      <c r="A105" s="132"/>
      <c r="B105" s="67"/>
      <c r="C105" s="67"/>
      <c r="D105" s="67"/>
      <c r="E105" s="153"/>
      <c r="F105" s="68"/>
      <c r="G105" s="511" t="s">
        <v>502</v>
      </c>
      <c r="H105" s="511"/>
      <c r="I105" s="512"/>
      <c r="J105" s="143">
        <f>UPPER(IF(OR(I106="a",I106="as"),F103,IF(OR(I106="b",I106="bs"),F107,)))</f>
      </c>
      <c r="K105" s="144"/>
      <c r="L105" s="135"/>
      <c r="M105" s="136"/>
      <c r="N105" s="135"/>
      <c r="O105" s="150"/>
      <c r="P105" s="135"/>
      <c r="Q105" s="86"/>
      <c r="R105" s="138"/>
    </row>
    <row r="106" spans="1:18" s="139" customFormat="1" ht="13.5" customHeight="1">
      <c r="A106" s="132"/>
      <c r="B106" s="41"/>
      <c r="C106" s="41"/>
      <c r="D106" s="41"/>
      <c r="E106" s="51"/>
      <c r="F106" s="145"/>
      <c r="G106" s="498"/>
      <c r="H106" s="498"/>
      <c r="I106" s="499"/>
      <c r="J106" s="147">
        <f>UPPER(IF(OR(I106="a",I106="as"),F104,IF(OR(I106="b",I106="bs"),F108,)))</f>
      </c>
      <c r="K106" s="148"/>
      <c r="L106" s="66"/>
      <c r="M106" s="141"/>
      <c r="N106" s="135"/>
      <c r="O106" s="150"/>
      <c r="P106" s="135"/>
      <c r="Q106" s="86"/>
      <c r="R106" s="138"/>
    </row>
    <row r="107" spans="1:18" s="139" customFormat="1" ht="13.5" customHeight="1">
      <c r="A107" s="132">
        <v>26</v>
      </c>
      <c r="B107" s="28"/>
      <c r="C107" s="29"/>
      <c r="D107" s="29"/>
      <c r="E107" s="30">
        <v>20</v>
      </c>
      <c r="F107" s="31" t="str">
        <f>UPPER(IF($E107="","",VLOOKUP($E107,'[3]男雙準備名單'!$A$7:$V$39,2)))</f>
        <v>何奇鍊</v>
      </c>
      <c r="G107" s="133"/>
      <c r="H107" s="28" t="str">
        <f>IF($E107="","",VLOOKUP($E107,'[3]男雙準備名單'!$A$7:$V$39,4))</f>
        <v>台中市</v>
      </c>
      <c r="I107" s="149"/>
      <c r="J107" s="66"/>
      <c r="K107" s="150"/>
      <c r="L107" s="72"/>
      <c r="M107" s="144"/>
      <c r="N107" s="135"/>
      <c r="O107" s="150"/>
      <c r="P107" s="135"/>
      <c r="Q107" s="86"/>
      <c r="R107" s="138"/>
    </row>
    <row r="108" spans="1:18" s="139" customFormat="1" ht="13.5" customHeight="1">
      <c r="A108" s="132"/>
      <c r="B108" s="67"/>
      <c r="C108" s="67"/>
      <c r="D108" s="67"/>
      <c r="E108" s="67"/>
      <c r="F108" s="31" t="str">
        <f>UPPER(IF($E107="","",VLOOKUP($E107,'[3]男雙準備名單'!$A$7:$V$39,7)))</f>
        <v>郭權財</v>
      </c>
      <c r="G108" s="133"/>
      <c r="H108" s="28" t="str">
        <f>IF($E107="","",VLOOKUP($E107,'[3]男雙準備名單'!$A$7:$V$39,9))</f>
        <v>台中市</v>
      </c>
      <c r="I108" s="140"/>
      <c r="J108" s="66"/>
      <c r="K108" s="150"/>
      <c r="L108" s="151"/>
      <c r="M108" s="152"/>
      <c r="N108" s="135"/>
      <c r="O108" s="150"/>
      <c r="P108" s="135"/>
      <c r="Q108" s="86"/>
      <c r="R108" s="138"/>
    </row>
    <row r="109" spans="1:18" s="139" customFormat="1" ht="6.75" customHeight="1">
      <c r="A109" s="132"/>
      <c r="B109" s="67"/>
      <c r="C109" s="67"/>
      <c r="D109" s="67"/>
      <c r="E109" s="153"/>
      <c r="F109" s="68"/>
      <c r="G109" s="71"/>
      <c r="H109" s="66"/>
      <c r="I109" s="154"/>
      <c r="J109" s="498" t="s">
        <v>510</v>
      </c>
      <c r="K109" s="499"/>
      <c r="L109" s="143">
        <f>UPPER(IF(OR(K110="a",K110="as"),J105,IF(OR(K110="b",K110="bs"),J113,)))</f>
      </c>
      <c r="M109" s="141"/>
      <c r="N109" s="135"/>
      <c r="O109" s="150"/>
      <c r="P109" s="135"/>
      <c r="Q109" s="86"/>
      <c r="R109" s="138"/>
    </row>
    <row r="110" spans="1:18" s="139" customFormat="1" ht="6.75" customHeight="1">
      <c r="A110" s="132"/>
      <c r="B110" s="41"/>
      <c r="C110" s="41"/>
      <c r="D110" s="41"/>
      <c r="E110" s="51"/>
      <c r="F110" s="145"/>
      <c r="G110" s="146"/>
      <c r="H110" s="135"/>
      <c r="I110" s="155"/>
      <c r="J110" s="498"/>
      <c r="K110" s="499"/>
      <c r="L110" s="147">
        <f>UPPER(IF(OR(K110="a",K110="as"),J106,IF(OR(K110="b",K110="bs"),J114,)))</f>
      </c>
      <c r="M110" s="148"/>
      <c r="N110" s="66"/>
      <c r="O110" s="150"/>
      <c r="P110" s="135"/>
      <c r="Q110" s="86"/>
      <c r="R110" s="138"/>
    </row>
    <row r="111" spans="1:18" s="139" customFormat="1" ht="13.5" customHeight="1">
      <c r="A111" s="132">
        <v>27</v>
      </c>
      <c r="B111" s="28"/>
      <c r="C111" s="29"/>
      <c r="D111" s="29"/>
      <c r="E111" s="30">
        <v>11</v>
      </c>
      <c r="F111" s="31" t="str">
        <f>UPPER(IF($E111="","",VLOOKUP($E111,'[3]男雙準備名單'!$A$7:$V$39,2)))</f>
        <v>謝慶堂</v>
      </c>
      <c r="G111" s="133"/>
      <c r="H111" s="28" t="str">
        <f>IF($E111="","",VLOOKUP($E111,'[3]男雙準備名單'!$A$7:$V$39,4))</f>
        <v>高雄市</v>
      </c>
      <c r="I111" s="134"/>
      <c r="J111" s="498"/>
      <c r="K111" s="499"/>
      <c r="L111" s="135"/>
      <c r="M111" s="150"/>
      <c r="N111" s="72"/>
      <c r="O111" s="150"/>
      <c r="P111" s="135"/>
      <c r="Q111" s="86"/>
      <c r="R111" s="138"/>
    </row>
    <row r="112" spans="1:18" s="139" customFormat="1" ht="13.5" customHeight="1">
      <c r="A112" s="132"/>
      <c r="B112" s="67"/>
      <c r="C112" s="67"/>
      <c r="D112" s="67"/>
      <c r="E112" s="67"/>
      <c r="F112" s="31" t="str">
        <f>UPPER(IF($E111="","",VLOOKUP($E111,'[3]男雙準備名單'!$A$7:$V$39,7)))</f>
        <v>陳柱明</v>
      </c>
      <c r="G112" s="133"/>
      <c r="H112" s="28" t="str">
        <f>IF($E111="","",VLOOKUP($E111,'[3]男雙準備名單'!$A$7:$V$39,9))</f>
        <v>高雄市</v>
      </c>
      <c r="I112" s="140"/>
      <c r="J112" s="498"/>
      <c r="K112" s="499"/>
      <c r="L112" s="135"/>
      <c r="M112" s="150"/>
      <c r="N112" s="66"/>
      <c r="O112" s="150"/>
      <c r="P112" s="135"/>
      <c r="Q112" s="86"/>
      <c r="R112" s="138"/>
    </row>
    <row r="113" spans="1:18" s="139" customFormat="1" ht="13.5" customHeight="1">
      <c r="A113" s="132"/>
      <c r="B113" s="67"/>
      <c r="C113" s="67"/>
      <c r="D113" s="67"/>
      <c r="E113" s="67"/>
      <c r="F113" s="68"/>
      <c r="G113" s="511" t="s">
        <v>503</v>
      </c>
      <c r="H113" s="511"/>
      <c r="I113" s="512"/>
      <c r="J113" s="143">
        <f>UPPER(IF(OR(I114="a",I114="as"),F111,IF(OR(I114="b",I114="bs"),F115,)))</f>
      </c>
      <c r="K113" s="156"/>
      <c r="L113" s="135"/>
      <c r="M113" s="150"/>
      <c r="N113" s="66"/>
      <c r="O113" s="150"/>
      <c r="P113" s="135"/>
      <c r="Q113" s="86"/>
      <c r="R113" s="138"/>
    </row>
    <row r="114" spans="1:18" s="139" customFormat="1" ht="13.5" customHeight="1">
      <c r="A114" s="132"/>
      <c r="B114" s="41"/>
      <c r="C114" s="41"/>
      <c r="D114" s="41"/>
      <c r="E114" s="41"/>
      <c r="F114" s="145"/>
      <c r="G114" s="498"/>
      <c r="H114" s="498"/>
      <c r="I114" s="499"/>
      <c r="J114" s="147">
        <f>UPPER(IF(OR(I114="a",I114="as"),F112,IF(OR(I114="b",I114="bs"),F116,)))</f>
      </c>
      <c r="K114" s="157"/>
      <c r="L114" s="66"/>
      <c r="M114" s="150"/>
      <c r="N114" s="66"/>
      <c r="O114" s="150"/>
      <c r="P114" s="135"/>
      <c r="Q114" s="86"/>
      <c r="R114" s="138"/>
    </row>
    <row r="115" spans="1:18" s="139" customFormat="1" ht="13.5" customHeight="1">
      <c r="A115" s="132">
        <v>28</v>
      </c>
      <c r="B115" s="28"/>
      <c r="C115" s="29"/>
      <c r="D115" s="29"/>
      <c r="E115" s="30">
        <v>22</v>
      </c>
      <c r="F115" s="31" t="str">
        <f>UPPER(IF($E115="","",VLOOKUP($E115,'[3]男雙準備名單'!$A$7:$V$39,2)))</f>
        <v>莊志賢</v>
      </c>
      <c r="G115" s="133"/>
      <c r="H115" s="28" t="str">
        <f>IF($E115="","",VLOOKUP($E115,'[3]男雙準備名單'!$A$7:$V$39,4))</f>
        <v>台中市</v>
      </c>
      <c r="I115" s="149"/>
      <c r="J115" s="66"/>
      <c r="K115" s="141"/>
      <c r="L115" s="72"/>
      <c r="M115" s="156"/>
      <c r="N115" s="66"/>
      <c r="O115" s="150"/>
      <c r="P115" s="135"/>
      <c r="Q115" s="86"/>
      <c r="R115" s="138"/>
    </row>
    <row r="116" spans="1:18" s="139" customFormat="1" ht="13.5" customHeight="1">
      <c r="A116" s="132"/>
      <c r="B116" s="67"/>
      <c r="C116" s="67"/>
      <c r="D116" s="67"/>
      <c r="E116" s="67"/>
      <c r="F116" s="31" t="str">
        <f>UPPER(IF($E115="","",VLOOKUP($E115,'[3]男雙準備名單'!$A$7:$V$39,7)))</f>
        <v>劉仲甫</v>
      </c>
      <c r="G116" s="133"/>
      <c r="H116" s="28" t="str">
        <f>IF($E115="","",VLOOKUP($E115,'[3]男雙準備名單'!$A$7:$V$39,9))</f>
        <v>台中市</v>
      </c>
      <c r="I116" s="140"/>
      <c r="J116" s="66"/>
      <c r="K116" s="141"/>
      <c r="L116" s="151"/>
      <c r="M116" s="158"/>
      <c r="N116" s="66"/>
      <c r="O116" s="150"/>
      <c r="P116" s="135"/>
      <c r="Q116" s="86"/>
      <c r="R116" s="138"/>
    </row>
    <row r="117" spans="1:18" s="139" customFormat="1" ht="6.75" customHeight="1">
      <c r="A117" s="132"/>
      <c r="B117" s="67"/>
      <c r="C117" s="67"/>
      <c r="D117" s="67"/>
      <c r="E117" s="67"/>
      <c r="F117" s="68"/>
      <c r="G117" s="71"/>
      <c r="H117" s="66"/>
      <c r="I117" s="154"/>
      <c r="J117" s="135"/>
      <c r="K117" s="136"/>
      <c r="L117" s="498" t="s">
        <v>515</v>
      </c>
      <c r="M117" s="499"/>
      <c r="N117" s="143">
        <f>UPPER(IF(OR(M118="a",M118="as"),L109,IF(OR(M118="b",M118="bs"),L125,)))</f>
      </c>
      <c r="O117" s="150"/>
      <c r="P117" s="135"/>
      <c r="Q117" s="86"/>
      <c r="R117" s="138"/>
    </row>
    <row r="118" spans="1:18" s="139" customFormat="1" ht="6.75" customHeight="1">
      <c r="A118" s="132"/>
      <c r="B118" s="41"/>
      <c r="C118" s="41"/>
      <c r="D118" s="41"/>
      <c r="E118" s="41"/>
      <c r="F118" s="145"/>
      <c r="G118" s="146"/>
      <c r="H118" s="135"/>
      <c r="I118" s="155"/>
      <c r="J118" s="135"/>
      <c r="K118" s="136"/>
      <c r="L118" s="498"/>
      <c r="M118" s="499"/>
      <c r="N118" s="147">
        <f>UPPER(IF(OR(M118="a",M118="as"),L110,IF(OR(M118="b",M118="bs"),L126,)))</f>
      </c>
      <c r="O118" s="157"/>
      <c r="P118" s="66"/>
      <c r="Q118" s="86"/>
      <c r="R118" s="138"/>
    </row>
    <row r="119" spans="1:18" s="139" customFormat="1" ht="13.5" customHeight="1">
      <c r="A119" s="132">
        <v>29</v>
      </c>
      <c r="B119" s="28"/>
      <c r="C119" s="29"/>
      <c r="D119" s="29"/>
      <c r="E119" s="30">
        <v>16</v>
      </c>
      <c r="F119" s="31" t="str">
        <f>UPPER(IF($E119="","",VLOOKUP($E119,'[3]男雙準備名單'!$A$7:$V$39,2)))</f>
        <v>陳克沖</v>
      </c>
      <c r="G119" s="133"/>
      <c r="H119" s="28" t="str">
        <f>IF($E119="","",VLOOKUP($E119,'[3]男雙準備名單'!$A$7:$V$39,4))</f>
        <v>台中市</v>
      </c>
      <c r="I119" s="134"/>
      <c r="J119" s="135"/>
      <c r="K119" s="136"/>
      <c r="L119" s="498"/>
      <c r="M119" s="499"/>
      <c r="N119" s="135"/>
      <c r="O119" s="159"/>
      <c r="P119" s="135"/>
      <c r="Q119" s="35"/>
      <c r="R119" s="138"/>
    </row>
    <row r="120" spans="1:18" s="139" customFormat="1" ht="13.5" customHeight="1">
      <c r="A120" s="132"/>
      <c r="B120" s="67"/>
      <c r="C120" s="67"/>
      <c r="D120" s="67"/>
      <c r="E120" s="67"/>
      <c r="F120" s="31" t="str">
        <f>UPPER(IF($E119="","",VLOOKUP($E119,'[3]男雙準備名單'!$A$7:$V$39,7)))</f>
        <v>陳一豐</v>
      </c>
      <c r="G120" s="133"/>
      <c r="H120" s="28" t="str">
        <f>IF($E119="","",VLOOKUP($E119,'[3]男雙準備名單'!$A$7:$V$39,9))</f>
        <v>台中市</v>
      </c>
      <c r="I120" s="140"/>
      <c r="J120" s="66">
        <f>IF(I120="a",F119,IF(I120="b",F121,""))</f>
      </c>
      <c r="K120" s="141"/>
      <c r="L120" s="135"/>
      <c r="M120" s="150"/>
      <c r="N120" s="135"/>
      <c r="O120" s="141"/>
      <c r="P120" s="135"/>
      <c r="Q120" s="35"/>
      <c r="R120" s="138"/>
    </row>
    <row r="121" spans="1:18" s="139" customFormat="1" ht="13.5" customHeight="1">
      <c r="A121" s="132"/>
      <c r="B121" s="67"/>
      <c r="C121" s="67"/>
      <c r="D121" s="67"/>
      <c r="E121" s="153"/>
      <c r="F121" s="68"/>
      <c r="G121" s="511" t="s">
        <v>504</v>
      </c>
      <c r="H121" s="511"/>
      <c r="I121" s="512"/>
      <c r="J121" s="143">
        <f>UPPER(IF(OR(I122="a",I122="as"),F119,IF(OR(I122="b",I122="bs"),F123,)))</f>
      </c>
      <c r="K121" s="144"/>
      <c r="L121" s="135"/>
      <c r="M121" s="150"/>
      <c r="N121" s="135"/>
      <c r="O121" s="141"/>
      <c r="P121" s="135"/>
      <c r="Q121" s="35"/>
      <c r="R121" s="138"/>
    </row>
    <row r="122" spans="1:18" s="139" customFormat="1" ht="13.5" customHeight="1">
      <c r="A122" s="132"/>
      <c r="B122" s="41"/>
      <c r="C122" s="41"/>
      <c r="D122" s="41"/>
      <c r="E122" s="51"/>
      <c r="F122" s="145"/>
      <c r="G122" s="498"/>
      <c r="H122" s="498"/>
      <c r="I122" s="499"/>
      <c r="J122" s="147">
        <f>UPPER(IF(OR(I122="a",I122="as"),F120,IF(OR(I122="b",I122="bs"),F124,)))</f>
      </c>
      <c r="K122" s="148"/>
      <c r="L122" s="66"/>
      <c r="M122" s="150"/>
      <c r="N122" s="135"/>
      <c r="O122" s="141"/>
      <c r="P122" s="135"/>
      <c r="Q122" s="35"/>
      <c r="R122" s="138"/>
    </row>
    <row r="123" spans="1:18" s="139" customFormat="1" ht="13.5" customHeight="1">
      <c r="A123" s="132">
        <v>30</v>
      </c>
      <c r="B123" s="28"/>
      <c r="C123" s="29"/>
      <c r="D123" s="29"/>
      <c r="E123" s="30">
        <v>12</v>
      </c>
      <c r="F123" s="31" t="str">
        <f>UPPER(IF($E123="","",VLOOKUP($E123,'[3]男雙準備名單'!$A$7:$V$39,2)))</f>
        <v>黃郁文</v>
      </c>
      <c r="G123" s="133"/>
      <c r="H123" s="28" t="str">
        <f>IF($E123="","",VLOOKUP($E123,'[3]男雙準備名單'!$A$7:$V$39,4))</f>
        <v>桃園縣</v>
      </c>
      <c r="I123" s="149"/>
      <c r="J123" s="66"/>
      <c r="K123" s="150"/>
      <c r="L123" s="72"/>
      <c r="M123" s="156"/>
      <c r="N123" s="135"/>
      <c r="O123" s="141"/>
      <c r="P123" s="135"/>
      <c r="Q123" s="35"/>
      <c r="R123" s="138"/>
    </row>
    <row r="124" spans="1:18" s="139" customFormat="1" ht="13.5" customHeight="1">
      <c r="A124" s="132"/>
      <c r="B124" s="67"/>
      <c r="C124" s="67"/>
      <c r="D124" s="67"/>
      <c r="E124" s="67"/>
      <c r="F124" s="31" t="str">
        <f>UPPER(IF($E123="","",VLOOKUP($E123,'[3]男雙準備名單'!$A$7:$V$39,7)))</f>
        <v>胡文龍</v>
      </c>
      <c r="G124" s="133"/>
      <c r="H124" s="28" t="str">
        <f>IF($E123="","",VLOOKUP($E123,'[3]男雙準備名單'!$A$7:$V$39,9))</f>
        <v>桃園縣</v>
      </c>
      <c r="I124" s="140"/>
      <c r="J124" s="66"/>
      <c r="K124" s="150"/>
      <c r="L124" s="151"/>
      <c r="M124" s="158"/>
      <c r="N124" s="135"/>
      <c r="O124" s="141"/>
      <c r="P124" s="135"/>
      <c r="Q124" s="35"/>
      <c r="R124" s="138"/>
    </row>
    <row r="125" spans="1:18" s="139" customFormat="1" ht="6.75" customHeight="1">
      <c r="A125" s="132"/>
      <c r="B125" s="67"/>
      <c r="C125" s="67"/>
      <c r="D125" s="67"/>
      <c r="E125" s="153"/>
      <c r="F125" s="68"/>
      <c r="G125" s="71"/>
      <c r="H125" s="66"/>
      <c r="I125" s="154"/>
      <c r="J125" s="498" t="s">
        <v>511</v>
      </c>
      <c r="K125" s="499"/>
      <c r="L125" s="143">
        <f>UPPER(IF(OR(K126="a",K126="as"),J121,IF(OR(K126="b",K126="bs"),J129,)))</f>
      </c>
      <c r="M125" s="150"/>
      <c r="N125" s="135"/>
      <c r="O125" s="141"/>
      <c r="P125" s="135"/>
      <c r="Q125" s="35"/>
      <c r="R125" s="138"/>
    </row>
    <row r="126" spans="1:18" s="139" customFormat="1" ht="6.75" customHeight="1">
      <c r="A126" s="132"/>
      <c r="B126" s="41"/>
      <c r="C126" s="41"/>
      <c r="D126" s="41"/>
      <c r="E126" s="51"/>
      <c r="F126" s="145"/>
      <c r="G126" s="146"/>
      <c r="H126" s="135"/>
      <c r="I126" s="155"/>
      <c r="J126" s="498"/>
      <c r="K126" s="499"/>
      <c r="L126" s="147">
        <f>UPPER(IF(OR(K126="a",K126="as"),J122,IF(OR(K126="b",K126="bs"),J130,)))</f>
      </c>
      <c r="M126" s="157"/>
      <c r="N126" s="66"/>
      <c r="O126" s="141"/>
      <c r="P126" s="135"/>
      <c r="Q126" s="35"/>
      <c r="R126" s="138"/>
    </row>
    <row r="127" spans="1:18" s="139" customFormat="1" ht="13.5" customHeight="1">
      <c r="A127" s="132">
        <v>31</v>
      </c>
      <c r="B127" s="28"/>
      <c r="C127" s="29">
        <f>IF($E127="","",VLOOKUP($E127,'[3]男雙準備名單'!$A$7:$V$39,21))</f>
      </c>
      <c r="D127" s="29"/>
      <c r="E127" s="30"/>
      <c r="F127" s="31" t="s">
        <v>108</v>
      </c>
      <c r="G127" s="133"/>
      <c r="H127" s="28">
        <f>IF($E127="","",VLOOKUP($E127,'[3]男雙準備名單'!$A$7:$V$39,4))</f>
      </c>
      <c r="I127" s="134"/>
      <c r="J127" s="498"/>
      <c r="K127" s="499"/>
      <c r="L127" s="135"/>
      <c r="M127" s="159"/>
      <c r="N127" s="163"/>
      <c r="O127" s="164"/>
      <c r="P127" s="165"/>
      <c r="Q127" s="166"/>
      <c r="R127" s="167"/>
    </row>
    <row r="128" spans="1:18" s="139" customFormat="1" ht="13.5" customHeight="1">
      <c r="A128" s="132"/>
      <c r="B128" s="67"/>
      <c r="C128" s="67"/>
      <c r="D128" s="67"/>
      <c r="E128" s="67"/>
      <c r="F128" s="31" t="s">
        <v>108</v>
      </c>
      <c r="G128" s="133"/>
      <c r="H128" s="28">
        <f>IF($E127="","",VLOOKUP($E127,'[3]男雙準備名單'!$A$7:$V$39,9))</f>
      </c>
      <c r="I128" s="140"/>
      <c r="J128" s="498"/>
      <c r="K128" s="499"/>
      <c r="L128" s="135"/>
      <c r="M128" s="141"/>
      <c r="N128" s="168">
        <f>UPPER(IF(OR(O38="a",O38="as"),N21,IF(OR(O38="b",O38="bs"),N53,)))</f>
      </c>
      <c r="O128" s="169"/>
      <c r="P128" s="170"/>
      <c r="Q128" s="166"/>
      <c r="R128" s="167"/>
    </row>
    <row r="129" spans="1:18" s="139" customFormat="1" ht="13.5" customHeight="1">
      <c r="A129" s="132"/>
      <c r="B129" s="67"/>
      <c r="C129" s="67"/>
      <c r="D129" s="67"/>
      <c r="E129" s="67"/>
      <c r="F129" s="68"/>
      <c r="G129" s="71"/>
      <c r="H129" s="66"/>
      <c r="I129" s="142"/>
      <c r="J129" s="143">
        <f>UPPER(IF(OR(I130="a",I130="as"),F127,IF(OR(I130="b",I130="bs"),F131,)))</f>
      </c>
      <c r="K129" s="156"/>
      <c r="L129" s="135"/>
      <c r="M129" s="141"/>
      <c r="N129" s="171" t="s">
        <v>95</v>
      </c>
      <c r="O129" s="172"/>
      <c r="P129" s="170"/>
      <c r="Q129" s="166"/>
      <c r="R129" s="167"/>
    </row>
    <row r="130" spans="1:18" s="139" customFormat="1" ht="13.5" customHeight="1">
      <c r="A130" s="132"/>
      <c r="B130" s="41"/>
      <c r="C130" s="41"/>
      <c r="D130" s="41"/>
      <c r="E130" s="41"/>
      <c r="F130" s="145"/>
      <c r="G130" s="146"/>
      <c r="H130" s="44" t="s">
        <v>6</v>
      </c>
      <c r="I130" s="53"/>
      <c r="J130" s="147">
        <f>UPPER(IF(OR(I130="a",I130="as"),F128,IF(OR(I130="b",I130="bs"),F132,)))</f>
      </c>
      <c r="K130" s="157"/>
      <c r="L130" s="66"/>
      <c r="M130" s="141"/>
      <c r="N130" s="164"/>
      <c r="O130" s="173"/>
      <c r="P130" s="174">
        <f>UPPER(IF(OR(O131="a",O131="as"),N128,IF(OR(O131="b",O131="bs"),N132,)))</f>
      </c>
      <c r="Q130" s="175"/>
      <c r="R130" s="167"/>
    </row>
    <row r="131" spans="1:18" s="139" customFormat="1" ht="13.5" customHeight="1">
      <c r="A131" s="132">
        <v>32</v>
      </c>
      <c r="B131" s="28"/>
      <c r="C131" s="29">
        <f>IF($E131="","",VLOOKUP($E131,'[3]男雙準備名單'!$A$7:$V$39,21))</f>
        <v>10</v>
      </c>
      <c r="D131" s="29">
        <v>2</v>
      </c>
      <c r="E131" s="30">
        <v>2</v>
      </c>
      <c r="F131" s="31" t="str">
        <f>UPPER(IF($E131="","",VLOOKUP($E131,'[3]男雙準備名單'!$A$7:$V$39,2)))</f>
        <v>朱輝隆</v>
      </c>
      <c r="G131" s="133"/>
      <c r="H131" s="28" t="str">
        <f>IF($E131="","",VLOOKUP($E131,'[3]男雙準備名單'!$A$7:$V$39,4))</f>
        <v>台南市</v>
      </c>
      <c r="I131" s="149"/>
      <c r="J131" s="66"/>
      <c r="K131" s="141"/>
      <c r="L131" s="72"/>
      <c r="M131" s="144"/>
      <c r="N131" s="528" t="s">
        <v>518</v>
      </c>
      <c r="O131" s="529"/>
      <c r="P131" s="171" t="s">
        <v>109</v>
      </c>
      <c r="Q131" s="177"/>
      <c r="R131" s="167"/>
    </row>
    <row r="132" spans="1:18" s="139" customFormat="1" ht="13.5" customHeight="1">
      <c r="A132" s="132"/>
      <c r="B132" s="67"/>
      <c r="C132" s="67"/>
      <c r="D132" s="67"/>
      <c r="E132" s="67"/>
      <c r="F132" s="31" t="str">
        <f>UPPER(IF($E131="","",VLOOKUP($E131,'[3]男雙準備名單'!$A$7:$V$39,7)))</f>
        <v>謝慶賢</v>
      </c>
      <c r="G132" s="133"/>
      <c r="H132" s="28" t="str">
        <f>IF($E131="","",VLOOKUP($E131,'[3]男雙準備名單'!$A$7:$V$39,9))</f>
        <v>台南市</v>
      </c>
      <c r="I132" s="140"/>
      <c r="J132" s="66"/>
      <c r="K132" s="141"/>
      <c r="L132" s="151"/>
      <c r="M132" s="152"/>
      <c r="N132" s="528"/>
      <c r="O132" s="529"/>
      <c r="P132" s="170"/>
      <c r="Q132" s="166"/>
      <c r="R132" s="167"/>
    </row>
    <row r="133" spans="1:18" s="39" customFormat="1" ht="13.5" customHeight="1">
      <c r="A133" s="178"/>
      <c r="B133" s="179"/>
      <c r="C133" s="179"/>
      <c r="D133" s="179"/>
      <c r="E133" s="180"/>
      <c r="F133" s="181"/>
      <c r="G133" s="182"/>
      <c r="H133" s="183"/>
      <c r="I133" s="184"/>
      <c r="J133" s="36"/>
      <c r="K133" s="37"/>
      <c r="L133" s="61"/>
      <c r="M133" s="70"/>
      <c r="N133" s="185">
        <f>UPPER(IF(OR(O102="a",O102="as"),N86,IF(OR(O102="b",O102="bs"),N118,)))</f>
      </c>
      <c r="O133" s="186"/>
      <c r="P133" s="170"/>
      <c r="Q133" s="166"/>
      <c r="R133" s="187"/>
    </row>
    <row r="134" spans="1:18" s="39" customFormat="1" ht="13.5" customHeight="1">
      <c r="A134" s="178"/>
      <c r="B134" s="188"/>
      <c r="C134" s="188"/>
      <c r="D134" s="188"/>
      <c r="E134" s="189"/>
      <c r="F134" s="92"/>
      <c r="G134" s="190"/>
      <c r="H134" s="191"/>
      <c r="I134" s="192"/>
      <c r="J134" s="36"/>
      <c r="K134" s="37"/>
      <c r="L134" s="97"/>
      <c r="M134" s="98"/>
      <c r="N134" s="193"/>
      <c r="O134" s="194"/>
      <c r="P134" s="195"/>
      <c r="Q134" s="196"/>
      <c r="R134" s="187"/>
    </row>
    <row r="135" ht="15">
      <c r="F135" s="197"/>
    </row>
    <row r="136" ht="15">
      <c r="F136" s="197"/>
    </row>
    <row r="137" ht="15">
      <c r="F137" s="197"/>
    </row>
    <row r="138" ht="15">
      <c r="F138" s="197"/>
    </row>
    <row r="139" ht="15">
      <c r="F139" s="197"/>
    </row>
    <row r="140" ht="15">
      <c r="F140" s="197"/>
    </row>
    <row r="141" ht="15">
      <c r="F141" s="197"/>
    </row>
    <row r="142" ht="15">
      <c r="F142" s="197"/>
    </row>
  </sheetData>
  <sheetProtection/>
  <mergeCells count="25">
    <mergeCell ref="G81:I82"/>
    <mergeCell ref="A4:E4"/>
    <mergeCell ref="G57:I58"/>
    <mergeCell ref="G49:I50"/>
    <mergeCell ref="G25:I26"/>
    <mergeCell ref="G17:I18"/>
    <mergeCell ref="G121:I122"/>
    <mergeCell ref="G113:I114"/>
    <mergeCell ref="G105:I106"/>
    <mergeCell ref="G89:I90"/>
    <mergeCell ref="J13:K16"/>
    <mergeCell ref="J125:K128"/>
    <mergeCell ref="J109:K112"/>
    <mergeCell ref="J93:K96"/>
    <mergeCell ref="J77:K80"/>
    <mergeCell ref="L21:M23"/>
    <mergeCell ref="N100:O104"/>
    <mergeCell ref="N36:O40"/>
    <mergeCell ref="J61:K64"/>
    <mergeCell ref="J45:K48"/>
    <mergeCell ref="J29:K32"/>
    <mergeCell ref="N131:O132"/>
    <mergeCell ref="L117:M119"/>
    <mergeCell ref="L85:M87"/>
    <mergeCell ref="L53:M55"/>
  </mergeCells>
  <conditionalFormatting sqref="H10 N131 H42 H98 H34 H130 H74 H66">
    <cfRule type="expression" priority="17" dxfId="9" stopIfTrue="1">
      <formula>AND($N$1="CU",H10="Umpire")</formula>
    </cfRule>
    <cfRule type="expression" priority="18" dxfId="8" stopIfTrue="1">
      <formula>AND($N$1="CU",H10&lt;&gt;"Umpire",I10&lt;&gt;"")</formula>
    </cfRule>
    <cfRule type="expression" priority="19" dxfId="7" stopIfTrue="1">
      <formula>AND($N$1="CU",H10&lt;&gt;"Umpire")</formula>
    </cfRule>
  </conditionalFormatting>
  <conditionalFormatting sqref="L13 L29 L45 L61 N21 N53 P37 J9 J17 J25 J33 J41 J49 J57 J65 L77 L93 L109 L125 N85 N117 P101 J73 J81 J89 J97 J105 J113 J121 J129 P130">
    <cfRule type="expression" priority="15" dxfId="3" stopIfTrue="1">
      <formula>I10="as"</formula>
    </cfRule>
    <cfRule type="expression" priority="16" dxfId="3" stopIfTrue="1">
      <formula>I10="bs"</formula>
    </cfRule>
  </conditionalFormatting>
  <conditionalFormatting sqref="L14 L30 L46 L62 N22 N54 P38 J10 J18 J26 J34 J42 J50 J58 J66 L78 L94 L110 L126 N86 N118 P102 J74 J82 J90 J98 J106 J114 J122 J130 P131">
    <cfRule type="expression" priority="13" dxfId="3" stopIfTrue="1">
      <formula>I10="as"</formula>
    </cfRule>
    <cfRule type="expression" priority="14" dxfId="3" stopIfTrue="1">
      <formula>I10="bs"</formula>
    </cfRule>
  </conditionalFormatting>
  <conditionalFormatting sqref="I34 I74 I130 I66 I98 I10 I42">
    <cfRule type="expression" priority="12" dxfId="2" stopIfTrue="1">
      <formula>$N$1="CU"</formula>
    </cfRule>
  </conditionalFormatting>
  <conditionalFormatting sqref="B71 B75 B79 B83 B87 B91 B95 B99 B103 B107 B111 B115 B119 B123 B127 B131 B7 B11 B15 B19 B23 B27 B31 B35 B39 B43 B47 B51 B55 B59 B63 B67">
    <cfRule type="cellIs" priority="11" dxfId="10" operator="equal" stopIfTrue="1">
      <formula>"DA"</formula>
    </cfRule>
  </conditionalFormatting>
  <conditionalFormatting sqref="N128">
    <cfRule type="expression" priority="9" dxfId="3" stopIfTrue="1">
      <formula>M65="as"</formula>
    </cfRule>
    <cfRule type="expression" priority="10" dxfId="3" stopIfTrue="1">
      <formula>M65="bs"</formula>
    </cfRule>
  </conditionalFormatting>
  <conditionalFormatting sqref="N129">
    <cfRule type="expression" priority="7" dxfId="3" stopIfTrue="1">
      <formula>M65="as"</formula>
    </cfRule>
    <cfRule type="expression" priority="8" dxfId="3" stopIfTrue="1">
      <formula>M65="bs"</formula>
    </cfRule>
  </conditionalFormatting>
  <conditionalFormatting sqref="F71 F79 F83 F87 F91 F99 F103 F107 F111 F115 F119 F123 F131 F7 F11 F15 F19 F23 F27 F35 F39 F47 F51 F55 F59 F67 F127 F43 F95 F31 F63 F75">
    <cfRule type="cellIs" priority="6" dxfId="1" operator="equal" stopIfTrue="1">
      <formula>"Bye"</formula>
    </cfRule>
  </conditionalFormatting>
  <conditionalFormatting sqref="E71 E75 E79 E83 E87 E91 E95 E99 E103 E107 E111 E115 E119 E123 E127 E131 E7 E11 E15 E19 E23 E27 E31 E35 E39 E43 E47 E51 E55 E59 E63 E67">
    <cfRule type="cellIs" priority="5" dxfId="0" operator="lessThan" stopIfTrue="1">
      <formula>9</formula>
    </cfRule>
  </conditionalFormatting>
  <conditionalFormatting sqref="N133">
    <cfRule type="expression" priority="3" dxfId="3" stopIfTrue="1">
      <formula>#REF!="as"</formula>
    </cfRule>
    <cfRule type="expression" priority="4" dxfId="3" stopIfTrue="1">
      <formula>#REF!="bs"</formula>
    </cfRule>
  </conditionalFormatting>
  <dataValidations count="1">
    <dataValidation type="list" allowBlank="1" showInputMessage="1" sqref="N36 L21 L53 J61 J93 J13 J29 G57 G89 G113 L117 G49">
      <formula1>$T$7:$T$16</formula1>
    </dataValidation>
  </dataValidations>
  <printOptions horizontalCentered="1"/>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dimension ref="A1:T135"/>
  <sheetViews>
    <sheetView showGridLines="0" zoomScalePageLayoutView="0" workbookViewId="0" topLeftCell="A43">
      <selection activeCell="D68" sqref="D68"/>
    </sheetView>
  </sheetViews>
  <sheetFormatPr defaultColWidth="9.00390625" defaultRowHeight="16.5"/>
  <cols>
    <col min="1" max="1" width="2.625" style="1" customWidth="1"/>
    <col min="2" max="2" width="1.75390625" style="1" customWidth="1"/>
    <col min="3" max="3" width="2.125" style="1" customWidth="1"/>
    <col min="4" max="4" width="3.375" style="73" customWidth="1"/>
    <col min="5" max="5" width="0.5" style="1" customWidth="1"/>
    <col min="6" max="6" width="6.625" style="1" customWidth="1"/>
    <col min="7" max="7" width="11.625" style="1" customWidth="1"/>
    <col min="8" max="8" width="5.125" style="1" customWidth="1"/>
    <col min="9" max="9" width="0.875" style="74" customWidth="1"/>
    <col min="10" max="10" width="14.375" style="103" customWidth="1"/>
    <col min="11" max="11" width="0.875" style="198" customWidth="1"/>
    <col min="12" max="12" width="14.375" style="103" customWidth="1"/>
    <col min="13" max="13" width="0.875" style="102" customWidth="1"/>
    <col min="14" max="14" width="14.375" style="103" customWidth="1"/>
    <col min="15" max="15" width="0.875" style="198" customWidth="1"/>
    <col min="16" max="16" width="9.25390625" style="103" customWidth="1"/>
    <col min="17" max="17" width="0.37109375" style="102" customWidth="1"/>
    <col min="18" max="18" width="9.00390625" style="1" customWidth="1"/>
    <col min="19" max="19" width="7.625" style="1" customWidth="1"/>
    <col min="20" max="20" width="7.75390625" style="1" hidden="1" customWidth="1"/>
    <col min="21" max="21" width="5.00390625" style="1" customWidth="1"/>
    <col min="22" max="16384" width="9.00390625" style="1" customWidth="1"/>
  </cols>
  <sheetData>
    <row r="1" spans="1:17" s="399" customFormat="1" ht="15.75" customHeight="1">
      <c r="A1" s="398" t="s">
        <v>182</v>
      </c>
      <c r="D1" s="412"/>
      <c r="I1" s="400"/>
      <c r="J1" s="401"/>
      <c r="K1" s="402"/>
      <c r="L1" s="401"/>
      <c r="M1" s="402"/>
      <c r="N1" s="402"/>
      <c r="O1" s="402"/>
      <c r="P1" s="403"/>
      <c r="Q1" s="404"/>
    </row>
    <row r="2" spans="1:17" s="353" customFormat="1" ht="15.75" customHeight="1">
      <c r="A2" s="346" t="s">
        <v>187</v>
      </c>
      <c r="B2" s="376"/>
      <c r="D2" s="371"/>
      <c r="I2" s="372"/>
      <c r="J2" s="377"/>
      <c r="K2" s="374"/>
      <c r="L2" s="377"/>
      <c r="M2" s="374"/>
      <c r="N2" s="375"/>
      <c r="O2" s="374"/>
      <c r="P2" s="375"/>
      <c r="Q2" s="374"/>
    </row>
    <row r="3" spans="1:17" s="8" customFormat="1" ht="10.5" customHeight="1">
      <c r="A3" s="104" t="s">
        <v>1</v>
      </c>
      <c r="B3" s="104"/>
      <c r="C3" s="104"/>
      <c r="D3" s="105"/>
      <c r="E3" s="104"/>
      <c r="F3" s="106"/>
      <c r="G3" s="104" t="s">
        <v>2</v>
      </c>
      <c r="H3" s="104"/>
      <c r="I3" s="107"/>
      <c r="J3" s="2"/>
      <c r="K3" s="6"/>
      <c r="L3" s="108"/>
      <c r="M3" s="109"/>
      <c r="N3" s="110"/>
      <c r="O3" s="111"/>
      <c r="P3" s="112"/>
      <c r="Q3" s="113" t="s">
        <v>3</v>
      </c>
    </row>
    <row r="4" spans="1:17" s="14" customFormat="1" ht="11.25" customHeight="1" thickBot="1">
      <c r="A4" s="517" t="s">
        <v>162</v>
      </c>
      <c r="B4" s="517"/>
      <c r="C4" s="517"/>
      <c r="D4" s="517"/>
      <c r="E4" s="517"/>
      <c r="F4" s="114"/>
      <c r="G4" s="9" t="str">
        <f>'[4]Week SetUp'!$C$10</f>
        <v>台中市</v>
      </c>
      <c r="H4" s="114"/>
      <c r="I4" s="115"/>
      <c r="J4" s="11"/>
      <c r="K4" s="10"/>
      <c r="L4" s="116"/>
      <c r="M4" s="117"/>
      <c r="N4" s="118"/>
      <c r="O4" s="117"/>
      <c r="P4" s="118"/>
      <c r="Q4" s="13" t="str">
        <f>'[4]Week SetUp'!$E$10</f>
        <v>王正松</v>
      </c>
    </row>
    <row r="5" spans="1:17" s="19" customFormat="1" ht="9.75">
      <c r="A5" s="119"/>
      <c r="B5" s="120"/>
      <c r="C5" s="121"/>
      <c r="D5" s="120" t="s">
        <v>90</v>
      </c>
      <c r="E5" s="120"/>
      <c r="F5" s="122" t="s">
        <v>91</v>
      </c>
      <c r="G5" s="106"/>
      <c r="H5" s="122"/>
      <c r="I5" s="123"/>
      <c r="J5" s="121" t="s">
        <v>92</v>
      </c>
      <c r="K5" s="124"/>
      <c r="L5" s="121" t="s">
        <v>93</v>
      </c>
      <c r="M5" s="124"/>
      <c r="N5" s="121" t="s">
        <v>94</v>
      </c>
      <c r="O5" s="124"/>
      <c r="P5" s="121" t="s">
        <v>207</v>
      </c>
      <c r="Q5" s="109"/>
    </row>
    <row r="6" spans="1:17" s="19" customFormat="1" ht="3.75" customHeight="1" thickBot="1">
      <c r="A6" s="125"/>
      <c r="B6" s="126"/>
      <c r="C6" s="22"/>
      <c r="D6" s="22"/>
      <c r="E6" s="126"/>
      <c r="F6" s="127"/>
      <c r="G6" s="128"/>
      <c r="H6" s="127"/>
      <c r="I6" s="129"/>
      <c r="J6" s="22"/>
      <c r="K6" s="130"/>
      <c r="L6" s="22"/>
      <c r="M6" s="130"/>
      <c r="N6" s="22"/>
      <c r="O6" s="130"/>
      <c r="P6" s="22"/>
      <c r="Q6" s="131"/>
    </row>
    <row r="7" spans="1:20" s="139" customFormat="1" ht="13.5" customHeight="1">
      <c r="A7" s="132">
        <v>1</v>
      </c>
      <c r="B7" s="28"/>
      <c r="C7" s="28"/>
      <c r="D7" s="29">
        <v>1</v>
      </c>
      <c r="E7" s="30">
        <v>1</v>
      </c>
      <c r="F7" s="31" t="str">
        <f>UPPER(IF($E7="","",VLOOKUP($E7,'[4]男雙準備名單'!$A$7:$V$39,2)))</f>
        <v>陳政平</v>
      </c>
      <c r="G7" s="133"/>
      <c r="H7" s="28" t="str">
        <f>IF($E7="","",VLOOKUP($E7,'[4]男雙準備名單'!$A$7:$V$39,4))</f>
        <v>台中市</v>
      </c>
      <c r="I7" s="134"/>
      <c r="J7" s="135"/>
      <c r="K7" s="136"/>
      <c r="L7" s="135"/>
      <c r="M7" s="136"/>
      <c r="N7" s="473" t="s">
        <v>474</v>
      </c>
      <c r="O7" s="136"/>
      <c r="P7" s="135"/>
      <c r="Q7" s="137"/>
      <c r="R7" s="138"/>
      <c r="T7" s="40" t="e">
        <f>#REF!</f>
        <v>#REF!</v>
      </c>
    </row>
    <row r="8" spans="1:20" s="139" customFormat="1" ht="13.5" customHeight="1">
      <c r="A8" s="132"/>
      <c r="B8" s="67"/>
      <c r="C8" s="67"/>
      <c r="D8" s="67"/>
      <c r="E8" s="67"/>
      <c r="F8" s="31" t="str">
        <f>UPPER(IF($E7="","",VLOOKUP($E7,'[4]男雙準備名單'!$A$7:$V$39,7)))</f>
        <v>賴經寬</v>
      </c>
      <c r="G8" s="133"/>
      <c r="H8" s="28" t="str">
        <f>IF($E7="","",VLOOKUP($E7,'[4]男雙準備名單'!$A$7:$V$39,9))</f>
        <v>台中市</v>
      </c>
      <c r="I8" s="140"/>
      <c r="J8" s="66">
        <f>IF(I8="a",F7,IF(I8="b",F9,""))</f>
      </c>
      <c r="K8" s="141"/>
      <c r="L8" s="135"/>
      <c r="M8" s="136"/>
      <c r="N8" s="135"/>
      <c r="O8" s="136"/>
      <c r="P8" s="135"/>
      <c r="Q8" s="35"/>
      <c r="R8" s="138"/>
      <c r="T8" s="47" t="e">
        <f>#REF!</f>
        <v>#REF!</v>
      </c>
    </row>
    <row r="9" spans="1:20" s="139" customFormat="1" ht="13.5" customHeight="1">
      <c r="A9" s="132"/>
      <c r="B9" s="67"/>
      <c r="C9" s="67"/>
      <c r="D9" s="67"/>
      <c r="E9" s="67"/>
      <c r="F9" s="68"/>
      <c r="G9" s="71"/>
      <c r="H9" s="66"/>
      <c r="I9" s="142"/>
      <c r="J9" s="143">
        <f>UPPER(IF(OR(I10="a",I10="as"),F7,IF(OR(I10="b",I10="bs"),F11,)))</f>
      </c>
      <c r="K9" s="144"/>
      <c r="L9" s="135"/>
      <c r="M9" s="136"/>
      <c r="N9" s="135"/>
      <c r="O9" s="136"/>
      <c r="P9" s="135"/>
      <c r="Q9" s="35"/>
      <c r="R9" s="138"/>
      <c r="T9" s="47" t="e">
        <f>#REF!</f>
        <v>#REF!</v>
      </c>
    </row>
    <row r="10" spans="1:20" s="139" customFormat="1" ht="13.5" customHeight="1">
      <c r="A10" s="132"/>
      <c r="B10" s="41"/>
      <c r="C10" s="41"/>
      <c r="D10" s="41"/>
      <c r="E10" s="41"/>
      <c r="F10" s="145"/>
      <c r="G10" s="146"/>
      <c r="H10" s="44" t="s">
        <v>6</v>
      </c>
      <c r="I10" s="53"/>
      <c r="J10" s="147">
        <f>UPPER(IF(OR(I10="a",I10="as"),F8,IF(OR(I10="b",I10="bs"),F12,)))</f>
      </c>
      <c r="K10" s="148"/>
      <c r="L10" s="66"/>
      <c r="M10" s="141"/>
      <c r="N10" s="135"/>
      <c r="O10" s="136"/>
      <c r="P10" s="135"/>
      <c r="Q10" s="35"/>
      <c r="R10" s="138"/>
      <c r="T10" s="47" t="e">
        <f>#REF!</f>
        <v>#REF!</v>
      </c>
    </row>
    <row r="11" spans="1:20" s="139" customFormat="1" ht="13.5" customHeight="1">
      <c r="A11" s="132">
        <v>2</v>
      </c>
      <c r="B11" s="28"/>
      <c r="C11" s="28"/>
      <c r="D11" s="29"/>
      <c r="E11" s="30"/>
      <c r="F11" s="31" t="s">
        <v>108</v>
      </c>
      <c r="G11" s="133"/>
      <c r="H11" s="28">
        <f>IF($E11="","",VLOOKUP($E11,'[4]男雙準備名單'!$A$7:$V$39,4))</f>
      </c>
      <c r="I11" s="149"/>
      <c r="J11" s="66"/>
      <c r="K11" s="150"/>
      <c r="L11" s="72"/>
      <c r="M11" s="144"/>
      <c r="N11" s="135"/>
      <c r="O11" s="136"/>
      <c r="P11" s="135"/>
      <c r="Q11" s="35"/>
      <c r="R11" s="138"/>
      <c r="T11" s="47" t="e">
        <f>#REF!</f>
        <v>#REF!</v>
      </c>
    </row>
    <row r="12" spans="1:20" s="139" customFormat="1" ht="13.5" customHeight="1">
      <c r="A12" s="132"/>
      <c r="B12" s="67"/>
      <c r="C12" s="67"/>
      <c r="D12" s="67"/>
      <c r="E12" s="67"/>
      <c r="F12" s="31" t="s">
        <v>108</v>
      </c>
      <c r="G12" s="133"/>
      <c r="H12" s="28">
        <f>IF($E11="","",VLOOKUP($E11,'[4]男雙準備名單'!$A$7:$V$39,9))</f>
      </c>
      <c r="I12" s="140"/>
      <c r="J12" s="66"/>
      <c r="K12" s="150"/>
      <c r="L12" s="151"/>
      <c r="M12" s="152"/>
      <c r="N12" s="135"/>
      <c r="O12" s="136"/>
      <c r="P12" s="135"/>
      <c r="Q12" s="35"/>
      <c r="R12" s="138"/>
      <c r="T12" s="47" t="e">
        <f>#REF!</f>
        <v>#REF!</v>
      </c>
    </row>
    <row r="13" spans="1:20" s="139" customFormat="1" ht="6" customHeight="1">
      <c r="A13" s="132"/>
      <c r="B13" s="67"/>
      <c r="C13" s="67"/>
      <c r="D13" s="67"/>
      <c r="E13" s="153"/>
      <c r="F13" s="68"/>
      <c r="G13" s="71"/>
      <c r="H13" s="66"/>
      <c r="I13" s="154"/>
      <c r="J13" s="498" t="s">
        <v>520</v>
      </c>
      <c r="K13" s="499"/>
      <c r="L13" s="143">
        <f>UPPER(IF(OR(K14="a",K14="as"),J9,IF(OR(K14="b",K14="bs"),J17,)))</f>
      </c>
      <c r="M13" s="141"/>
      <c r="N13" s="135"/>
      <c r="O13" s="136"/>
      <c r="P13" s="135"/>
      <c r="Q13" s="35"/>
      <c r="R13" s="138"/>
      <c r="T13" s="47" t="e">
        <f>#REF!</f>
        <v>#REF!</v>
      </c>
    </row>
    <row r="14" spans="1:20" s="139" customFormat="1" ht="6" customHeight="1">
      <c r="A14" s="132"/>
      <c r="B14" s="41"/>
      <c r="C14" s="41"/>
      <c r="D14" s="41"/>
      <c r="E14" s="51"/>
      <c r="F14" s="145"/>
      <c r="G14" s="146"/>
      <c r="H14" s="135"/>
      <c r="I14" s="155"/>
      <c r="J14" s="498"/>
      <c r="K14" s="499"/>
      <c r="L14" s="147">
        <f>UPPER(IF(OR(K14="a",K14="as"),J10,IF(OR(K14="b",K14="bs"),J18,)))</f>
      </c>
      <c r="M14" s="148"/>
      <c r="N14" s="66"/>
      <c r="O14" s="141"/>
      <c r="P14" s="135"/>
      <c r="Q14" s="35"/>
      <c r="R14" s="138"/>
      <c r="T14" s="47" t="e">
        <f>#REF!</f>
        <v>#REF!</v>
      </c>
    </row>
    <row r="15" spans="1:20" s="139" customFormat="1" ht="13.5" customHeight="1">
      <c r="A15" s="132">
        <v>3</v>
      </c>
      <c r="B15" s="28"/>
      <c r="C15" s="28"/>
      <c r="D15" s="29"/>
      <c r="E15" s="30">
        <v>6</v>
      </c>
      <c r="F15" s="31" t="str">
        <f>UPPER(IF($E15="","",VLOOKUP($E15,'[4]男雙準備名單'!$A$7:$V$39,2)))</f>
        <v>周克中</v>
      </c>
      <c r="G15" s="133"/>
      <c r="H15" s="28" t="str">
        <f>IF($E15="","",VLOOKUP($E15,'[4]男雙準備名單'!$A$7:$V$39,4))</f>
        <v>桃園市</v>
      </c>
      <c r="I15" s="134"/>
      <c r="J15" s="498"/>
      <c r="K15" s="499"/>
      <c r="L15" s="135"/>
      <c r="M15" s="150"/>
      <c r="N15" s="72"/>
      <c r="O15" s="141"/>
      <c r="P15" s="135"/>
      <c r="Q15" s="35"/>
      <c r="R15" s="138"/>
      <c r="T15" s="47" t="e">
        <f>#REF!</f>
        <v>#REF!</v>
      </c>
    </row>
    <row r="16" spans="1:20" s="139" customFormat="1" ht="13.5" customHeight="1" thickBot="1">
      <c r="A16" s="132"/>
      <c r="B16" s="67"/>
      <c r="C16" s="67"/>
      <c r="D16" s="67"/>
      <c r="E16" s="67"/>
      <c r="F16" s="31" t="str">
        <f>UPPER(IF($E15="","",VLOOKUP($E15,'[4]男雙準備名單'!$A$7:$V$39,7)))</f>
        <v>張志中</v>
      </c>
      <c r="G16" s="133"/>
      <c r="H16" s="28" t="str">
        <f>IF($E15="","",VLOOKUP($E15,'[4]男雙準備名單'!$A$7:$V$39,9))</f>
        <v>桃園市</v>
      </c>
      <c r="I16" s="140"/>
      <c r="J16" s="498"/>
      <c r="K16" s="499"/>
      <c r="L16" s="135"/>
      <c r="M16" s="150"/>
      <c r="N16" s="66"/>
      <c r="O16" s="141"/>
      <c r="P16" s="135"/>
      <c r="Q16" s="35"/>
      <c r="R16" s="138"/>
      <c r="T16" s="63" t="e">
        <f>#REF!</f>
        <v>#REF!</v>
      </c>
    </row>
    <row r="17" spans="1:18" s="139" customFormat="1" ht="13.5" customHeight="1">
      <c r="A17" s="132"/>
      <c r="B17" s="67"/>
      <c r="C17" s="67"/>
      <c r="D17" s="67"/>
      <c r="E17" s="153"/>
      <c r="F17" s="68"/>
      <c r="G17" s="511" t="s">
        <v>519</v>
      </c>
      <c r="H17" s="511"/>
      <c r="I17" s="512"/>
      <c r="J17" s="143">
        <f>UPPER(IF(OR(I18="a",I18="as"),F15,IF(OR(I18="b",I18="bs"),F19,)))</f>
      </c>
      <c r="K17" s="156"/>
      <c r="L17" s="135"/>
      <c r="M17" s="150"/>
      <c r="N17" s="66"/>
      <c r="O17" s="141"/>
      <c r="P17" s="135"/>
      <c r="Q17" s="35"/>
      <c r="R17" s="138"/>
    </row>
    <row r="18" spans="1:18" s="139" customFormat="1" ht="13.5" customHeight="1">
      <c r="A18" s="132"/>
      <c r="B18" s="41"/>
      <c r="C18" s="41"/>
      <c r="D18" s="41"/>
      <c r="E18" s="51"/>
      <c r="F18" s="145"/>
      <c r="G18" s="498"/>
      <c r="H18" s="498"/>
      <c r="I18" s="499"/>
      <c r="J18" s="147">
        <f>UPPER(IF(OR(I18="a",I18="as"),F16,IF(OR(I18="b",I18="bs"),F20,)))</f>
      </c>
      <c r="K18" s="157"/>
      <c r="L18" s="66"/>
      <c r="M18" s="150"/>
      <c r="N18" s="66"/>
      <c r="O18" s="141"/>
      <c r="P18" s="135"/>
      <c r="Q18" s="35"/>
      <c r="R18" s="138"/>
    </row>
    <row r="19" spans="1:18" s="139" customFormat="1" ht="13.5" customHeight="1">
      <c r="A19" s="132">
        <v>4</v>
      </c>
      <c r="B19" s="28"/>
      <c r="C19" s="28"/>
      <c r="D19" s="29"/>
      <c r="E19" s="30">
        <v>23</v>
      </c>
      <c r="F19" s="31" t="str">
        <f>UPPER(IF($E19="","",VLOOKUP($E19,'[4]男雙準備名單'!$A$7:$V$39,2)))</f>
        <v>侯俊韶</v>
      </c>
      <c r="G19" s="133"/>
      <c r="H19" s="28" t="str">
        <f>IF($E19="","",VLOOKUP($E19,'[4]男雙準備名單'!$A$7:$V$39,4))</f>
        <v>台北市</v>
      </c>
      <c r="I19" s="149"/>
      <c r="J19" s="66"/>
      <c r="K19" s="141"/>
      <c r="L19" s="72"/>
      <c r="M19" s="156"/>
      <c r="N19" s="66"/>
      <c r="O19" s="141"/>
      <c r="P19" s="135"/>
      <c r="Q19" s="35"/>
      <c r="R19" s="138"/>
    </row>
    <row r="20" spans="1:18" s="139" customFormat="1" ht="13.5" customHeight="1">
      <c r="A20" s="132"/>
      <c r="B20" s="67"/>
      <c r="C20" s="67"/>
      <c r="D20" s="67"/>
      <c r="E20" s="67"/>
      <c r="F20" s="31" t="str">
        <f>UPPER(IF($E19="","",VLOOKUP($E19,'[4]男雙準備名單'!$A$7:$V$39,7)))</f>
        <v>陳春帆</v>
      </c>
      <c r="G20" s="133"/>
      <c r="H20" s="28" t="str">
        <f>IF($E19="","",VLOOKUP($E19,'[4]男雙準備名單'!$A$7:$V$39,9))</f>
        <v>台北市</v>
      </c>
      <c r="I20" s="140"/>
      <c r="J20" s="66"/>
      <c r="K20" s="141"/>
      <c r="L20" s="151"/>
      <c r="M20" s="158"/>
      <c r="N20" s="66"/>
      <c r="O20" s="141"/>
      <c r="P20" s="135"/>
      <c r="Q20" s="35"/>
      <c r="R20" s="138"/>
    </row>
    <row r="21" spans="1:18" s="139" customFormat="1" ht="6" customHeight="1">
      <c r="A21" s="132"/>
      <c r="B21" s="67"/>
      <c r="C21" s="67"/>
      <c r="D21" s="67"/>
      <c r="E21" s="67"/>
      <c r="F21" s="68"/>
      <c r="G21" s="71"/>
      <c r="H21" s="66"/>
      <c r="I21" s="154"/>
      <c r="J21" s="135"/>
      <c r="K21" s="136"/>
      <c r="L21" s="498" t="s">
        <v>535</v>
      </c>
      <c r="M21" s="499"/>
      <c r="N21" s="143">
        <f>UPPER(IF(OR(M22="a",M22="as"),L13,IF(OR(M22="b",M22="bs"),L29,)))</f>
      </c>
      <c r="O21" s="141"/>
      <c r="P21" s="135"/>
      <c r="Q21" s="35"/>
      <c r="R21" s="138"/>
    </row>
    <row r="22" spans="1:18" s="139" customFormat="1" ht="6" customHeight="1">
      <c r="A22" s="132"/>
      <c r="B22" s="41"/>
      <c r="C22" s="41"/>
      <c r="D22" s="41"/>
      <c r="E22" s="41"/>
      <c r="F22" s="145"/>
      <c r="G22" s="146"/>
      <c r="H22" s="135"/>
      <c r="I22" s="155"/>
      <c r="J22" s="135"/>
      <c r="K22" s="136"/>
      <c r="L22" s="498"/>
      <c r="M22" s="499"/>
      <c r="N22" s="147">
        <f>UPPER(IF(OR(M22="a",M22="as"),L14,IF(OR(M22="b",M22="bs"),L30,)))</f>
      </c>
      <c r="O22" s="148"/>
      <c r="P22" s="66"/>
      <c r="Q22" s="86"/>
      <c r="R22" s="138"/>
    </row>
    <row r="23" spans="1:18" s="139" customFormat="1" ht="13.5" customHeight="1">
      <c r="A23" s="132">
        <v>5</v>
      </c>
      <c r="B23" s="28"/>
      <c r="C23" s="28"/>
      <c r="D23" s="29"/>
      <c r="E23" s="30">
        <v>12</v>
      </c>
      <c r="F23" s="31" t="str">
        <f>UPPER(IF($E23="","",VLOOKUP($E23,'[4]男雙準備名單'!$A$7:$V$39,2)))</f>
        <v>江建中</v>
      </c>
      <c r="G23" s="133"/>
      <c r="H23" s="28" t="str">
        <f>IF($E23="","",VLOOKUP($E23,'[4]男雙準備名單'!$A$7:$V$39,4))</f>
        <v> 新北市</v>
      </c>
      <c r="I23" s="134"/>
      <c r="J23" s="135"/>
      <c r="K23" s="136"/>
      <c r="L23" s="498"/>
      <c r="M23" s="499"/>
      <c r="N23" s="135"/>
      <c r="O23" s="150"/>
      <c r="P23" s="135"/>
      <c r="Q23" s="86"/>
      <c r="R23" s="138"/>
    </row>
    <row r="24" spans="1:18" s="139" customFormat="1" ht="13.5" customHeight="1">
      <c r="A24" s="132"/>
      <c r="B24" s="67"/>
      <c r="C24" s="67"/>
      <c r="D24" s="67"/>
      <c r="E24" s="67"/>
      <c r="F24" s="31" t="str">
        <f>UPPER(IF($E23="","",VLOOKUP($E23,'[4]男雙準備名單'!$A$7:$V$39,7)))</f>
        <v>林士章</v>
      </c>
      <c r="G24" s="133"/>
      <c r="H24" s="28" t="str">
        <f>IF($E23="","",VLOOKUP($E23,'[4]男雙準備名單'!$A$7:$V$39,9))</f>
        <v>新北市</v>
      </c>
      <c r="I24" s="140"/>
      <c r="J24" s="66">
        <f>IF(I24="a",F23,IF(I24="b",F25,""))</f>
      </c>
      <c r="K24" s="141"/>
      <c r="L24" s="135"/>
      <c r="M24" s="150"/>
      <c r="N24" s="135"/>
      <c r="O24" s="150"/>
      <c r="P24" s="135"/>
      <c r="Q24" s="86"/>
      <c r="R24" s="138"/>
    </row>
    <row r="25" spans="1:18" s="139" customFormat="1" ht="13.5" customHeight="1">
      <c r="A25" s="132"/>
      <c r="B25" s="67"/>
      <c r="C25" s="67"/>
      <c r="D25" s="67"/>
      <c r="E25" s="67"/>
      <c r="F25" s="68"/>
      <c r="G25" s="511" t="s">
        <v>521</v>
      </c>
      <c r="H25" s="511"/>
      <c r="I25" s="512"/>
      <c r="J25" s="143">
        <f>UPPER(IF(OR(I26="a",I26="as"),F23,IF(OR(I26="b",I26="bs"),F27,)))</f>
      </c>
      <c r="K25" s="144"/>
      <c r="L25" s="135"/>
      <c r="M25" s="150"/>
      <c r="N25" s="135"/>
      <c r="O25" s="150"/>
      <c r="P25" s="135"/>
      <c r="Q25" s="86"/>
      <c r="R25" s="138"/>
    </row>
    <row r="26" spans="1:18" s="139" customFormat="1" ht="13.5" customHeight="1">
      <c r="A26" s="132"/>
      <c r="B26" s="41"/>
      <c r="C26" s="41"/>
      <c r="D26" s="41"/>
      <c r="E26" s="41"/>
      <c r="F26" s="145"/>
      <c r="G26" s="498"/>
      <c r="H26" s="498"/>
      <c r="I26" s="499"/>
      <c r="J26" s="147">
        <f>UPPER(IF(OR(I26="a",I26="as"),F24,IF(OR(I26="b",I26="bs"),F28,)))</f>
      </c>
      <c r="K26" s="148"/>
      <c r="L26" s="66"/>
      <c r="M26" s="150"/>
      <c r="N26" s="135"/>
      <c r="O26" s="150"/>
      <c r="P26" s="135"/>
      <c r="Q26" s="86"/>
      <c r="R26" s="138"/>
    </row>
    <row r="27" spans="1:18" s="139" customFormat="1" ht="13.5" customHeight="1">
      <c r="A27" s="132">
        <v>6</v>
      </c>
      <c r="B27" s="28"/>
      <c r="C27" s="28"/>
      <c r="D27" s="29"/>
      <c r="E27" s="30">
        <v>7</v>
      </c>
      <c r="F27" s="31" t="str">
        <f>UPPER(IF($E27="","",VLOOKUP($E27,'[4]男雙準備名單'!$A$7:$V$39,2)))</f>
        <v>陳焜源</v>
      </c>
      <c r="G27" s="133"/>
      <c r="H27" s="28"/>
      <c r="I27" s="149"/>
      <c r="J27" s="66"/>
      <c r="K27" s="150"/>
      <c r="L27" s="72"/>
      <c r="M27" s="156"/>
      <c r="N27" s="135"/>
      <c r="O27" s="150"/>
      <c r="P27" s="135"/>
      <c r="Q27" s="86"/>
      <c r="R27" s="138"/>
    </row>
    <row r="28" spans="1:18" s="139" customFormat="1" ht="13.5" customHeight="1">
      <c r="A28" s="132"/>
      <c r="B28" s="67"/>
      <c r="C28" s="67"/>
      <c r="D28" s="67"/>
      <c r="E28" s="67"/>
      <c r="F28" s="31" t="str">
        <f>UPPER(IF($E27="","",VLOOKUP($E27,'[4]男雙準備名單'!$A$7:$V$39,7)))</f>
        <v>張建一</v>
      </c>
      <c r="G28" s="133"/>
      <c r="H28" s="28"/>
      <c r="I28" s="140"/>
      <c r="J28" s="66"/>
      <c r="K28" s="150"/>
      <c r="L28" s="151"/>
      <c r="M28" s="158"/>
      <c r="N28" s="135"/>
      <c r="O28" s="150"/>
      <c r="P28" s="135"/>
      <c r="Q28" s="86"/>
      <c r="R28" s="138"/>
    </row>
    <row r="29" spans="1:18" s="139" customFormat="1" ht="6" customHeight="1">
      <c r="A29" s="132"/>
      <c r="B29" s="67"/>
      <c r="C29" s="67"/>
      <c r="D29" s="67"/>
      <c r="E29" s="153"/>
      <c r="F29" s="68"/>
      <c r="G29" s="71"/>
      <c r="H29" s="66"/>
      <c r="I29" s="154"/>
      <c r="J29" s="498" t="s">
        <v>528</v>
      </c>
      <c r="K29" s="499"/>
      <c r="L29" s="143">
        <f>UPPER(IF(OR(K30="a",K30="as"),J25,IF(OR(K30="b",K30="bs"),J33,)))</f>
      </c>
      <c r="M29" s="150"/>
      <c r="N29" s="135"/>
      <c r="O29" s="150"/>
      <c r="P29" s="135"/>
      <c r="Q29" s="86"/>
      <c r="R29" s="138"/>
    </row>
    <row r="30" spans="1:18" s="139" customFormat="1" ht="6" customHeight="1">
      <c r="A30" s="132"/>
      <c r="B30" s="41"/>
      <c r="C30" s="41"/>
      <c r="D30" s="41"/>
      <c r="E30" s="51"/>
      <c r="F30" s="145"/>
      <c r="G30" s="146"/>
      <c r="H30" s="135"/>
      <c r="I30" s="155"/>
      <c r="J30" s="498"/>
      <c r="K30" s="499"/>
      <c r="L30" s="147">
        <f>UPPER(IF(OR(K30="a",K30="as"),J26,IF(OR(K30="b",K30="bs"),J34,)))</f>
      </c>
      <c r="M30" s="157"/>
      <c r="N30" s="66"/>
      <c r="O30" s="150"/>
      <c r="P30" s="135"/>
      <c r="Q30" s="86"/>
      <c r="R30" s="138"/>
    </row>
    <row r="31" spans="1:18" s="139" customFormat="1" ht="13.5" customHeight="1">
      <c r="A31" s="132">
        <v>7</v>
      </c>
      <c r="B31" s="28"/>
      <c r="C31" s="28"/>
      <c r="D31" s="29"/>
      <c r="E31" s="30"/>
      <c r="F31" s="31" t="s">
        <v>108</v>
      </c>
      <c r="G31" s="133"/>
      <c r="H31" s="28">
        <f>IF($E31="","",VLOOKUP($E31,'[4]男雙準備名單'!$A$7:$V$39,4))</f>
      </c>
      <c r="I31" s="134"/>
      <c r="J31" s="498"/>
      <c r="K31" s="499"/>
      <c r="L31" s="135"/>
      <c r="M31" s="159"/>
      <c r="N31" s="72"/>
      <c r="O31" s="150"/>
      <c r="P31" s="135"/>
      <c r="Q31" s="86"/>
      <c r="R31" s="138"/>
    </row>
    <row r="32" spans="1:18" s="139" customFormat="1" ht="13.5" customHeight="1">
      <c r="A32" s="132"/>
      <c r="B32" s="67"/>
      <c r="C32" s="67"/>
      <c r="D32" s="67"/>
      <c r="E32" s="67"/>
      <c r="F32" s="31" t="s">
        <v>108</v>
      </c>
      <c r="G32" s="133"/>
      <c r="H32" s="28">
        <f>IF($E31="","",VLOOKUP($E31,'[4]男雙準備名單'!$A$7:$V$39,9))</f>
      </c>
      <c r="I32" s="140"/>
      <c r="J32" s="498"/>
      <c r="K32" s="499"/>
      <c r="L32" s="135"/>
      <c r="M32" s="141"/>
      <c r="N32" s="66"/>
      <c r="O32" s="150"/>
      <c r="P32" s="135"/>
      <c r="Q32" s="86"/>
      <c r="R32" s="138"/>
    </row>
    <row r="33" spans="1:18" s="139" customFormat="1" ht="13.5" customHeight="1">
      <c r="A33" s="132"/>
      <c r="B33" s="67"/>
      <c r="C33" s="67"/>
      <c r="D33" s="67"/>
      <c r="E33" s="153"/>
      <c r="F33" s="68"/>
      <c r="G33" s="71"/>
      <c r="H33" s="66"/>
      <c r="I33" s="142"/>
      <c r="J33" s="143">
        <f>UPPER(IF(OR(I34="a",I34="as"),F31,IF(OR(I34="b",I34="bs"),F35,)))</f>
      </c>
      <c r="K33" s="156"/>
      <c r="L33" s="135"/>
      <c r="M33" s="141"/>
      <c r="N33" s="66"/>
      <c r="O33" s="150"/>
      <c r="P33" s="135"/>
      <c r="Q33" s="86"/>
      <c r="R33" s="138"/>
    </row>
    <row r="34" spans="1:18" s="139" customFormat="1" ht="13.5" customHeight="1">
      <c r="A34" s="132"/>
      <c r="B34" s="41"/>
      <c r="C34" s="41"/>
      <c r="D34" s="41"/>
      <c r="E34" s="51"/>
      <c r="F34" s="145"/>
      <c r="G34" s="146"/>
      <c r="H34" s="44" t="s">
        <v>6</v>
      </c>
      <c r="I34" s="53"/>
      <c r="J34" s="147">
        <f>UPPER(IF(OR(I34="a",I34="as"),F32,IF(OR(I34="b",I34="bs"),F36,)))</f>
      </c>
      <c r="K34" s="157"/>
      <c r="L34" s="66"/>
      <c r="M34" s="141"/>
      <c r="N34" s="66"/>
      <c r="O34" s="150"/>
      <c r="P34" s="135"/>
      <c r="Q34" s="86"/>
      <c r="R34" s="138"/>
    </row>
    <row r="35" spans="1:18" s="139" customFormat="1" ht="13.5" customHeight="1">
      <c r="A35" s="132">
        <v>8</v>
      </c>
      <c r="B35" s="28"/>
      <c r="C35" s="28"/>
      <c r="D35" s="29"/>
      <c r="E35" s="30">
        <v>11</v>
      </c>
      <c r="F35" s="31" t="str">
        <f>UPPER(IF($E35="","",VLOOKUP($E35,'[4]男雙準備名單'!$A$7:$V$39,2)))</f>
        <v>郭振輝</v>
      </c>
      <c r="G35" s="133"/>
      <c r="H35" s="28" t="str">
        <f>IF($E35="","",VLOOKUP($E35,'[4]男雙準備名單'!$A$7:$V$39,4))</f>
        <v>台中市</v>
      </c>
      <c r="I35" s="149"/>
      <c r="J35" s="66"/>
      <c r="K35" s="141"/>
      <c r="L35" s="72"/>
      <c r="M35" s="144"/>
      <c r="N35" s="66"/>
      <c r="O35" s="150"/>
      <c r="P35" s="135"/>
      <c r="Q35" s="86"/>
      <c r="R35" s="138"/>
    </row>
    <row r="36" spans="1:18" s="139" customFormat="1" ht="13.5" customHeight="1">
      <c r="A36" s="132"/>
      <c r="B36" s="67"/>
      <c r="C36" s="67"/>
      <c r="D36" s="67"/>
      <c r="E36" s="67"/>
      <c r="F36" s="31" t="str">
        <f>UPPER(IF($E35="","",VLOOKUP($E35,'[4]男雙準備名單'!$A$7:$V$39,7)))</f>
        <v>陳錦堂</v>
      </c>
      <c r="G36" s="133"/>
      <c r="H36" s="28" t="str">
        <f>IF($E35="","",VLOOKUP($E35,'[4]男雙準備名單'!$A$7:$V$39,9))</f>
        <v>台中市</v>
      </c>
      <c r="I36" s="140"/>
      <c r="J36" s="66"/>
      <c r="K36" s="141"/>
      <c r="L36" s="151"/>
      <c r="M36" s="152"/>
      <c r="N36" s="66"/>
      <c r="O36" s="150"/>
      <c r="P36" s="135"/>
      <c r="Q36" s="86"/>
      <c r="R36" s="138"/>
    </row>
    <row r="37" spans="1:18" s="139" customFormat="1" ht="6" customHeight="1">
      <c r="A37" s="132"/>
      <c r="B37" s="67"/>
      <c r="C37" s="67"/>
      <c r="D37" s="67"/>
      <c r="E37" s="153"/>
      <c r="F37" s="68"/>
      <c r="G37" s="71"/>
      <c r="H37" s="66"/>
      <c r="I37" s="154"/>
      <c r="J37" s="135"/>
      <c r="K37" s="136"/>
      <c r="L37" s="66"/>
      <c r="M37" s="141"/>
      <c r="N37" s="498" t="s">
        <v>539</v>
      </c>
      <c r="O37" s="499"/>
      <c r="P37" s="143">
        <f>UPPER(IF(OR(O38="a",O38="as"),N21,IF(OR(O38="b",O38="bs"),N53,)))</f>
      </c>
      <c r="Q37" s="160"/>
      <c r="R37" s="138"/>
    </row>
    <row r="38" spans="1:18" s="139" customFormat="1" ht="6" customHeight="1">
      <c r="A38" s="132"/>
      <c r="B38" s="41"/>
      <c r="C38" s="41"/>
      <c r="D38" s="41"/>
      <c r="E38" s="51"/>
      <c r="F38" s="145"/>
      <c r="G38" s="146"/>
      <c r="H38" s="135"/>
      <c r="I38" s="155"/>
      <c r="J38" s="135"/>
      <c r="K38" s="136"/>
      <c r="L38" s="66"/>
      <c r="M38" s="141"/>
      <c r="N38" s="498"/>
      <c r="O38" s="499"/>
      <c r="P38" s="147">
        <f>UPPER(IF(OR(O38="a",O38="as"),N22,IF(OR(O38="b",O38="bs"),N54,)))</f>
      </c>
      <c r="Q38" s="161"/>
      <c r="R38" s="138"/>
    </row>
    <row r="39" spans="1:18" s="139" customFormat="1" ht="13.5" customHeight="1">
      <c r="A39" s="132">
        <v>9</v>
      </c>
      <c r="B39" s="28"/>
      <c r="C39" s="28"/>
      <c r="D39" s="29">
        <v>3</v>
      </c>
      <c r="E39" s="30">
        <v>3</v>
      </c>
      <c r="F39" s="31" t="str">
        <f>UPPER(IF($E39="","",VLOOKUP($E39,'[4]男雙準備名單'!$A$7:$V$39,2)))</f>
        <v>王明鴻</v>
      </c>
      <c r="G39" s="133"/>
      <c r="H39" s="28" t="str">
        <f>IF($E39="","",VLOOKUP($E39,'[4]男雙準備名單'!$A$7:$V$39,4))</f>
        <v>宜蘭縣</v>
      </c>
      <c r="I39" s="134"/>
      <c r="J39" s="135"/>
      <c r="K39" s="136"/>
      <c r="L39" s="135"/>
      <c r="M39" s="136"/>
      <c r="N39" s="498"/>
      <c r="O39" s="499"/>
      <c r="P39" s="72"/>
      <c r="Q39" s="86"/>
      <c r="R39" s="138"/>
    </row>
    <row r="40" spans="1:18" s="139" customFormat="1" ht="13.5" customHeight="1">
      <c r="A40" s="132"/>
      <c r="B40" s="67"/>
      <c r="C40" s="67"/>
      <c r="D40" s="67"/>
      <c r="E40" s="67"/>
      <c r="F40" s="31" t="str">
        <f>UPPER(IF($E39="","",VLOOKUP($E39,'[4]男雙準備名單'!$A$7:$V$39,7)))</f>
        <v>郭惠新</v>
      </c>
      <c r="G40" s="133"/>
      <c r="H40" s="28" t="str">
        <f>IF($E39="","",VLOOKUP($E39,'[4]男雙準備名單'!$A$7:$V$39,9))</f>
        <v>新北市</v>
      </c>
      <c r="I40" s="140"/>
      <c r="J40" s="66">
        <f>IF(I40="a",F39,IF(I40="b",F41,""))</f>
      </c>
      <c r="K40" s="141"/>
      <c r="L40" s="135"/>
      <c r="M40" s="136"/>
      <c r="N40" s="135"/>
      <c r="O40" s="150"/>
      <c r="P40" s="151"/>
      <c r="Q40" s="162"/>
      <c r="R40" s="138"/>
    </row>
    <row r="41" spans="1:18" s="139" customFormat="1" ht="13.5" customHeight="1">
      <c r="A41" s="132"/>
      <c r="B41" s="67"/>
      <c r="C41" s="67"/>
      <c r="D41" s="67"/>
      <c r="E41" s="153"/>
      <c r="F41" s="68"/>
      <c r="G41" s="71"/>
      <c r="H41" s="66"/>
      <c r="I41" s="142"/>
      <c r="J41" s="143">
        <f>UPPER(IF(OR(I42="a",I42="as"),F39,IF(OR(I42="b",I42="bs"),F43,)))</f>
      </c>
      <c r="K41" s="144"/>
      <c r="L41" s="135"/>
      <c r="M41" s="136"/>
      <c r="N41" s="135"/>
      <c r="O41" s="150"/>
      <c r="P41" s="135"/>
      <c r="Q41" s="86"/>
      <c r="R41" s="138"/>
    </row>
    <row r="42" spans="1:18" s="139" customFormat="1" ht="13.5" customHeight="1">
      <c r="A42" s="132"/>
      <c r="B42" s="41"/>
      <c r="C42" s="41"/>
      <c r="D42" s="41"/>
      <c r="E42" s="51"/>
      <c r="F42" s="145"/>
      <c r="G42" s="146"/>
      <c r="H42" s="44" t="s">
        <v>6</v>
      </c>
      <c r="I42" s="53"/>
      <c r="J42" s="147">
        <f>UPPER(IF(OR(I42="a",I42="as"),F40,IF(OR(I42="b",I42="bs"),F44,)))</f>
      </c>
      <c r="K42" s="148"/>
      <c r="L42" s="66"/>
      <c r="M42" s="141"/>
      <c r="N42" s="135"/>
      <c r="O42" s="150"/>
      <c r="P42" s="135"/>
      <c r="Q42" s="86"/>
      <c r="R42" s="138"/>
    </row>
    <row r="43" spans="1:18" s="139" customFormat="1" ht="13.5" customHeight="1">
      <c r="A43" s="132">
        <v>10</v>
      </c>
      <c r="B43" s="28"/>
      <c r="C43" s="28">
        <f>IF($E43="","",VLOOKUP($E43,'[4]男雙準備名單'!$A$7:$V$39,21))</f>
      </c>
      <c r="D43" s="29"/>
      <c r="E43" s="30"/>
      <c r="F43" s="31" t="s">
        <v>108</v>
      </c>
      <c r="G43" s="133"/>
      <c r="H43" s="28">
        <f>IF($E43="","",VLOOKUP($E43,'[4]男雙準備名單'!$A$7:$V$39,4))</f>
      </c>
      <c r="I43" s="149"/>
      <c r="J43" s="66"/>
      <c r="K43" s="150"/>
      <c r="L43" s="72"/>
      <c r="M43" s="144"/>
      <c r="N43" s="135"/>
      <c r="O43" s="150"/>
      <c r="P43" s="135"/>
      <c r="Q43" s="86"/>
      <c r="R43" s="138"/>
    </row>
    <row r="44" spans="1:18" s="139" customFormat="1" ht="13.5" customHeight="1">
      <c r="A44" s="132"/>
      <c r="B44" s="67"/>
      <c r="C44" s="67"/>
      <c r="D44" s="67"/>
      <c r="E44" s="67"/>
      <c r="F44" s="31" t="s">
        <v>108</v>
      </c>
      <c r="G44" s="133"/>
      <c r="H44" s="28">
        <f>IF($E43="","",VLOOKUP($E43,'[4]男雙準備名單'!$A$7:$V$39,9))</f>
      </c>
      <c r="I44" s="140"/>
      <c r="J44" s="66"/>
      <c r="K44" s="150"/>
      <c r="L44" s="151"/>
      <c r="M44" s="152"/>
      <c r="N44" s="135"/>
      <c r="O44" s="150"/>
      <c r="P44" s="135"/>
      <c r="Q44" s="86"/>
      <c r="R44" s="138"/>
    </row>
    <row r="45" spans="1:18" s="139" customFormat="1" ht="6" customHeight="1">
      <c r="A45" s="132"/>
      <c r="B45" s="67"/>
      <c r="C45" s="67"/>
      <c r="D45" s="67"/>
      <c r="E45" s="153"/>
      <c r="F45" s="68"/>
      <c r="G45" s="71"/>
      <c r="H45" s="66"/>
      <c r="I45" s="154"/>
      <c r="J45" s="498" t="s">
        <v>529</v>
      </c>
      <c r="K45" s="499"/>
      <c r="L45" s="143">
        <f>UPPER(IF(OR(K46="a",K46="as"),J41,IF(OR(K46="b",K46="bs"),J49,)))</f>
      </c>
      <c r="M45" s="141"/>
      <c r="N45" s="135"/>
      <c r="O45" s="150"/>
      <c r="P45" s="135"/>
      <c r="Q45" s="86"/>
      <c r="R45" s="138"/>
    </row>
    <row r="46" spans="1:18" s="139" customFormat="1" ht="6" customHeight="1">
      <c r="A46" s="132"/>
      <c r="B46" s="41"/>
      <c r="C46" s="41"/>
      <c r="D46" s="41"/>
      <c r="E46" s="51"/>
      <c r="F46" s="145"/>
      <c r="G46" s="146"/>
      <c r="H46" s="135"/>
      <c r="I46" s="155"/>
      <c r="J46" s="498"/>
      <c r="K46" s="499"/>
      <c r="L46" s="147">
        <f>UPPER(IF(OR(K46="a",K46="as"),J42,IF(OR(K46="b",K46="bs"),J50,)))</f>
      </c>
      <c r="M46" s="148"/>
      <c r="N46" s="66"/>
      <c r="O46" s="150"/>
      <c r="P46" s="135"/>
      <c r="Q46" s="86"/>
      <c r="R46" s="138"/>
    </row>
    <row r="47" spans="1:18" s="139" customFormat="1" ht="13.5" customHeight="1">
      <c r="A47" s="132">
        <v>11</v>
      </c>
      <c r="B47" s="28"/>
      <c r="C47" s="28"/>
      <c r="D47" s="29"/>
      <c r="E47" s="30">
        <v>15</v>
      </c>
      <c r="F47" s="31" t="str">
        <f>UPPER(IF($E47="","",VLOOKUP($E47,'[4]男雙準備名單'!$A$7:$V$39,2)))</f>
        <v>邱炳煌</v>
      </c>
      <c r="G47" s="133"/>
      <c r="H47" s="28" t="str">
        <f>IF($E47="","",VLOOKUP($E47,'[4]男雙準備名單'!$A$7:$V$39,4))</f>
        <v>屏東市</v>
      </c>
      <c r="I47" s="134"/>
      <c r="J47" s="498"/>
      <c r="K47" s="499"/>
      <c r="L47" s="135"/>
      <c r="M47" s="150"/>
      <c r="N47" s="72"/>
      <c r="O47" s="150"/>
      <c r="P47" s="135"/>
      <c r="Q47" s="86"/>
      <c r="R47" s="138"/>
    </row>
    <row r="48" spans="1:18" s="139" customFormat="1" ht="13.5" customHeight="1">
      <c r="A48" s="132"/>
      <c r="B48" s="67"/>
      <c r="C48" s="67"/>
      <c r="D48" s="67"/>
      <c r="E48" s="67"/>
      <c r="F48" s="31" t="str">
        <f>UPPER(IF($E47="","",VLOOKUP($E47,'[4]男雙準備名單'!$A$7:$V$39,7)))</f>
        <v>吳志成</v>
      </c>
      <c r="G48" s="133"/>
      <c r="H48" s="28" t="str">
        <f>IF($E47="","",VLOOKUP($E47,'[4]男雙準備名單'!$A$7:$V$39,9))</f>
        <v>屏東市</v>
      </c>
      <c r="I48" s="140"/>
      <c r="J48" s="498"/>
      <c r="K48" s="499"/>
      <c r="L48" s="135"/>
      <c r="M48" s="150"/>
      <c r="N48" s="66"/>
      <c r="O48" s="150"/>
      <c r="P48" s="135"/>
      <c r="Q48" s="86"/>
      <c r="R48" s="138"/>
    </row>
    <row r="49" spans="1:18" s="139" customFormat="1" ht="13.5" customHeight="1">
      <c r="A49" s="132"/>
      <c r="B49" s="67"/>
      <c r="C49" s="67"/>
      <c r="D49" s="67"/>
      <c r="E49" s="67"/>
      <c r="F49" s="68"/>
      <c r="G49" s="511" t="s">
        <v>522</v>
      </c>
      <c r="H49" s="511"/>
      <c r="I49" s="512"/>
      <c r="J49" s="143">
        <f>UPPER(IF(OR(I50="a",I50="as"),F47,IF(OR(I50="b",I50="bs"),F51,)))</f>
      </c>
      <c r="K49" s="156"/>
      <c r="L49" s="135"/>
      <c r="M49" s="150"/>
      <c r="N49" s="66"/>
      <c r="O49" s="150"/>
      <c r="P49" s="135"/>
      <c r="Q49" s="86"/>
      <c r="R49" s="138"/>
    </row>
    <row r="50" spans="1:18" s="139" customFormat="1" ht="13.5" customHeight="1">
      <c r="A50" s="132"/>
      <c r="B50" s="41"/>
      <c r="C50" s="41"/>
      <c r="D50" s="41"/>
      <c r="E50" s="41"/>
      <c r="F50" s="145"/>
      <c r="G50" s="498"/>
      <c r="H50" s="498"/>
      <c r="I50" s="499"/>
      <c r="J50" s="147">
        <f>UPPER(IF(OR(I50="a",I50="as"),F48,IF(OR(I50="b",I50="bs"),F52,)))</f>
      </c>
      <c r="K50" s="157"/>
      <c r="L50" s="66"/>
      <c r="M50" s="150"/>
      <c r="N50" s="66"/>
      <c r="O50" s="150"/>
      <c r="P50" s="135"/>
      <c r="Q50" s="86"/>
      <c r="R50" s="138"/>
    </row>
    <row r="51" spans="1:18" s="139" customFormat="1" ht="13.5" customHeight="1">
      <c r="A51" s="132">
        <v>12</v>
      </c>
      <c r="B51" s="28"/>
      <c r="C51" s="28"/>
      <c r="D51" s="29"/>
      <c r="E51" s="30">
        <v>14</v>
      </c>
      <c r="F51" s="31" t="str">
        <f>UPPER(IF($E51="","",VLOOKUP($E51,'[4]男雙準備名單'!$A$7:$V$39,2)))</f>
        <v>高永裕</v>
      </c>
      <c r="G51" s="133"/>
      <c r="H51" s="28" t="str">
        <f>IF($E51="","",VLOOKUP($E51,'[4]男雙準備名單'!$A$7:$V$39,4))</f>
        <v>桃園縣</v>
      </c>
      <c r="I51" s="149"/>
      <c r="J51" s="66"/>
      <c r="K51" s="141"/>
      <c r="L51" s="72"/>
      <c r="M51" s="156"/>
      <c r="N51" s="66"/>
      <c r="O51" s="150"/>
      <c r="P51" s="135"/>
      <c r="Q51" s="86"/>
      <c r="R51" s="138"/>
    </row>
    <row r="52" spans="1:18" s="139" customFormat="1" ht="13.5" customHeight="1">
      <c r="A52" s="132"/>
      <c r="B52" s="67"/>
      <c r="C52" s="67"/>
      <c r="D52" s="67"/>
      <c r="E52" s="67"/>
      <c r="F52" s="31" t="str">
        <f>UPPER(IF($E51="","",VLOOKUP($E51,'[4]男雙準備名單'!$A$7:$V$39,7)))</f>
        <v>劉昌裕</v>
      </c>
      <c r="G52" s="133"/>
      <c r="H52" s="28" t="str">
        <f>IF($E51="","",VLOOKUP($E51,'[4]男雙準備名單'!$A$7:$V$39,9))</f>
        <v>桃園縣</v>
      </c>
      <c r="I52" s="140"/>
      <c r="J52" s="66"/>
      <c r="K52" s="141"/>
      <c r="L52" s="151"/>
      <c r="M52" s="158"/>
      <c r="N52" s="66"/>
      <c r="O52" s="150"/>
      <c r="P52" s="135"/>
      <c r="Q52" s="86"/>
      <c r="R52" s="138"/>
    </row>
    <row r="53" spans="1:18" s="139" customFormat="1" ht="6" customHeight="1">
      <c r="A53" s="132"/>
      <c r="B53" s="67"/>
      <c r="C53" s="67"/>
      <c r="D53" s="67"/>
      <c r="E53" s="67"/>
      <c r="F53" s="68"/>
      <c r="G53" s="71"/>
      <c r="H53" s="66"/>
      <c r="I53" s="154"/>
      <c r="J53" s="135"/>
      <c r="K53" s="136"/>
      <c r="L53" s="498" t="s">
        <v>536</v>
      </c>
      <c r="M53" s="499"/>
      <c r="N53" s="143">
        <f>UPPER(IF(OR(M54="a",M54="as"),L45,IF(OR(M54="b",M54="bs"),L61,)))</f>
      </c>
      <c r="O53" s="150"/>
      <c r="P53" s="135"/>
      <c r="Q53" s="86"/>
      <c r="R53" s="138"/>
    </row>
    <row r="54" spans="1:18" s="139" customFormat="1" ht="6" customHeight="1">
      <c r="A54" s="132"/>
      <c r="B54" s="41"/>
      <c r="C54" s="41"/>
      <c r="D54" s="41"/>
      <c r="E54" s="41"/>
      <c r="F54" s="145"/>
      <c r="G54" s="146"/>
      <c r="H54" s="135"/>
      <c r="I54" s="155"/>
      <c r="J54" s="135"/>
      <c r="K54" s="136"/>
      <c r="L54" s="498"/>
      <c r="M54" s="499"/>
      <c r="N54" s="147">
        <f>UPPER(IF(OR(M54="a",M54="as"),L46,IF(OR(M54="b",M54="bs"),L62,)))</f>
      </c>
      <c r="O54" s="157"/>
      <c r="P54" s="66"/>
      <c r="Q54" s="86"/>
      <c r="R54" s="138"/>
    </row>
    <row r="55" spans="1:18" s="139" customFormat="1" ht="13.5" customHeight="1">
      <c r="A55" s="132">
        <v>13</v>
      </c>
      <c r="B55" s="28"/>
      <c r="C55" s="28"/>
      <c r="D55" s="29"/>
      <c r="E55" s="30">
        <v>24</v>
      </c>
      <c r="F55" s="31" t="str">
        <f>UPPER(IF($E55="","",VLOOKUP($E55,'[4]男雙準備名單'!$A$7:$V$39,2)))</f>
        <v>鍾富宇</v>
      </c>
      <c r="G55" s="133"/>
      <c r="H55" s="28" t="str">
        <f>IF($E55="","",VLOOKUP($E55,'[4]男雙準備名單'!$A$7:$V$39,4))</f>
        <v>台北市</v>
      </c>
      <c r="I55" s="134"/>
      <c r="J55" s="135"/>
      <c r="K55" s="136"/>
      <c r="L55" s="498"/>
      <c r="M55" s="499"/>
      <c r="N55" s="135"/>
      <c r="O55" s="159"/>
      <c r="P55" s="135"/>
      <c r="Q55" s="35"/>
      <c r="R55" s="138"/>
    </row>
    <row r="56" spans="1:18" s="139" customFormat="1" ht="13.5" customHeight="1">
      <c r="A56" s="132"/>
      <c r="B56" s="67"/>
      <c r="C56" s="67"/>
      <c r="D56" s="67"/>
      <c r="E56" s="67"/>
      <c r="F56" s="31" t="str">
        <f>UPPER(IF($E55="","",VLOOKUP($E55,'[4]男雙準備名單'!$A$7:$V$39,7)))</f>
        <v>戴貽鵬</v>
      </c>
      <c r="G56" s="133"/>
      <c r="H56" s="28" t="str">
        <f>IF($E55="","",VLOOKUP($E55,'[4]男雙準備名單'!$A$7:$V$39,9))</f>
        <v>台北市</v>
      </c>
      <c r="I56" s="140"/>
      <c r="J56" s="66">
        <f>IF(I56="a",F55,IF(I56="b",F57,""))</f>
      </c>
      <c r="K56" s="141"/>
      <c r="L56" s="135"/>
      <c r="M56" s="150"/>
      <c r="N56" s="135"/>
      <c r="O56" s="141"/>
      <c r="P56" s="135"/>
      <c r="Q56" s="35"/>
      <c r="R56" s="138"/>
    </row>
    <row r="57" spans="1:18" s="139" customFormat="1" ht="13.5" customHeight="1">
      <c r="A57" s="132"/>
      <c r="B57" s="67"/>
      <c r="C57" s="67"/>
      <c r="D57" s="67"/>
      <c r="E57" s="153"/>
      <c r="F57" s="68"/>
      <c r="G57" s="511" t="s">
        <v>523</v>
      </c>
      <c r="H57" s="511"/>
      <c r="I57" s="512"/>
      <c r="J57" s="143">
        <f>UPPER(IF(OR(I58="a",I58="as"),F55,IF(OR(I58="b",I58="bs"),F59,)))</f>
      </c>
      <c r="K57" s="144"/>
      <c r="L57" s="135"/>
      <c r="M57" s="150"/>
      <c r="N57" s="135"/>
      <c r="O57" s="141"/>
      <c r="P57" s="135"/>
      <c r="Q57" s="35"/>
      <c r="R57" s="138"/>
    </row>
    <row r="58" spans="1:18" s="139" customFormat="1" ht="13.5" customHeight="1">
      <c r="A58" s="132"/>
      <c r="B58" s="41"/>
      <c r="C58" s="41"/>
      <c r="D58" s="41"/>
      <c r="E58" s="51"/>
      <c r="F58" s="145"/>
      <c r="G58" s="498"/>
      <c r="H58" s="498"/>
      <c r="I58" s="499"/>
      <c r="J58" s="147">
        <f>UPPER(IF(OR(I58="a",I58="as"),F56,IF(OR(I58="b",I58="bs"),F60,)))</f>
      </c>
      <c r="K58" s="148"/>
      <c r="L58" s="66"/>
      <c r="M58" s="150"/>
      <c r="N58" s="135"/>
      <c r="O58" s="141"/>
      <c r="P58" s="135"/>
      <c r="Q58" s="35"/>
      <c r="R58" s="138"/>
    </row>
    <row r="59" spans="1:18" s="139" customFormat="1" ht="13.5" customHeight="1">
      <c r="A59" s="132">
        <v>14</v>
      </c>
      <c r="B59" s="28"/>
      <c r="C59" s="28"/>
      <c r="D59" s="29"/>
      <c r="E59" s="30">
        <v>18</v>
      </c>
      <c r="F59" s="31" t="str">
        <f>UPPER(IF($E59="","",VLOOKUP($E59,'[4]男雙準備名單'!$A$7:$V$39,2)))</f>
        <v>李益成</v>
      </c>
      <c r="G59" s="133"/>
      <c r="H59" s="28" t="str">
        <f>IF($E59="","",VLOOKUP($E59,'[4]男雙準備名單'!$A$7:$V$39,4))</f>
        <v>台中市</v>
      </c>
      <c r="I59" s="149"/>
      <c r="J59" s="66"/>
      <c r="K59" s="150"/>
      <c r="L59" s="72"/>
      <c r="M59" s="156"/>
      <c r="N59" s="135"/>
      <c r="O59" s="141"/>
      <c r="P59" s="135"/>
      <c r="Q59" s="35"/>
      <c r="R59" s="138"/>
    </row>
    <row r="60" spans="1:18" s="139" customFormat="1" ht="13.5" customHeight="1">
      <c r="A60" s="132"/>
      <c r="B60" s="67"/>
      <c r="C60" s="67"/>
      <c r="D60" s="67"/>
      <c r="E60" s="67"/>
      <c r="F60" s="31" t="str">
        <f>UPPER(IF($E59="","",VLOOKUP($E59,'[4]男雙準備名單'!$A$7:$V$39,7)))</f>
        <v>郭超文</v>
      </c>
      <c r="G60" s="133"/>
      <c r="H60" s="28" t="str">
        <f>IF($E59="","",VLOOKUP($E59,'[4]男雙準備名單'!$A$7:$V$39,9))</f>
        <v>台中市</v>
      </c>
      <c r="I60" s="140"/>
      <c r="J60" s="66"/>
      <c r="K60" s="150"/>
      <c r="L60" s="151"/>
      <c r="M60" s="158"/>
      <c r="N60" s="135"/>
      <c r="O60" s="141"/>
      <c r="P60" s="135"/>
      <c r="Q60" s="35"/>
      <c r="R60" s="138"/>
    </row>
    <row r="61" spans="1:18" s="139" customFormat="1" ht="6" customHeight="1">
      <c r="A61" s="132"/>
      <c r="B61" s="67"/>
      <c r="C61" s="67"/>
      <c r="D61" s="67"/>
      <c r="E61" s="153"/>
      <c r="F61" s="68"/>
      <c r="G61" s="71"/>
      <c r="H61" s="66"/>
      <c r="I61" s="154"/>
      <c r="J61" s="498" t="s">
        <v>530</v>
      </c>
      <c r="K61" s="499"/>
      <c r="L61" s="143">
        <f>UPPER(IF(OR(K62="a",K62="as"),J57,IF(OR(K62="b",K62="bs"),J65,)))</f>
      </c>
      <c r="M61" s="150"/>
      <c r="N61" s="135"/>
      <c r="O61" s="141"/>
      <c r="P61" s="135"/>
      <c r="Q61" s="35"/>
      <c r="R61" s="138"/>
    </row>
    <row r="62" spans="1:18" s="139" customFormat="1" ht="6" customHeight="1">
      <c r="A62" s="132"/>
      <c r="B62" s="41"/>
      <c r="C62" s="41"/>
      <c r="D62" s="41"/>
      <c r="E62" s="51"/>
      <c r="F62" s="145"/>
      <c r="G62" s="146"/>
      <c r="H62" s="135"/>
      <c r="I62" s="155"/>
      <c r="J62" s="498"/>
      <c r="K62" s="499"/>
      <c r="L62" s="147">
        <f>UPPER(IF(OR(K62="a",K62="as"),J58,IF(OR(K62="b",K62="bs"),J66,)))</f>
      </c>
      <c r="M62" s="157"/>
      <c r="N62" s="66"/>
      <c r="O62" s="141"/>
      <c r="P62" s="135"/>
      <c r="Q62" s="35"/>
      <c r="R62" s="138"/>
    </row>
    <row r="63" spans="1:18" s="139" customFormat="1" ht="13.5" customHeight="1">
      <c r="A63" s="132">
        <v>15</v>
      </c>
      <c r="B63" s="28"/>
      <c r="C63" s="28">
        <f>IF($E63="","",VLOOKUP($E63,'[4]男雙準備名單'!$A$7:$V$39,21))</f>
      </c>
      <c r="D63" s="29"/>
      <c r="E63" s="30"/>
      <c r="F63" s="31" t="s">
        <v>108</v>
      </c>
      <c r="G63" s="133"/>
      <c r="H63" s="28">
        <f>IF($E63="","",VLOOKUP($E63,'[4]男雙準備名單'!$A$7:$V$39,4))</f>
      </c>
      <c r="I63" s="134"/>
      <c r="J63" s="498"/>
      <c r="K63" s="499"/>
      <c r="L63" s="135"/>
      <c r="M63" s="159"/>
      <c r="R63" s="138"/>
    </row>
    <row r="64" spans="1:18" s="139" customFormat="1" ht="13.5" customHeight="1">
      <c r="A64" s="132"/>
      <c r="B64" s="67"/>
      <c r="C64" s="67"/>
      <c r="D64" s="67"/>
      <c r="E64" s="67"/>
      <c r="F64" s="31" t="s">
        <v>108</v>
      </c>
      <c r="G64" s="133"/>
      <c r="H64" s="28">
        <f>IF($E63="","",VLOOKUP($E63,'[4]男雙準備名單'!$A$7:$V$39,9))</f>
      </c>
      <c r="I64" s="140"/>
      <c r="J64" s="498"/>
      <c r="K64" s="499"/>
      <c r="L64" s="135"/>
      <c r="M64" s="141"/>
      <c r="R64" s="138"/>
    </row>
    <row r="65" spans="1:18" s="139" customFormat="1" ht="13.5" customHeight="1">
      <c r="A65" s="132"/>
      <c r="B65" s="67"/>
      <c r="C65" s="67"/>
      <c r="D65" s="67"/>
      <c r="E65" s="67"/>
      <c r="F65" s="68"/>
      <c r="G65" s="71"/>
      <c r="H65" s="66"/>
      <c r="I65" s="142"/>
      <c r="J65" s="143">
        <f>UPPER(IF(OR(I66="a",I66="as"),F63,IF(OR(I66="b",I66="bs"),F67,)))</f>
      </c>
      <c r="K65" s="156"/>
      <c r="L65" s="135"/>
      <c r="M65" s="141"/>
      <c r="R65" s="138"/>
    </row>
    <row r="66" spans="1:18" s="139" customFormat="1" ht="13.5" customHeight="1">
      <c r="A66" s="132"/>
      <c r="B66" s="41"/>
      <c r="C66" s="41"/>
      <c r="D66" s="41"/>
      <c r="E66" s="41"/>
      <c r="F66" s="145"/>
      <c r="G66" s="146"/>
      <c r="H66" s="44" t="s">
        <v>6</v>
      </c>
      <c r="I66" s="53"/>
      <c r="J66" s="147">
        <f>UPPER(IF(OR(I66="a",I66="as"),F64,IF(OR(I66="b",I66="bs"),F68,)))</f>
      </c>
      <c r="K66" s="157"/>
      <c r="L66" s="66"/>
      <c r="M66" s="141"/>
      <c r="R66" s="138"/>
    </row>
    <row r="67" spans="1:18" s="139" customFormat="1" ht="13.5" customHeight="1">
      <c r="A67" s="132">
        <v>16</v>
      </c>
      <c r="B67" s="28"/>
      <c r="C67" s="28"/>
      <c r="D67" s="29">
        <v>5</v>
      </c>
      <c r="E67" s="30">
        <v>5</v>
      </c>
      <c r="F67" s="31" t="str">
        <f>UPPER(IF($E67="","",VLOOKUP($E67,'[4]男雙準備名單'!$A$7:$V$39,2)))</f>
        <v>葉豐田</v>
      </c>
      <c r="G67" s="133"/>
      <c r="H67" s="28" t="str">
        <f>IF($E67="","",VLOOKUP($E67,'[4]男雙準備名單'!$A$7:$V$39,4))</f>
        <v>高雄市</v>
      </c>
      <c r="I67" s="149"/>
      <c r="J67" s="66"/>
      <c r="K67" s="141"/>
      <c r="L67" s="72"/>
      <c r="M67" s="144"/>
      <c r="R67" s="138"/>
    </row>
    <row r="68" spans="1:18" s="139" customFormat="1" ht="13.5" customHeight="1">
      <c r="A68" s="132"/>
      <c r="B68" s="67"/>
      <c r="C68" s="67"/>
      <c r="D68" s="67"/>
      <c r="E68" s="67"/>
      <c r="F68" s="31" t="str">
        <f>UPPER(IF($E67="","",VLOOKUP($E67,'[4]男雙準備名單'!$A$7:$V$39,7)))</f>
        <v>宋進清</v>
      </c>
      <c r="G68" s="133"/>
      <c r="H68" s="28" t="str">
        <f>IF($E67="","",VLOOKUP($E67,'[4]男雙準備名單'!$A$7:$V$39,9))</f>
        <v>高雄市</v>
      </c>
      <c r="I68" s="140"/>
      <c r="J68" s="66"/>
      <c r="K68" s="141"/>
      <c r="L68" s="151"/>
      <c r="M68" s="152"/>
      <c r="R68" s="138"/>
    </row>
    <row r="69" spans="1:17" s="19" customFormat="1" ht="11.25" customHeight="1">
      <c r="A69" s="119"/>
      <c r="B69" s="120"/>
      <c r="C69" s="121"/>
      <c r="D69" s="121" t="s">
        <v>160</v>
      </c>
      <c r="E69" s="120"/>
      <c r="F69" s="122" t="s">
        <v>91</v>
      </c>
      <c r="G69" s="106"/>
      <c r="H69" s="122"/>
      <c r="I69" s="123"/>
      <c r="J69" s="121" t="s">
        <v>92</v>
      </c>
      <c r="K69" s="124"/>
      <c r="L69" s="121" t="s">
        <v>93</v>
      </c>
      <c r="M69" s="124"/>
      <c r="N69" s="121" t="s">
        <v>94</v>
      </c>
      <c r="O69" s="124"/>
      <c r="P69" s="121" t="s">
        <v>207</v>
      </c>
      <c r="Q69" s="109"/>
    </row>
    <row r="70" spans="1:17" s="19" customFormat="1" ht="11.25" customHeight="1" thickBot="1">
      <c r="A70" s="125"/>
      <c r="B70" s="126"/>
      <c r="C70" s="22"/>
      <c r="D70" s="22"/>
      <c r="E70" s="126"/>
      <c r="F70" s="127"/>
      <c r="G70" s="128"/>
      <c r="H70" s="127"/>
      <c r="I70" s="129"/>
      <c r="J70" s="22"/>
      <c r="K70" s="130"/>
      <c r="L70" s="22"/>
      <c r="M70" s="130"/>
      <c r="N70" s="22"/>
      <c r="O70" s="130"/>
      <c r="P70" s="22"/>
      <c r="Q70" s="131"/>
    </row>
    <row r="71" spans="1:20" s="139" customFormat="1" ht="13.5" customHeight="1">
      <c r="A71" s="132">
        <v>17</v>
      </c>
      <c r="B71" s="28"/>
      <c r="C71" s="28"/>
      <c r="D71" s="29"/>
      <c r="E71" s="30">
        <v>17</v>
      </c>
      <c r="F71" s="31" t="str">
        <f>UPPER(IF($E71="","",VLOOKUP($E71,'[4]男雙準備名單'!$A$7:$V$39,2)))</f>
        <v>林榮基</v>
      </c>
      <c r="G71" s="133"/>
      <c r="H71" s="28" t="str">
        <f>IF($E71="","",VLOOKUP($E71,'[4]男雙準備名單'!$A$7:$V$39,4))</f>
        <v>台中市</v>
      </c>
      <c r="I71" s="134"/>
      <c r="J71" s="135"/>
      <c r="K71" s="136"/>
      <c r="L71" s="135"/>
      <c r="M71" s="136"/>
      <c r="N71" s="135"/>
      <c r="O71" s="136"/>
      <c r="P71" s="135"/>
      <c r="Q71" s="137"/>
      <c r="R71" s="138"/>
      <c r="T71" s="40" t="e">
        <f>#REF!</f>
        <v>#REF!</v>
      </c>
    </row>
    <row r="72" spans="1:20" s="139" customFormat="1" ht="13.5" customHeight="1">
      <c r="A72" s="132"/>
      <c r="B72" s="67"/>
      <c r="C72" s="67"/>
      <c r="D72" s="67"/>
      <c r="E72" s="67"/>
      <c r="F72" s="31" t="str">
        <f>UPPER(IF($E71="","",VLOOKUP($E71,'[4]男雙準備名單'!$A$7:$V$39,7)))</f>
        <v>范達榕</v>
      </c>
      <c r="G72" s="133"/>
      <c r="H72" s="28" t="str">
        <f>IF($E71="","",VLOOKUP($E71,'[4]男雙準備名單'!$A$7:$V$39,9))</f>
        <v>台中市</v>
      </c>
      <c r="I72" s="140"/>
      <c r="J72" s="66">
        <f>IF(I72="a",F71,IF(I72="b",F73,""))</f>
      </c>
      <c r="K72" s="141"/>
      <c r="L72" s="135"/>
      <c r="M72" s="136"/>
      <c r="N72" s="135"/>
      <c r="O72" s="136"/>
      <c r="P72" s="135"/>
      <c r="Q72" s="35"/>
      <c r="R72" s="138"/>
      <c r="T72" s="47" t="e">
        <f>#REF!</f>
        <v>#REF!</v>
      </c>
    </row>
    <row r="73" spans="1:20" s="139" customFormat="1" ht="13.5" customHeight="1">
      <c r="A73" s="132"/>
      <c r="B73" s="67"/>
      <c r="C73" s="67"/>
      <c r="D73" s="67"/>
      <c r="E73" s="67"/>
      <c r="F73" s="68"/>
      <c r="G73" s="71"/>
      <c r="H73" s="66"/>
      <c r="I73" s="142"/>
      <c r="J73" s="143">
        <f>UPPER(IF(OR(I74="a",I74="as"),F71,IF(OR(I74="b",I74="bs"),F75,)))</f>
      </c>
      <c r="K73" s="144"/>
      <c r="L73" s="135"/>
      <c r="M73" s="136"/>
      <c r="N73" s="135"/>
      <c r="O73" s="136"/>
      <c r="P73" s="135"/>
      <c r="Q73" s="35"/>
      <c r="R73" s="138"/>
      <c r="T73" s="47" t="e">
        <f>#REF!</f>
        <v>#REF!</v>
      </c>
    </row>
    <row r="74" spans="1:20" s="139" customFormat="1" ht="13.5" customHeight="1">
      <c r="A74" s="132"/>
      <c r="B74" s="41"/>
      <c r="C74" s="41"/>
      <c r="D74" s="41"/>
      <c r="E74" s="41"/>
      <c r="F74" s="145"/>
      <c r="G74" s="146"/>
      <c r="H74" s="44" t="s">
        <v>6</v>
      </c>
      <c r="I74" s="53"/>
      <c r="J74" s="147">
        <f>UPPER(IF(OR(I74="a",I74="as"),F72,IF(OR(I74="b",I74="bs"),F76,)))</f>
      </c>
      <c r="K74" s="148"/>
      <c r="L74" s="66"/>
      <c r="M74" s="141"/>
      <c r="N74" s="135"/>
      <c r="O74" s="136"/>
      <c r="P74" s="135"/>
      <c r="Q74" s="35"/>
      <c r="R74" s="138"/>
      <c r="T74" s="47" t="e">
        <f>#REF!</f>
        <v>#REF!</v>
      </c>
    </row>
    <row r="75" spans="1:20" s="139" customFormat="1" ht="13.5" customHeight="1">
      <c r="A75" s="132">
        <v>18</v>
      </c>
      <c r="B75" s="28"/>
      <c r="C75" s="28">
        <f>IF($E75="","",VLOOKUP($E75,'[4]男雙準備名單'!$A$7:$V$39,21))</f>
      </c>
      <c r="D75" s="29"/>
      <c r="E75" s="30"/>
      <c r="F75" s="31" t="s">
        <v>108</v>
      </c>
      <c r="G75" s="133"/>
      <c r="H75" s="28">
        <f>IF($E75="","",VLOOKUP($E75,'[4]男雙準備名單'!$A$7:$V$39,4))</f>
      </c>
      <c r="I75" s="149"/>
      <c r="J75" s="66"/>
      <c r="K75" s="150"/>
      <c r="L75" s="72"/>
      <c r="M75" s="144"/>
      <c r="N75" s="135"/>
      <c r="O75" s="136"/>
      <c r="P75" s="135"/>
      <c r="Q75" s="35"/>
      <c r="R75" s="138"/>
      <c r="T75" s="47" t="e">
        <f>#REF!</f>
        <v>#REF!</v>
      </c>
    </row>
    <row r="76" spans="1:20" s="139" customFormat="1" ht="13.5" customHeight="1">
      <c r="A76" s="132"/>
      <c r="B76" s="67"/>
      <c r="C76" s="67"/>
      <c r="D76" s="67"/>
      <c r="E76" s="67"/>
      <c r="F76" s="31" t="s">
        <v>108</v>
      </c>
      <c r="G76" s="133"/>
      <c r="H76" s="28">
        <f>IF($E75="","",VLOOKUP($E75,'[4]男雙準備名單'!$A$7:$V$39,9))</f>
      </c>
      <c r="I76" s="140"/>
      <c r="J76" s="66"/>
      <c r="K76" s="150"/>
      <c r="L76" s="151"/>
      <c r="M76" s="152"/>
      <c r="N76" s="135"/>
      <c r="O76" s="136"/>
      <c r="P76" s="135"/>
      <c r="Q76" s="35"/>
      <c r="R76" s="138"/>
      <c r="T76" s="47" t="e">
        <f>#REF!</f>
        <v>#REF!</v>
      </c>
    </row>
    <row r="77" spans="1:20" s="139" customFormat="1" ht="6.75" customHeight="1">
      <c r="A77" s="132"/>
      <c r="B77" s="67"/>
      <c r="C77" s="67"/>
      <c r="D77" s="67"/>
      <c r="E77" s="153"/>
      <c r="F77" s="68"/>
      <c r="G77" s="71"/>
      <c r="H77" s="66"/>
      <c r="I77" s="154"/>
      <c r="J77" s="498" t="s">
        <v>531</v>
      </c>
      <c r="K77" s="499"/>
      <c r="L77" s="143">
        <f>UPPER(IF(OR(K78="a",K78="as"),J73,IF(OR(K78="b",K78="bs"),J81,)))</f>
      </c>
      <c r="M77" s="141"/>
      <c r="N77" s="135"/>
      <c r="O77" s="136"/>
      <c r="P77" s="135"/>
      <c r="Q77" s="35"/>
      <c r="R77" s="138"/>
      <c r="T77" s="47" t="e">
        <f>#REF!</f>
        <v>#REF!</v>
      </c>
    </row>
    <row r="78" spans="1:20" s="139" customFormat="1" ht="6.75" customHeight="1">
      <c r="A78" s="132"/>
      <c r="B78" s="41"/>
      <c r="C78" s="41"/>
      <c r="D78" s="41"/>
      <c r="E78" s="51"/>
      <c r="F78" s="145"/>
      <c r="G78" s="146"/>
      <c r="H78" s="135"/>
      <c r="I78" s="155"/>
      <c r="J78" s="498"/>
      <c r="K78" s="499"/>
      <c r="L78" s="147">
        <f>UPPER(IF(OR(K78="a",K78="as"),J74,IF(OR(K78="b",K78="bs"),J82,)))</f>
      </c>
      <c r="M78" s="148"/>
      <c r="N78" s="66"/>
      <c r="O78" s="141"/>
      <c r="P78" s="135"/>
      <c r="Q78" s="35"/>
      <c r="R78" s="138"/>
      <c r="T78" s="47" t="e">
        <f>#REF!</f>
        <v>#REF!</v>
      </c>
    </row>
    <row r="79" spans="1:20" s="139" customFormat="1" ht="13.5" customHeight="1">
      <c r="A79" s="132">
        <v>19</v>
      </c>
      <c r="B79" s="28"/>
      <c r="C79" s="28"/>
      <c r="D79" s="29"/>
      <c r="E79" s="30">
        <v>21</v>
      </c>
      <c r="F79" s="31" t="str">
        <f>UPPER(IF($E79="","",VLOOKUP($E79,'[4]男雙準備名單'!$A$7:$V$39,2)))</f>
        <v>王元龍</v>
      </c>
      <c r="G79" s="133"/>
      <c r="H79" s="28" t="str">
        <f>IF($E79="","",VLOOKUP($E79,'[4]男雙準備名單'!$A$7:$V$39,4))</f>
        <v>台中市</v>
      </c>
      <c r="I79" s="134"/>
      <c r="J79" s="498"/>
      <c r="K79" s="499"/>
      <c r="L79" s="135"/>
      <c r="M79" s="150"/>
      <c r="N79" s="72"/>
      <c r="O79" s="141"/>
      <c r="P79" s="135"/>
      <c r="Q79" s="35"/>
      <c r="R79" s="138"/>
      <c r="T79" s="47" t="e">
        <f>#REF!</f>
        <v>#REF!</v>
      </c>
    </row>
    <row r="80" spans="1:20" s="139" customFormat="1" ht="13.5" customHeight="1" thickBot="1">
      <c r="A80" s="132"/>
      <c r="B80" s="67"/>
      <c r="C80" s="67"/>
      <c r="D80" s="67"/>
      <c r="E80" s="67"/>
      <c r="F80" s="31" t="str">
        <f>UPPER(IF($E79="","",VLOOKUP($E79,'[4]男雙準備名單'!$A$7:$V$39,7)))</f>
        <v>高明進</v>
      </c>
      <c r="G80" s="133"/>
      <c r="H80" s="28" t="str">
        <f>IF($E79="","",VLOOKUP($E79,'[4]男雙準備名單'!$A$7:$V$39,9))</f>
        <v>台中市</v>
      </c>
      <c r="I80" s="140"/>
      <c r="J80" s="498"/>
      <c r="K80" s="499"/>
      <c r="L80" s="135"/>
      <c r="M80" s="150"/>
      <c r="N80" s="66"/>
      <c r="O80" s="141"/>
      <c r="P80" s="135"/>
      <c r="Q80" s="35"/>
      <c r="R80" s="138"/>
      <c r="T80" s="63" t="e">
        <f>#REF!</f>
        <v>#REF!</v>
      </c>
    </row>
    <row r="81" spans="1:18" s="139" customFormat="1" ht="13.5" customHeight="1">
      <c r="A81" s="132"/>
      <c r="B81" s="67"/>
      <c r="C81" s="67"/>
      <c r="D81" s="67"/>
      <c r="E81" s="153"/>
      <c r="F81" s="68"/>
      <c r="G81" s="511" t="s">
        <v>524</v>
      </c>
      <c r="H81" s="511"/>
      <c r="I81" s="512"/>
      <c r="J81" s="143">
        <f>UPPER(IF(OR(I82="a",I82="as"),F79,IF(OR(I82="b",I82="bs"),F83,)))</f>
      </c>
      <c r="K81" s="156"/>
      <c r="L81" s="135"/>
      <c r="M81" s="150"/>
      <c r="N81" s="66"/>
      <c r="O81" s="141"/>
      <c r="P81" s="135"/>
      <c r="Q81" s="35"/>
      <c r="R81" s="138"/>
    </row>
    <row r="82" spans="1:18" s="139" customFormat="1" ht="13.5" customHeight="1">
      <c r="A82" s="132"/>
      <c r="B82" s="41"/>
      <c r="C82" s="41"/>
      <c r="D82" s="41"/>
      <c r="E82" s="51"/>
      <c r="F82" s="145"/>
      <c r="G82" s="498"/>
      <c r="H82" s="498"/>
      <c r="I82" s="499"/>
      <c r="J82" s="147">
        <f>UPPER(IF(OR(I82="a",I82="as"),F80,IF(OR(I82="b",I82="bs"),F84,)))</f>
      </c>
      <c r="K82" s="157"/>
      <c r="L82" s="66"/>
      <c r="M82" s="150"/>
      <c r="N82" s="66"/>
      <c r="O82" s="141"/>
      <c r="P82" s="135"/>
      <c r="Q82" s="35"/>
      <c r="R82" s="138"/>
    </row>
    <row r="83" spans="1:18" s="139" customFormat="1" ht="13.5" customHeight="1">
      <c r="A83" s="132">
        <v>20</v>
      </c>
      <c r="B83" s="28"/>
      <c r="C83" s="28"/>
      <c r="D83" s="29"/>
      <c r="E83" s="30">
        <v>10</v>
      </c>
      <c r="F83" s="31" t="str">
        <f>UPPER(IF($E83="","",VLOOKUP($E83,'[4]男雙準備名單'!$A$7:$V$39,2)))</f>
        <v>柳傑棋</v>
      </c>
      <c r="G83" s="133"/>
      <c r="H83" s="28" t="str">
        <f>IF($E83="","",VLOOKUP($E83,'[4]男雙準備名單'!$A$7:$V$39,4))</f>
        <v>彰化市</v>
      </c>
      <c r="I83" s="149"/>
      <c r="J83" s="66"/>
      <c r="K83" s="141"/>
      <c r="L83" s="72"/>
      <c r="M83" s="156"/>
      <c r="N83" s="66"/>
      <c r="O83" s="141"/>
      <c r="P83" s="135"/>
      <c r="Q83" s="35"/>
      <c r="R83" s="138"/>
    </row>
    <row r="84" spans="1:18" s="139" customFormat="1" ht="13.5" customHeight="1">
      <c r="A84" s="132"/>
      <c r="B84" s="67"/>
      <c r="C84" s="67"/>
      <c r="D84" s="67"/>
      <c r="E84" s="67"/>
      <c r="F84" s="31" t="str">
        <f>UPPER(IF($E83="","",VLOOKUP($E83,'[4]男雙準備名單'!$A$7:$V$39,7)))</f>
        <v>王振榮</v>
      </c>
      <c r="G84" s="133"/>
      <c r="H84" s="28" t="str">
        <f>IF($E83="","",VLOOKUP($E83,'[4]男雙準備名單'!$A$7:$V$39,9))</f>
        <v>彰化市</v>
      </c>
      <c r="I84" s="140"/>
      <c r="J84" s="66"/>
      <c r="K84" s="141"/>
      <c r="L84" s="151"/>
      <c r="M84" s="158"/>
      <c r="N84" s="66"/>
      <c r="O84" s="141"/>
      <c r="P84" s="135"/>
      <c r="Q84" s="35"/>
      <c r="R84" s="138"/>
    </row>
    <row r="85" spans="1:18" s="139" customFormat="1" ht="6.75" customHeight="1">
      <c r="A85" s="132"/>
      <c r="B85" s="67"/>
      <c r="C85" s="67"/>
      <c r="D85" s="67"/>
      <c r="E85" s="67"/>
      <c r="F85" s="68"/>
      <c r="G85" s="71"/>
      <c r="H85" s="66"/>
      <c r="I85" s="154"/>
      <c r="J85" s="135"/>
      <c r="K85" s="136"/>
      <c r="L85" s="498" t="s">
        <v>537</v>
      </c>
      <c r="M85" s="499"/>
      <c r="N85" s="143">
        <f>UPPER(IF(OR(M86="a",M86="as"),L77,IF(OR(M86="b",M86="bs"),L93,)))</f>
      </c>
      <c r="O85" s="141"/>
      <c r="P85" s="135"/>
      <c r="Q85" s="35"/>
      <c r="R85" s="138"/>
    </row>
    <row r="86" spans="1:18" s="139" customFormat="1" ht="6.75" customHeight="1">
      <c r="A86" s="132"/>
      <c r="B86" s="41"/>
      <c r="C86" s="41"/>
      <c r="D86" s="41"/>
      <c r="E86" s="41"/>
      <c r="F86" s="145"/>
      <c r="G86" s="146"/>
      <c r="H86" s="135"/>
      <c r="I86" s="155"/>
      <c r="J86" s="135"/>
      <c r="K86" s="136"/>
      <c r="L86" s="498"/>
      <c r="M86" s="499"/>
      <c r="N86" s="147">
        <f>UPPER(IF(OR(M86="a",M86="as"),L78,IF(OR(M86="b",M86="bs"),L94,)))</f>
      </c>
      <c r="O86" s="148"/>
      <c r="P86" s="66"/>
      <c r="Q86" s="86"/>
      <c r="R86" s="138"/>
    </row>
    <row r="87" spans="1:18" s="139" customFormat="1" ht="13.5" customHeight="1">
      <c r="A87" s="132">
        <v>21</v>
      </c>
      <c r="B87" s="28"/>
      <c r="C87" s="28"/>
      <c r="D87" s="29"/>
      <c r="E87" s="30">
        <v>22</v>
      </c>
      <c r="F87" s="31" t="str">
        <f>UPPER(IF($E87="","",VLOOKUP($E87,'[4]男雙準備名單'!$A$7:$V$39,2)))</f>
        <v>王俊龍</v>
      </c>
      <c r="G87" s="133"/>
      <c r="H87" s="28" t="str">
        <f>IF($E87="","",VLOOKUP($E87,'[4]男雙準備名單'!$A$7:$V$39,4))</f>
        <v>台中市</v>
      </c>
      <c r="I87" s="134"/>
      <c r="J87" s="135"/>
      <c r="K87" s="136"/>
      <c r="L87" s="498"/>
      <c r="M87" s="499"/>
      <c r="N87" s="135"/>
      <c r="O87" s="150"/>
      <c r="P87" s="135"/>
      <c r="Q87" s="86"/>
      <c r="R87" s="138"/>
    </row>
    <row r="88" spans="1:18" s="139" customFormat="1" ht="13.5" customHeight="1">
      <c r="A88" s="132"/>
      <c r="B88" s="67"/>
      <c r="C88" s="67"/>
      <c r="D88" s="67"/>
      <c r="E88" s="67"/>
      <c r="F88" s="31" t="str">
        <f>UPPER(IF($E87="","",VLOOKUP($E87,'[4]男雙準備名單'!$A$7:$V$39,7)))</f>
        <v>林坤猛</v>
      </c>
      <c r="G88" s="133"/>
      <c r="H88" s="28" t="str">
        <f>IF($E87="","",VLOOKUP($E87,'[4]男雙準備名單'!$A$7:$V$39,9))</f>
        <v>台中市</v>
      </c>
      <c r="I88" s="140"/>
      <c r="J88" s="66">
        <f>IF(I88="a",F87,IF(I88="b",F89,""))</f>
      </c>
      <c r="K88" s="141"/>
      <c r="L88" s="135"/>
      <c r="M88" s="150"/>
      <c r="N88" s="135"/>
      <c r="O88" s="150"/>
      <c r="P88" s="135"/>
      <c r="Q88" s="86"/>
      <c r="R88" s="138"/>
    </row>
    <row r="89" spans="1:18" s="139" customFormat="1" ht="13.5" customHeight="1">
      <c r="A89" s="132"/>
      <c r="B89" s="67"/>
      <c r="C89" s="67"/>
      <c r="D89" s="67"/>
      <c r="E89" s="67"/>
      <c r="F89" s="68"/>
      <c r="G89" s="511" t="s">
        <v>525</v>
      </c>
      <c r="H89" s="511"/>
      <c r="I89" s="512"/>
      <c r="J89" s="143">
        <f>UPPER(IF(OR(I90="a",I90="as"),F87,IF(OR(I90="b",I90="bs"),F91,)))</f>
      </c>
      <c r="K89" s="144"/>
      <c r="L89" s="135"/>
      <c r="M89" s="150"/>
      <c r="N89" s="135"/>
      <c r="O89" s="150"/>
      <c r="P89" s="135"/>
      <c r="Q89" s="86"/>
      <c r="R89" s="138"/>
    </row>
    <row r="90" spans="1:18" s="139" customFormat="1" ht="13.5" customHeight="1">
      <c r="A90" s="132"/>
      <c r="B90" s="41"/>
      <c r="C90" s="41"/>
      <c r="D90" s="41"/>
      <c r="E90" s="41"/>
      <c r="F90" s="145"/>
      <c r="G90" s="498"/>
      <c r="H90" s="498"/>
      <c r="I90" s="499"/>
      <c r="J90" s="147">
        <f>UPPER(IF(OR(I90="a",I90="as"),F88,IF(OR(I90="b",I90="bs"),F92,)))</f>
      </c>
      <c r="K90" s="148"/>
      <c r="L90" s="66"/>
      <c r="M90" s="150"/>
      <c r="N90" s="135"/>
      <c r="O90" s="150"/>
      <c r="P90" s="135"/>
      <c r="Q90" s="86"/>
      <c r="R90" s="138"/>
    </row>
    <row r="91" spans="1:18" s="139" customFormat="1" ht="13.5" customHeight="1">
      <c r="A91" s="132">
        <v>22</v>
      </c>
      <c r="B91" s="28"/>
      <c r="C91" s="28"/>
      <c r="D91" s="29"/>
      <c r="E91" s="30">
        <v>9</v>
      </c>
      <c r="F91" s="31" t="str">
        <f>UPPER(IF($E91="","",VLOOKUP($E91,'[4]男雙準備名單'!$A$7:$V$39,2)))</f>
        <v>蔡宗衡</v>
      </c>
      <c r="G91" s="133"/>
      <c r="H91" s="28" t="str">
        <f>IF($E91="","",VLOOKUP($E91,'[4]男雙準備名單'!$A$7:$V$39,4))</f>
        <v>雲林縣</v>
      </c>
      <c r="I91" s="149"/>
      <c r="J91" s="66"/>
      <c r="K91" s="150"/>
      <c r="L91" s="72"/>
      <c r="M91" s="156"/>
      <c r="N91" s="135"/>
      <c r="O91" s="150"/>
      <c r="P91" s="135"/>
      <c r="Q91" s="86"/>
      <c r="R91" s="138"/>
    </row>
    <row r="92" spans="1:18" s="139" customFormat="1" ht="13.5" customHeight="1">
      <c r="A92" s="132"/>
      <c r="B92" s="67"/>
      <c r="C92" s="67"/>
      <c r="D92" s="67"/>
      <c r="E92" s="67"/>
      <c r="F92" s="31" t="str">
        <f>UPPER(IF($E91="","",VLOOKUP($E91,'[4]男雙準備名單'!$A$7:$V$39,7)))</f>
        <v>李芳茂</v>
      </c>
      <c r="G92" s="133"/>
      <c r="H92" s="28" t="str">
        <f>IF($E91="","",VLOOKUP($E91,'[4]男雙準備名單'!$A$7:$V$39,9))</f>
        <v>雲林縣</v>
      </c>
      <c r="I92" s="140"/>
      <c r="J92" s="66"/>
      <c r="K92" s="150"/>
      <c r="L92" s="151"/>
      <c r="M92" s="158"/>
      <c r="N92" s="135"/>
      <c r="O92" s="150"/>
      <c r="P92" s="135"/>
      <c r="Q92" s="86"/>
      <c r="R92" s="138"/>
    </row>
    <row r="93" spans="1:18" s="139" customFormat="1" ht="6.75" customHeight="1">
      <c r="A93" s="132"/>
      <c r="B93" s="67"/>
      <c r="C93" s="67"/>
      <c r="D93" s="67"/>
      <c r="E93" s="153"/>
      <c r="F93" s="68"/>
      <c r="G93" s="71"/>
      <c r="H93" s="66"/>
      <c r="I93" s="154"/>
      <c r="J93" s="498" t="s">
        <v>532</v>
      </c>
      <c r="K93" s="499"/>
      <c r="L93" s="143">
        <f>UPPER(IF(OR(K94="a",K94="as"),J89,IF(OR(K94="b",K94="bs"),J97,)))</f>
      </c>
      <c r="M93" s="150"/>
      <c r="N93" s="135"/>
      <c r="O93" s="150"/>
      <c r="P93" s="135"/>
      <c r="Q93" s="86"/>
      <c r="R93" s="138"/>
    </row>
    <row r="94" spans="1:18" s="139" customFormat="1" ht="6.75" customHeight="1">
      <c r="A94" s="132"/>
      <c r="B94" s="41"/>
      <c r="C94" s="41"/>
      <c r="D94" s="41"/>
      <c r="E94" s="51"/>
      <c r="F94" s="145"/>
      <c r="G94" s="146"/>
      <c r="H94" s="135"/>
      <c r="I94" s="155"/>
      <c r="J94" s="498"/>
      <c r="K94" s="499"/>
      <c r="L94" s="147">
        <f>UPPER(IF(OR(K94="a",K94="as"),J90,IF(OR(K94="b",K94="bs"),J98,)))</f>
      </c>
      <c r="M94" s="157"/>
      <c r="N94" s="66"/>
      <c r="O94" s="150"/>
      <c r="P94" s="135"/>
      <c r="Q94" s="86"/>
      <c r="R94" s="138"/>
    </row>
    <row r="95" spans="1:18" s="139" customFormat="1" ht="13.5" customHeight="1">
      <c r="A95" s="132">
        <v>23</v>
      </c>
      <c r="B95" s="28"/>
      <c r="C95" s="28"/>
      <c r="D95" s="29"/>
      <c r="E95" s="30"/>
      <c r="F95" s="31" t="s">
        <v>108</v>
      </c>
      <c r="G95" s="133"/>
      <c r="H95" s="28">
        <f>IF($E95="","",VLOOKUP($E95,'[4]男雙準備名單'!$A$7:$V$39,4))</f>
      </c>
      <c r="I95" s="134"/>
      <c r="J95" s="498"/>
      <c r="K95" s="499"/>
      <c r="L95" s="135"/>
      <c r="M95" s="159"/>
      <c r="N95" s="72"/>
      <c r="O95" s="150"/>
      <c r="P95" s="135"/>
      <c r="Q95" s="86"/>
      <c r="R95" s="138"/>
    </row>
    <row r="96" spans="1:18" s="139" customFormat="1" ht="13.5" customHeight="1">
      <c r="A96" s="132"/>
      <c r="B96" s="67"/>
      <c r="C96" s="67"/>
      <c r="D96" s="67"/>
      <c r="E96" s="67"/>
      <c r="F96" s="31" t="s">
        <v>108</v>
      </c>
      <c r="G96" s="133"/>
      <c r="H96" s="28">
        <f>IF($E95="","",VLOOKUP($E95,'[4]男雙準備名單'!$A$7:$V$39,9))</f>
      </c>
      <c r="I96" s="140"/>
      <c r="J96" s="498"/>
      <c r="K96" s="499"/>
      <c r="L96" s="135"/>
      <c r="M96" s="141"/>
      <c r="N96" s="66"/>
      <c r="O96" s="150"/>
      <c r="P96" s="135"/>
      <c r="Q96" s="86"/>
      <c r="R96" s="138"/>
    </row>
    <row r="97" spans="1:18" s="139" customFormat="1" ht="13.5" customHeight="1">
      <c r="A97" s="132"/>
      <c r="B97" s="67"/>
      <c r="C97" s="67"/>
      <c r="D97" s="67"/>
      <c r="E97" s="153"/>
      <c r="F97" s="68"/>
      <c r="G97" s="71"/>
      <c r="H97" s="66"/>
      <c r="I97" s="142"/>
      <c r="J97" s="143">
        <f>UPPER(IF(OR(I98="a",I98="as"),F95,IF(OR(I98="b",I98="bs"),F99,)))</f>
      </c>
      <c r="K97" s="156"/>
      <c r="L97" s="135"/>
      <c r="M97" s="141"/>
      <c r="N97" s="66"/>
      <c r="O97" s="150"/>
      <c r="P97" s="135"/>
      <c r="Q97" s="86"/>
      <c r="R97" s="138"/>
    </row>
    <row r="98" spans="1:18" s="139" customFormat="1" ht="13.5" customHeight="1">
      <c r="A98" s="132"/>
      <c r="B98" s="41"/>
      <c r="C98" s="41"/>
      <c r="D98" s="41"/>
      <c r="E98" s="51"/>
      <c r="F98" s="145"/>
      <c r="G98" s="146"/>
      <c r="H98" s="44" t="s">
        <v>6</v>
      </c>
      <c r="I98" s="53"/>
      <c r="J98" s="147">
        <f>UPPER(IF(OR(I98="a",I98="as"),F96,IF(OR(I98="b",I98="bs"),F100,)))</f>
      </c>
      <c r="K98" s="157"/>
      <c r="L98" s="66"/>
      <c r="M98" s="141"/>
      <c r="N98" s="66"/>
      <c r="O98" s="150"/>
      <c r="P98" s="135"/>
      <c r="Q98" s="86"/>
      <c r="R98" s="138"/>
    </row>
    <row r="99" spans="1:18" s="139" customFormat="1" ht="13.5" customHeight="1">
      <c r="A99" s="132">
        <v>24</v>
      </c>
      <c r="B99" s="28"/>
      <c r="C99" s="28"/>
      <c r="D99" s="29">
        <v>4</v>
      </c>
      <c r="E99" s="30">
        <v>4</v>
      </c>
      <c r="F99" s="31" t="str">
        <f>UPPER(IF($E99="","",VLOOKUP($E99,'[4]男雙準備名單'!$A$7:$V$39,2)))</f>
        <v>劉建宏</v>
      </c>
      <c r="G99" s="133"/>
      <c r="H99" s="28" t="str">
        <f>IF($E99="","",VLOOKUP($E99,'[4]男雙準備名單'!$A$7:$V$39,4))</f>
        <v>高雄市</v>
      </c>
      <c r="I99" s="149"/>
      <c r="J99" s="66"/>
      <c r="K99" s="141"/>
      <c r="L99" s="72"/>
      <c r="M99" s="144"/>
      <c r="N99" s="66"/>
      <c r="O99" s="150"/>
      <c r="P99" s="135"/>
      <c r="Q99" s="86"/>
      <c r="R99" s="138"/>
    </row>
    <row r="100" spans="1:18" s="139" customFormat="1" ht="13.5" customHeight="1">
      <c r="A100" s="132"/>
      <c r="B100" s="67"/>
      <c r="C100" s="67"/>
      <c r="D100" s="67"/>
      <c r="E100" s="67"/>
      <c r="F100" s="31" t="str">
        <f>UPPER(IF($E99="","",VLOOKUP($E99,'[4]男雙準備名單'!$A$7:$V$39,7)))</f>
        <v>賴昆光</v>
      </c>
      <c r="G100" s="133"/>
      <c r="H100" s="28" t="str">
        <f>IF($E99="","",VLOOKUP($E99,'[4]男雙準備名單'!$A$7:$V$39,9))</f>
        <v>高雄市</v>
      </c>
      <c r="I100" s="140"/>
      <c r="J100" s="66"/>
      <c r="K100" s="141"/>
      <c r="L100" s="151"/>
      <c r="M100" s="152"/>
      <c r="N100" s="66"/>
      <c r="O100" s="150"/>
      <c r="P100" s="135"/>
      <c r="Q100" s="86"/>
      <c r="R100" s="138"/>
    </row>
    <row r="101" spans="1:18" s="139" customFormat="1" ht="6.75" customHeight="1">
      <c r="A101" s="132"/>
      <c r="B101" s="67"/>
      <c r="C101" s="67"/>
      <c r="D101" s="67"/>
      <c r="E101" s="153"/>
      <c r="F101" s="68"/>
      <c r="G101" s="71"/>
      <c r="H101" s="66"/>
      <c r="I101" s="154"/>
      <c r="J101" s="135"/>
      <c r="K101" s="136"/>
      <c r="L101" s="66"/>
      <c r="M101" s="141"/>
      <c r="N101" s="498" t="s">
        <v>540</v>
      </c>
      <c r="O101" s="499"/>
      <c r="P101" s="143">
        <f>UPPER(IF(OR(O102="a",O102="as"),N85,IF(OR(O102="b",O102="bs"),N117,)))</f>
      </c>
      <c r="Q101" s="160"/>
      <c r="R101" s="138"/>
    </row>
    <row r="102" spans="1:18" s="139" customFormat="1" ht="6.75" customHeight="1">
      <c r="A102" s="132"/>
      <c r="B102" s="41"/>
      <c r="C102" s="41"/>
      <c r="D102" s="41"/>
      <c r="E102" s="51"/>
      <c r="F102" s="145"/>
      <c r="G102" s="146"/>
      <c r="H102" s="135"/>
      <c r="I102" s="155"/>
      <c r="J102" s="135"/>
      <c r="K102" s="136"/>
      <c r="L102" s="66"/>
      <c r="M102" s="141"/>
      <c r="N102" s="498"/>
      <c r="O102" s="499"/>
      <c r="P102" s="147">
        <f>UPPER(IF(OR(O102="a",O102="as"),N86,IF(OR(O102="b",O102="bs"),N118,)))</f>
      </c>
      <c r="Q102" s="161"/>
      <c r="R102" s="138"/>
    </row>
    <row r="103" spans="1:18" s="139" customFormat="1" ht="13.5" customHeight="1">
      <c r="A103" s="132">
        <v>25</v>
      </c>
      <c r="B103" s="28"/>
      <c r="C103" s="28"/>
      <c r="D103" s="29"/>
      <c r="E103" s="30">
        <v>19</v>
      </c>
      <c r="F103" s="31" t="str">
        <f>UPPER(IF($E103="","",VLOOKUP($E103,'[4]男雙準備名單'!$A$7:$V$39,2)))</f>
        <v>張富國</v>
      </c>
      <c r="G103" s="133"/>
      <c r="H103" s="28" t="str">
        <f>IF($E103="","",VLOOKUP($E103,'[4]男雙準備名單'!$A$7:$V$39,4))</f>
        <v>台中市</v>
      </c>
      <c r="I103" s="134"/>
      <c r="J103" s="135"/>
      <c r="K103" s="136"/>
      <c r="L103" s="135"/>
      <c r="M103" s="136"/>
      <c r="N103" s="498"/>
      <c r="O103" s="499"/>
      <c r="P103" s="72"/>
      <c r="Q103" s="86"/>
      <c r="R103" s="138"/>
    </row>
    <row r="104" spans="1:18" s="139" customFormat="1" ht="13.5" customHeight="1">
      <c r="A104" s="132"/>
      <c r="B104" s="67"/>
      <c r="C104" s="67"/>
      <c r="D104" s="67"/>
      <c r="E104" s="67"/>
      <c r="F104" s="31" t="str">
        <f>UPPER(IF($E103="","",VLOOKUP($E103,'[4]男雙準備名單'!$A$7:$V$39,7)))</f>
        <v>李善興</v>
      </c>
      <c r="G104" s="133"/>
      <c r="H104" s="28" t="str">
        <f>IF($E103="","",VLOOKUP($E103,'[4]男雙準備名單'!$A$7:$V$39,9))</f>
        <v>台中市</v>
      </c>
      <c r="I104" s="140"/>
      <c r="J104" s="66">
        <f>IF(I104="a",F103,IF(I104="b",F105,""))</f>
      </c>
      <c r="K104" s="141"/>
      <c r="L104" s="135"/>
      <c r="M104" s="136"/>
      <c r="N104" s="135"/>
      <c r="O104" s="150"/>
      <c r="P104" s="151"/>
      <c r="Q104" s="162"/>
      <c r="R104" s="138"/>
    </row>
    <row r="105" spans="1:18" s="139" customFormat="1" ht="13.5" customHeight="1">
      <c r="A105" s="132"/>
      <c r="B105" s="67"/>
      <c r="C105" s="67"/>
      <c r="D105" s="67"/>
      <c r="E105" s="153"/>
      <c r="F105" s="68"/>
      <c r="G105" s="71"/>
      <c r="H105" s="66"/>
      <c r="I105" s="142"/>
      <c r="J105" s="143">
        <f>UPPER(IF(OR(I106="a",I106="as"),F103,IF(OR(I106="b",I106="bs"),F107,)))</f>
      </c>
      <c r="K105" s="144"/>
      <c r="L105" s="135"/>
      <c r="M105" s="136"/>
      <c r="N105" s="135"/>
      <c r="O105" s="150"/>
      <c r="P105" s="135"/>
      <c r="Q105" s="86"/>
      <c r="R105" s="138"/>
    </row>
    <row r="106" spans="1:18" s="139" customFormat="1" ht="13.5" customHeight="1">
      <c r="A106" s="132"/>
      <c r="B106" s="41"/>
      <c r="C106" s="41"/>
      <c r="D106" s="41"/>
      <c r="E106" s="51"/>
      <c r="F106" s="145"/>
      <c r="G106" s="146"/>
      <c r="H106" s="44" t="s">
        <v>6</v>
      </c>
      <c r="I106" s="53"/>
      <c r="J106" s="147">
        <f>UPPER(IF(OR(I106="a",I106="as"),F104,IF(OR(I106="b",I106="bs"),F108,)))</f>
      </c>
      <c r="K106" s="148"/>
      <c r="L106" s="66"/>
      <c r="M106" s="141"/>
      <c r="N106" s="135"/>
      <c r="O106" s="150"/>
      <c r="P106" s="135"/>
      <c r="Q106" s="86"/>
      <c r="R106" s="138"/>
    </row>
    <row r="107" spans="1:18" s="139" customFormat="1" ht="13.5" customHeight="1">
      <c r="A107" s="132">
        <v>26</v>
      </c>
      <c r="B107" s="28"/>
      <c r="C107" s="28"/>
      <c r="D107" s="29"/>
      <c r="E107" s="30"/>
      <c r="F107" s="31" t="s">
        <v>108</v>
      </c>
      <c r="G107" s="133"/>
      <c r="H107" s="28">
        <f>IF($E107="","",VLOOKUP($E107,'[4]男雙準備名單'!$A$7:$V$39,4))</f>
      </c>
      <c r="I107" s="149"/>
      <c r="J107" s="66"/>
      <c r="K107" s="150"/>
      <c r="L107" s="72"/>
      <c r="M107" s="144"/>
      <c r="N107" s="135"/>
      <c r="O107" s="150"/>
      <c r="P107" s="135"/>
      <c r="Q107" s="86"/>
      <c r="R107" s="138"/>
    </row>
    <row r="108" spans="1:18" s="139" customFormat="1" ht="13.5" customHeight="1">
      <c r="A108" s="132"/>
      <c r="B108" s="67"/>
      <c r="C108" s="67"/>
      <c r="D108" s="67"/>
      <c r="E108" s="67"/>
      <c r="F108" s="31" t="s">
        <v>108</v>
      </c>
      <c r="G108" s="133"/>
      <c r="H108" s="28">
        <f>IF($E107="","",VLOOKUP($E107,'[4]男雙準備名單'!$A$7:$V$39,9))</f>
      </c>
      <c r="I108" s="140"/>
      <c r="J108" s="66"/>
      <c r="K108" s="150"/>
      <c r="L108" s="151"/>
      <c r="M108" s="152"/>
      <c r="N108" s="135"/>
      <c r="O108" s="150"/>
      <c r="P108" s="135"/>
      <c r="Q108" s="86"/>
      <c r="R108" s="138"/>
    </row>
    <row r="109" spans="1:18" s="139" customFormat="1" ht="6.75" customHeight="1">
      <c r="A109" s="132"/>
      <c r="B109" s="67"/>
      <c r="C109" s="67"/>
      <c r="D109" s="67"/>
      <c r="E109" s="153"/>
      <c r="F109" s="68"/>
      <c r="G109" s="71"/>
      <c r="H109" s="66"/>
      <c r="I109" s="154"/>
      <c r="J109" s="498" t="s">
        <v>533</v>
      </c>
      <c r="K109" s="499"/>
      <c r="L109" s="143">
        <f>UPPER(IF(OR(K110="a",K110="as"),J105,IF(OR(K110="b",K110="bs"),J113,)))</f>
      </c>
      <c r="M109" s="141"/>
      <c r="N109" s="135"/>
      <c r="O109" s="150"/>
      <c r="P109" s="135"/>
      <c r="Q109" s="86"/>
      <c r="R109" s="138"/>
    </row>
    <row r="110" spans="1:18" s="139" customFormat="1" ht="6.75" customHeight="1">
      <c r="A110" s="132"/>
      <c r="B110" s="41"/>
      <c r="C110" s="41"/>
      <c r="D110" s="41"/>
      <c r="E110" s="51"/>
      <c r="F110" s="145"/>
      <c r="G110" s="146"/>
      <c r="H110" s="135"/>
      <c r="I110" s="155"/>
      <c r="J110" s="498"/>
      <c r="K110" s="499"/>
      <c r="L110" s="147">
        <f>UPPER(IF(OR(K110="a",K110="as"),J106,IF(OR(K110="b",K110="bs"),J114,)))</f>
      </c>
      <c r="M110" s="148"/>
      <c r="N110" s="66"/>
      <c r="O110" s="150"/>
      <c r="P110" s="135"/>
      <c r="Q110" s="86"/>
      <c r="R110" s="138"/>
    </row>
    <row r="111" spans="1:18" s="139" customFormat="1" ht="13.5" customHeight="1">
      <c r="A111" s="132">
        <v>27</v>
      </c>
      <c r="B111" s="28"/>
      <c r="C111" s="28"/>
      <c r="D111" s="29"/>
      <c r="E111" s="30">
        <v>20</v>
      </c>
      <c r="F111" s="31" t="str">
        <f>UPPER(IF($E111="","",VLOOKUP($E111,'[4]男雙準備名單'!$A$7:$V$39,2)))</f>
        <v>高瑞洲</v>
      </c>
      <c r="G111" s="133"/>
      <c r="H111" s="28" t="str">
        <f>IF($E111="","",VLOOKUP($E111,'[4]男雙準備名單'!$A$7:$V$39,4))</f>
        <v>台中市</v>
      </c>
      <c r="I111" s="134"/>
      <c r="J111" s="498"/>
      <c r="K111" s="499"/>
      <c r="L111" s="135"/>
      <c r="M111" s="150"/>
      <c r="N111" s="72"/>
      <c r="O111" s="150"/>
      <c r="P111" s="135"/>
      <c r="Q111" s="86"/>
      <c r="R111" s="138"/>
    </row>
    <row r="112" spans="1:18" s="139" customFormat="1" ht="13.5" customHeight="1">
      <c r="A112" s="132"/>
      <c r="B112" s="67"/>
      <c r="C112" s="67"/>
      <c r="D112" s="67"/>
      <c r="E112" s="67"/>
      <c r="F112" s="31" t="str">
        <f>UPPER(IF($E111="","",VLOOKUP($E111,'[4]男雙準備名單'!$A$7:$V$39,7)))</f>
        <v>張添景</v>
      </c>
      <c r="G112" s="133"/>
      <c r="H112" s="28" t="str">
        <f>IF($E111="","",VLOOKUP($E111,'[4]男雙準備名單'!$A$7:$V$39,9))</f>
        <v>台中市</v>
      </c>
      <c r="I112" s="140"/>
      <c r="J112" s="498"/>
      <c r="K112" s="499"/>
      <c r="L112" s="135"/>
      <c r="M112" s="150"/>
      <c r="N112" s="66"/>
      <c r="O112" s="150"/>
      <c r="P112" s="135"/>
      <c r="Q112" s="86"/>
      <c r="R112" s="138"/>
    </row>
    <row r="113" spans="1:18" s="139" customFormat="1" ht="13.5" customHeight="1">
      <c r="A113" s="132"/>
      <c r="B113" s="67"/>
      <c r="C113" s="67"/>
      <c r="D113" s="67"/>
      <c r="E113" s="67"/>
      <c r="F113" s="68"/>
      <c r="G113" s="511" t="s">
        <v>526</v>
      </c>
      <c r="H113" s="511"/>
      <c r="I113" s="512"/>
      <c r="J113" s="143">
        <f>UPPER(IF(OR(I114="a",I114="as"),F111,IF(OR(I114="b",I114="bs"),F115,)))</f>
      </c>
      <c r="K113" s="156"/>
      <c r="L113" s="135"/>
      <c r="M113" s="150"/>
      <c r="N113" s="66"/>
      <c r="O113" s="150"/>
      <c r="P113" s="135"/>
      <c r="Q113" s="86"/>
      <c r="R113" s="138"/>
    </row>
    <row r="114" spans="1:18" s="139" customFormat="1" ht="13.5" customHeight="1">
      <c r="A114" s="132"/>
      <c r="B114" s="41"/>
      <c r="C114" s="41"/>
      <c r="D114" s="41"/>
      <c r="E114" s="41"/>
      <c r="F114" s="145"/>
      <c r="G114" s="498"/>
      <c r="H114" s="498"/>
      <c r="I114" s="499"/>
      <c r="J114" s="147">
        <f>UPPER(IF(OR(I114="a",I114="as"),F112,IF(OR(I114="b",I114="bs"),F116,)))</f>
      </c>
      <c r="K114" s="157"/>
      <c r="L114" s="66"/>
      <c r="M114" s="150"/>
      <c r="N114" s="66"/>
      <c r="O114" s="150"/>
      <c r="P114" s="135"/>
      <c r="Q114" s="86"/>
      <c r="R114" s="138"/>
    </row>
    <row r="115" spans="1:18" s="139" customFormat="1" ht="13.5" customHeight="1">
      <c r="A115" s="132">
        <v>28</v>
      </c>
      <c r="B115" s="28"/>
      <c r="C115" s="28"/>
      <c r="D115" s="29"/>
      <c r="E115" s="30">
        <v>8</v>
      </c>
      <c r="F115" s="31" t="str">
        <f>UPPER(IF($E115="","",VLOOKUP($E115,'[4]男雙準備名單'!$A$7:$V$39,2)))</f>
        <v>馮騰榔</v>
      </c>
      <c r="G115" s="133"/>
      <c r="H115" s="28"/>
      <c r="I115" s="149"/>
      <c r="J115" s="66"/>
      <c r="K115" s="141"/>
      <c r="L115" s="72"/>
      <c r="M115" s="156"/>
      <c r="N115" s="66"/>
      <c r="O115" s="150"/>
      <c r="P115" s="135"/>
      <c r="Q115" s="86"/>
      <c r="R115" s="138"/>
    </row>
    <row r="116" spans="1:18" s="139" customFormat="1" ht="13.5" customHeight="1">
      <c r="A116" s="132"/>
      <c r="B116" s="67"/>
      <c r="C116" s="67"/>
      <c r="D116" s="67"/>
      <c r="E116" s="67"/>
      <c r="F116" s="31" t="str">
        <f>UPPER(IF($E115="","",VLOOKUP($E115,'[4]男雙準備名單'!$A$7:$V$39,7)))</f>
        <v>江新碌</v>
      </c>
      <c r="G116" s="133"/>
      <c r="H116" s="28"/>
      <c r="I116" s="140"/>
      <c r="J116" s="66"/>
      <c r="K116" s="141"/>
      <c r="L116" s="151"/>
      <c r="M116" s="158"/>
      <c r="N116" s="66"/>
      <c r="O116" s="150"/>
      <c r="P116" s="135"/>
      <c r="Q116" s="86"/>
      <c r="R116" s="138"/>
    </row>
    <row r="117" spans="1:18" s="139" customFormat="1" ht="6.75" customHeight="1">
      <c r="A117" s="132"/>
      <c r="B117" s="67"/>
      <c r="C117" s="67"/>
      <c r="D117" s="67"/>
      <c r="E117" s="67"/>
      <c r="F117" s="68"/>
      <c r="G117" s="71"/>
      <c r="H117" s="66"/>
      <c r="I117" s="154"/>
      <c r="J117" s="135"/>
      <c r="K117" s="136"/>
      <c r="L117" s="498" t="s">
        <v>538</v>
      </c>
      <c r="M117" s="499"/>
      <c r="N117" s="143">
        <f>UPPER(IF(OR(M118="a",M118="as"),L109,IF(OR(M118="b",M118="bs"),L125,)))</f>
      </c>
      <c r="O117" s="150"/>
      <c r="P117" s="135"/>
      <c r="Q117" s="86"/>
      <c r="R117" s="138"/>
    </row>
    <row r="118" spans="1:18" s="139" customFormat="1" ht="6.75" customHeight="1">
      <c r="A118" s="132"/>
      <c r="B118" s="41"/>
      <c r="C118" s="41"/>
      <c r="D118" s="41"/>
      <c r="E118" s="41"/>
      <c r="F118" s="145"/>
      <c r="G118" s="146"/>
      <c r="H118" s="135"/>
      <c r="I118" s="155"/>
      <c r="J118" s="135"/>
      <c r="K118" s="136"/>
      <c r="L118" s="498"/>
      <c r="M118" s="499"/>
      <c r="N118" s="147">
        <f>UPPER(IF(OR(M118="a",M118="as"),L110,IF(OR(M118="b",M118="bs"),L126,)))</f>
      </c>
      <c r="O118" s="157"/>
      <c r="P118" s="66"/>
      <c r="Q118" s="86"/>
      <c r="R118" s="138"/>
    </row>
    <row r="119" spans="1:18" s="139" customFormat="1" ht="13.5" customHeight="1">
      <c r="A119" s="132">
        <v>29</v>
      </c>
      <c r="B119" s="28"/>
      <c r="C119" s="28"/>
      <c r="D119" s="29"/>
      <c r="E119" s="30">
        <v>13</v>
      </c>
      <c r="F119" s="31" t="str">
        <f>UPPER(IF($E119="","",VLOOKUP($E119,'[4]男雙準備名單'!$A$7:$V$39,2)))</f>
        <v>吳信誠</v>
      </c>
      <c r="G119" s="133"/>
      <c r="H119" s="28" t="str">
        <f>IF($E119="","",VLOOKUP($E119,'[4]男雙準備名單'!$A$7:$V$39,4))</f>
        <v>高雄市</v>
      </c>
      <c r="I119" s="134"/>
      <c r="J119" s="135"/>
      <c r="K119" s="136"/>
      <c r="L119" s="498"/>
      <c r="M119" s="499"/>
      <c r="N119" s="135"/>
      <c r="O119" s="159"/>
      <c r="P119" s="135"/>
      <c r="Q119" s="35"/>
      <c r="R119" s="138"/>
    </row>
    <row r="120" spans="1:18" s="139" customFormat="1" ht="13.5" customHeight="1">
      <c r="A120" s="132"/>
      <c r="B120" s="67"/>
      <c r="C120" s="67"/>
      <c r="D120" s="67"/>
      <c r="E120" s="67"/>
      <c r="F120" s="31" t="str">
        <f>UPPER(IF($E119="","",VLOOKUP($E119,'[4]男雙準備名單'!$A$7:$V$39,7)))</f>
        <v>陳俊嘉</v>
      </c>
      <c r="G120" s="133"/>
      <c r="H120" s="28" t="str">
        <f>IF($E119="","",VLOOKUP($E119,'[4]男雙準備名單'!$A$7:$V$39,9))</f>
        <v>高雄市</v>
      </c>
      <c r="I120" s="140"/>
      <c r="J120" s="66">
        <f>IF(I120="a",F119,IF(I120="b",F121,""))</f>
      </c>
      <c r="K120" s="141"/>
      <c r="L120" s="135"/>
      <c r="M120" s="150"/>
      <c r="N120" s="135"/>
      <c r="O120" s="141"/>
      <c r="P120" s="135"/>
      <c r="Q120" s="35"/>
      <c r="R120" s="138"/>
    </row>
    <row r="121" spans="1:18" s="139" customFormat="1" ht="13.5" customHeight="1">
      <c r="A121" s="132"/>
      <c r="B121" s="67"/>
      <c r="C121" s="67"/>
      <c r="D121" s="67"/>
      <c r="E121" s="153"/>
      <c r="F121" s="68"/>
      <c r="G121" s="511" t="s">
        <v>527</v>
      </c>
      <c r="H121" s="511"/>
      <c r="I121" s="512"/>
      <c r="J121" s="143">
        <f>UPPER(IF(OR(I122="a",I122="as"),F119,IF(OR(I122="b",I122="bs"),F123,)))</f>
      </c>
      <c r="K121" s="144"/>
      <c r="L121" s="135"/>
      <c r="M121" s="150"/>
      <c r="N121" s="135"/>
      <c r="O121" s="141"/>
      <c r="P121" s="135"/>
      <c r="Q121" s="35"/>
      <c r="R121" s="138"/>
    </row>
    <row r="122" spans="1:18" s="139" customFormat="1" ht="13.5" customHeight="1">
      <c r="A122" s="132"/>
      <c r="B122" s="41"/>
      <c r="C122" s="41"/>
      <c r="D122" s="41"/>
      <c r="E122" s="51"/>
      <c r="F122" s="145"/>
      <c r="G122" s="498"/>
      <c r="H122" s="498"/>
      <c r="I122" s="499"/>
      <c r="J122" s="147">
        <f>UPPER(IF(OR(I122="a",I122="as"),F120,IF(OR(I122="b",I122="bs"),F124,)))</f>
      </c>
      <c r="K122" s="148"/>
      <c r="L122" s="66"/>
      <c r="M122" s="150"/>
      <c r="N122" s="135"/>
      <c r="O122" s="141"/>
      <c r="P122" s="135"/>
      <c r="Q122" s="35"/>
      <c r="R122" s="138"/>
    </row>
    <row r="123" spans="1:18" s="139" customFormat="1" ht="13.5" customHeight="1">
      <c r="A123" s="132">
        <v>30</v>
      </c>
      <c r="B123" s="28"/>
      <c r="C123" s="28"/>
      <c r="D123" s="29"/>
      <c r="E123" s="30">
        <v>16</v>
      </c>
      <c r="F123" s="31" t="str">
        <f>UPPER(IF($E123="","",VLOOKUP($E123,'[4]男雙準備名單'!$A$7:$V$39,2)))</f>
        <v>徐榮海</v>
      </c>
      <c r="G123" s="133"/>
      <c r="H123" s="28" t="str">
        <f>IF($E123="","",VLOOKUP($E123,'[4]男雙準備名單'!$A$7:$V$39,4))</f>
        <v>新北市</v>
      </c>
      <c r="I123" s="149"/>
      <c r="J123" s="66"/>
      <c r="K123" s="150"/>
      <c r="L123" s="72"/>
      <c r="M123" s="156"/>
      <c r="N123" s="135"/>
      <c r="O123" s="141"/>
      <c r="P123" s="135"/>
      <c r="Q123" s="35"/>
      <c r="R123" s="138"/>
    </row>
    <row r="124" spans="1:18" s="139" customFormat="1" ht="13.5" customHeight="1">
      <c r="A124" s="132"/>
      <c r="B124" s="67"/>
      <c r="C124" s="67"/>
      <c r="D124" s="67"/>
      <c r="E124" s="67"/>
      <c r="F124" s="31" t="str">
        <f>UPPER(IF($E123="","",VLOOKUP($E123,'[4]男雙準備名單'!$A$7:$V$39,7)))</f>
        <v>馬連城</v>
      </c>
      <c r="G124" s="133"/>
      <c r="H124" s="28" t="str">
        <f>IF($E123="","",VLOOKUP($E123,'[4]男雙準備名單'!$A$7:$V$39,9))</f>
        <v>新北市</v>
      </c>
      <c r="I124" s="140"/>
      <c r="J124" s="66"/>
      <c r="K124" s="150"/>
      <c r="L124" s="151"/>
      <c r="M124" s="158"/>
      <c r="N124" s="135"/>
      <c r="O124" s="141"/>
      <c r="P124" s="135"/>
      <c r="Q124" s="35"/>
      <c r="R124" s="138"/>
    </row>
    <row r="125" spans="1:18" s="139" customFormat="1" ht="6.75" customHeight="1">
      <c r="A125" s="132"/>
      <c r="B125" s="67"/>
      <c r="C125" s="67"/>
      <c r="D125" s="67"/>
      <c r="E125" s="153"/>
      <c r="F125" s="68"/>
      <c r="G125" s="71"/>
      <c r="H125" s="66"/>
      <c r="I125" s="154"/>
      <c r="J125" s="498" t="s">
        <v>534</v>
      </c>
      <c r="K125" s="499"/>
      <c r="L125" s="143">
        <f>UPPER(IF(OR(K126="a",K126="as"),J121,IF(OR(K126="b",K126="bs"),J129,)))</f>
      </c>
      <c r="M125" s="150"/>
      <c r="N125" s="135"/>
      <c r="O125" s="141"/>
      <c r="P125" s="135"/>
      <c r="Q125" s="35"/>
      <c r="R125" s="138"/>
    </row>
    <row r="126" spans="1:18" s="139" customFormat="1" ht="6.75" customHeight="1">
      <c r="A126" s="132"/>
      <c r="B126" s="41"/>
      <c r="C126" s="41"/>
      <c r="D126" s="41"/>
      <c r="E126" s="51"/>
      <c r="F126" s="145"/>
      <c r="G126" s="146"/>
      <c r="H126" s="135"/>
      <c r="I126" s="155"/>
      <c r="J126" s="498"/>
      <c r="K126" s="499"/>
      <c r="L126" s="147">
        <f>UPPER(IF(OR(K126="a",K126="as"),J122,IF(OR(K126="b",K126="bs"),J130,)))</f>
      </c>
      <c r="M126" s="157"/>
      <c r="N126" s="66"/>
      <c r="O126" s="141"/>
      <c r="P126" s="135"/>
      <c r="Q126" s="35"/>
      <c r="R126" s="138"/>
    </row>
    <row r="127" spans="1:18" s="139" customFormat="1" ht="13.5" customHeight="1">
      <c r="A127" s="132">
        <v>31</v>
      </c>
      <c r="B127" s="28"/>
      <c r="C127" s="28"/>
      <c r="D127" s="29"/>
      <c r="E127" s="30"/>
      <c r="F127" s="31" t="s">
        <v>108</v>
      </c>
      <c r="G127" s="133"/>
      <c r="H127" s="28">
        <f>IF($E127="","",VLOOKUP($E127,'[4]男雙準備名單'!$A$7:$V$39,4))</f>
      </c>
      <c r="I127" s="134"/>
      <c r="J127" s="498"/>
      <c r="K127" s="499"/>
      <c r="L127" s="135"/>
      <c r="M127" s="159"/>
      <c r="N127" s="163"/>
      <c r="O127" s="164"/>
      <c r="P127" s="165"/>
      <c r="Q127" s="166"/>
      <c r="R127" s="138"/>
    </row>
    <row r="128" spans="1:18" s="139" customFormat="1" ht="13.5" customHeight="1">
      <c r="A128" s="132"/>
      <c r="B128" s="67"/>
      <c r="C128" s="67"/>
      <c r="D128" s="67"/>
      <c r="E128" s="67"/>
      <c r="F128" s="31" t="s">
        <v>108</v>
      </c>
      <c r="G128" s="133"/>
      <c r="H128" s="28">
        <f>IF($E127="","",VLOOKUP($E127,'[4]男雙準備名單'!$A$7:$V$39,9))</f>
      </c>
      <c r="I128" s="140"/>
      <c r="J128" s="498"/>
      <c r="K128" s="499"/>
      <c r="L128" s="135"/>
      <c r="M128" s="141"/>
      <c r="N128" s="168">
        <f>UPPER(IF(OR(O38="a",O38="as"),N21,IF(OR(O38="b",O38="bs"),N53,)))</f>
      </c>
      <c r="O128" s="169"/>
      <c r="P128" s="170"/>
      <c r="Q128" s="166"/>
      <c r="R128" s="138"/>
    </row>
    <row r="129" spans="1:18" s="139" customFormat="1" ht="13.5" customHeight="1">
      <c r="A129" s="132"/>
      <c r="B129" s="67"/>
      <c r="C129" s="67"/>
      <c r="D129" s="67"/>
      <c r="E129" s="67"/>
      <c r="F129" s="68"/>
      <c r="G129" s="71"/>
      <c r="H129" s="66"/>
      <c r="I129" s="142"/>
      <c r="J129" s="143">
        <f>UPPER(IF(OR(I130="a",I130="as"),F127,IF(OR(I130="b",I130="bs"),F131,)))</f>
      </c>
      <c r="K129" s="156"/>
      <c r="L129" s="135"/>
      <c r="M129" s="141"/>
      <c r="N129" s="220" t="s">
        <v>95</v>
      </c>
      <c r="O129" s="172"/>
      <c r="P129" s="170"/>
      <c r="Q129" s="166"/>
      <c r="R129" s="138"/>
    </row>
    <row r="130" spans="1:18" s="139" customFormat="1" ht="13.5" customHeight="1">
      <c r="A130" s="132"/>
      <c r="B130" s="41"/>
      <c r="C130" s="41"/>
      <c r="D130" s="41"/>
      <c r="E130" s="41"/>
      <c r="F130" s="145"/>
      <c r="G130" s="146"/>
      <c r="H130" s="44" t="s">
        <v>6</v>
      </c>
      <c r="I130" s="53"/>
      <c r="J130" s="147">
        <f>UPPER(IF(OR(I130="a",I130="as"),F128,IF(OR(I130="b",I130="bs"),F132,)))</f>
      </c>
      <c r="K130" s="157"/>
      <c r="L130" s="66"/>
      <c r="M130" s="141"/>
      <c r="N130" s="164"/>
      <c r="O130" s="173"/>
      <c r="P130" s="174">
        <f>UPPER(IF(OR(O131="a",O131="as"),N128,IF(OR(O131="b",O131="bs"),N132,)))</f>
      </c>
      <c r="Q130" s="175"/>
      <c r="R130" s="138"/>
    </row>
    <row r="131" spans="1:18" s="139" customFormat="1" ht="13.5" customHeight="1">
      <c r="A131" s="132">
        <v>32</v>
      </c>
      <c r="B131" s="28"/>
      <c r="C131" s="28"/>
      <c r="D131" s="29">
        <v>2</v>
      </c>
      <c r="E131" s="30">
        <v>2</v>
      </c>
      <c r="F131" s="31" t="str">
        <f>UPPER(IF($E131="","",VLOOKUP($E131,'[4]男雙準備名單'!$A$7:$V$39,2)))</f>
        <v>林經敏</v>
      </c>
      <c r="G131" s="133"/>
      <c r="H131" s="28" t="str">
        <f>IF($E131="","",VLOOKUP($E131,'[4]男雙準備名單'!$A$7:$V$39,4))</f>
        <v>宜蘭縣</v>
      </c>
      <c r="I131" s="149"/>
      <c r="J131" s="66"/>
      <c r="K131" s="141"/>
      <c r="L131" s="72"/>
      <c r="M131" s="144"/>
      <c r="N131" s="528" t="s">
        <v>541</v>
      </c>
      <c r="O131" s="529"/>
      <c r="P131" s="220" t="s">
        <v>109</v>
      </c>
      <c r="Q131" s="177"/>
      <c r="R131" s="138"/>
    </row>
    <row r="132" spans="1:18" s="139" customFormat="1" ht="13.5" customHeight="1">
      <c r="A132" s="132"/>
      <c r="B132" s="67"/>
      <c r="C132" s="67"/>
      <c r="D132" s="67"/>
      <c r="E132" s="67"/>
      <c r="F132" s="31" t="str">
        <f>UPPER(IF($E131="","",VLOOKUP($E131,'[4]男雙準備名單'!$A$7:$V$39,7)))</f>
        <v>翁明峻</v>
      </c>
      <c r="G132" s="133"/>
      <c r="H132" s="28" t="str">
        <f>IF($E131="","",VLOOKUP($E131,'[4]男雙準備名單'!$A$7:$V$39,9))</f>
        <v>台北市</v>
      </c>
      <c r="I132" s="140"/>
      <c r="J132" s="66"/>
      <c r="K132" s="141"/>
      <c r="L132" s="151"/>
      <c r="M132" s="152"/>
      <c r="N132" s="528"/>
      <c r="O132" s="529"/>
      <c r="P132" s="170"/>
      <c r="Q132" s="166"/>
      <c r="R132" s="138"/>
    </row>
    <row r="133" spans="1:18" s="39" customFormat="1" ht="13.5" customHeight="1">
      <c r="A133" s="178"/>
      <c r="B133" s="179"/>
      <c r="C133" s="179"/>
      <c r="D133" s="179"/>
      <c r="E133" s="180"/>
      <c r="F133" s="181"/>
      <c r="G133" s="182"/>
      <c r="H133" s="183"/>
      <c r="I133" s="184"/>
      <c r="J133" s="36"/>
      <c r="K133" s="37"/>
      <c r="L133" s="61"/>
      <c r="M133" s="70"/>
      <c r="N133" s="185">
        <f>UPPER(IF(OR(O102="a",O102="as"),N86,IF(OR(O102="b",O102="bs"),N118,)))</f>
      </c>
      <c r="O133" s="186"/>
      <c r="P133" s="170"/>
      <c r="Q133" s="166"/>
      <c r="R133" s="38"/>
    </row>
    <row r="134" spans="1:18" s="39" customFormat="1" ht="13.5" customHeight="1">
      <c r="A134" s="178"/>
      <c r="B134" s="188"/>
      <c r="C134" s="188"/>
      <c r="D134" s="188"/>
      <c r="E134" s="189"/>
      <c r="F134" s="92"/>
      <c r="G134" s="190"/>
      <c r="H134" s="191"/>
      <c r="I134" s="192"/>
      <c r="J134" s="36"/>
      <c r="K134" s="37"/>
      <c r="L134" s="97"/>
      <c r="M134" s="98"/>
      <c r="N134" s="193"/>
      <c r="O134" s="194"/>
      <c r="P134" s="195"/>
      <c r="Q134" s="196"/>
      <c r="R134" s="38"/>
    </row>
    <row r="135" spans="6:17" ht="15">
      <c r="F135" s="197"/>
      <c r="N135" s="221"/>
      <c r="O135" s="222"/>
      <c r="P135" s="221"/>
      <c r="Q135" s="223"/>
    </row>
  </sheetData>
  <sheetProtection/>
  <mergeCells count="24">
    <mergeCell ref="L21:M23"/>
    <mergeCell ref="N37:O39"/>
    <mergeCell ref="J125:K128"/>
    <mergeCell ref="J109:K112"/>
    <mergeCell ref="J93:K96"/>
    <mergeCell ref="J77:K80"/>
    <mergeCell ref="L85:M87"/>
    <mergeCell ref="L53:M55"/>
    <mergeCell ref="J29:K32"/>
    <mergeCell ref="J13:K16"/>
    <mergeCell ref="G57:I58"/>
    <mergeCell ref="G49:I50"/>
    <mergeCell ref="G25:I26"/>
    <mergeCell ref="G17:I18"/>
    <mergeCell ref="N131:O132"/>
    <mergeCell ref="L117:M119"/>
    <mergeCell ref="N101:O103"/>
    <mergeCell ref="A4:E4"/>
    <mergeCell ref="J61:K64"/>
    <mergeCell ref="G121:I122"/>
    <mergeCell ref="G113:I114"/>
    <mergeCell ref="G89:I90"/>
    <mergeCell ref="G81:I82"/>
    <mergeCell ref="J45:K48"/>
  </mergeCells>
  <conditionalFormatting sqref="H10 H130 H42 H98 H34 N131 H106 H66 H74">
    <cfRule type="expression" priority="17" dxfId="9" stopIfTrue="1">
      <formula>AND($N$1="CU",H10="Umpire")</formula>
    </cfRule>
    <cfRule type="expression" priority="18" dxfId="8" stopIfTrue="1">
      <formula>AND($N$1="CU",H10&lt;&gt;"Umpire",I10&lt;&gt;"")</formula>
    </cfRule>
    <cfRule type="expression" priority="19" dxfId="7" stopIfTrue="1">
      <formula>AND($N$1="CU",H10&lt;&gt;"Umpire")</formula>
    </cfRule>
  </conditionalFormatting>
  <conditionalFormatting sqref="L13 L29 L45 L61 N21 N53 P37 J9 J17 J25 J33 J41 J49 J57 J65 L77 L93 L109 L125 N85 N117 P101 J73 J81 J89 J97 J105 J113 J121 J129 P130">
    <cfRule type="expression" priority="15" dxfId="3" stopIfTrue="1">
      <formula>I10="as"</formula>
    </cfRule>
    <cfRule type="expression" priority="16" dxfId="3" stopIfTrue="1">
      <formula>I10="bs"</formula>
    </cfRule>
  </conditionalFormatting>
  <conditionalFormatting sqref="L14 L30 L46 L62 N22 N54 P38 J10 J18 J26 J34 J42 J50 J58 J66 L78 L94 L110 L126 N86 N118 P102 J74 J82 J90 J98 J106 J114 J122 J130 P131">
    <cfRule type="expression" priority="13" dxfId="3" stopIfTrue="1">
      <formula>I10="as"</formula>
    </cfRule>
    <cfRule type="expression" priority="14" dxfId="3" stopIfTrue="1">
      <formula>I10="bs"</formula>
    </cfRule>
  </conditionalFormatting>
  <conditionalFormatting sqref="I10 I74 I66 I34 I98 I106 I42 I130">
    <cfRule type="expression" priority="12" dxfId="2" stopIfTrue="1">
      <formula>$N$1="CU"</formula>
    </cfRule>
  </conditionalFormatting>
  <conditionalFormatting sqref="B71 B75 B79 B83 B87 B91 B95 B99 B103 B107 B111 B115 B119 B123 B127 B131 B7 B11 B15 B19 B23 B27 B31 B35 B39 B43 B47 B51 B55 B59 B63 B67">
    <cfRule type="cellIs" priority="11" dxfId="10" operator="equal" stopIfTrue="1">
      <formula>"DA"</formula>
    </cfRule>
  </conditionalFormatting>
  <conditionalFormatting sqref="N128">
    <cfRule type="expression" priority="9" dxfId="3" stopIfTrue="1">
      <formula>M65="as"</formula>
    </cfRule>
    <cfRule type="expression" priority="10" dxfId="3" stopIfTrue="1">
      <formula>M65="bs"</formula>
    </cfRule>
  </conditionalFormatting>
  <conditionalFormatting sqref="N129">
    <cfRule type="expression" priority="7" dxfId="3" stopIfTrue="1">
      <formula>M65="as"</formula>
    </cfRule>
    <cfRule type="expression" priority="8" dxfId="3" stopIfTrue="1">
      <formula>M65="bs"</formula>
    </cfRule>
  </conditionalFormatting>
  <conditionalFormatting sqref="F71 F79 F83 F87 F91 F99 F103 F111 F115 F119 F123 F131 F7 F11 F15 F19 F23 F27 F35 F39 F47 F51 F55 F59 F67 F127 F95 F31 F63 F75 F107 F43">
    <cfRule type="cellIs" priority="6" dxfId="1" operator="equal" stopIfTrue="1">
      <formula>"Bye"</formula>
    </cfRule>
  </conditionalFormatting>
  <conditionalFormatting sqref="E71 E75 E79 E83 E87 E91 E95 E99 E103 E107 E111 E115 E119 E123 E127 E131 E7 E11 E15 E19 E23 E27 E31 E35 E39 E43 E47 E51 E55 E59 E63 E67">
    <cfRule type="cellIs" priority="5" dxfId="0" operator="lessThan" stopIfTrue="1">
      <formula>9</formula>
    </cfRule>
  </conditionalFormatting>
  <conditionalFormatting sqref="N133">
    <cfRule type="expression" priority="3" dxfId="3" stopIfTrue="1">
      <formula>#REF!="as"</formula>
    </cfRule>
    <cfRule type="expression" priority="4" dxfId="3" stopIfTrue="1">
      <formula>#REF!="bs"</formula>
    </cfRule>
  </conditionalFormatting>
  <dataValidations count="1">
    <dataValidation type="list" allowBlank="1" showInputMessage="1" sqref="G17 G25 G57 G89 N37 L85 G49 J77 J109 G121 J45">
      <formula1>$T$7:$T$16</formula1>
    </dataValidation>
  </dataValidations>
  <printOptions horizontalCentered="1"/>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13.xml><?xml version="1.0" encoding="utf-8"?>
<worksheet xmlns="http://schemas.openxmlformats.org/spreadsheetml/2006/main" xmlns:r="http://schemas.openxmlformats.org/officeDocument/2006/relationships">
  <dimension ref="A1:T133"/>
  <sheetViews>
    <sheetView showGridLines="0" zoomScalePageLayoutView="0" workbookViewId="0" topLeftCell="A1">
      <selection activeCell="P76" sqref="P76"/>
    </sheetView>
  </sheetViews>
  <sheetFormatPr defaultColWidth="9.00390625" defaultRowHeight="16.5"/>
  <cols>
    <col min="1" max="1" width="2.875" style="1" customWidth="1"/>
    <col min="2" max="2" width="1.75390625" style="1" customWidth="1"/>
    <col min="3" max="4" width="2.875" style="73" customWidth="1"/>
    <col min="5" max="5" width="0.12890625" style="1" customWidth="1"/>
    <col min="6" max="6" width="6.75390625" style="197" customWidth="1"/>
    <col min="7" max="7" width="10.125" style="1" customWidth="1"/>
    <col min="8" max="8" width="5.125" style="1" customWidth="1"/>
    <col min="9" max="9" width="1.4921875" style="74" customWidth="1"/>
    <col min="10" max="10" width="13.125" style="103" customWidth="1"/>
    <col min="11" max="11" width="1.4921875" style="198" customWidth="1"/>
    <col min="12" max="12" width="13.125" style="103" customWidth="1"/>
    <col min="13" max="13" width="1.4921875" style="102" customWidth="1"/>
    <col min="14" max="14" width="13.125" style="103" customWidth="1"/>
    <col min="15" max="15" width="1.4921875" style="198" customWidth="1"/>
    <col min="16" max="16" width="9.375" style="103" customWidth="1"/>
    <col min="17" max="17" width="1.4921875" style="102" customWidth="1"/>
    <col min="18" max="18" width="9.00390625" style="1" customWidth="1"/>
    <col min="19" max="19" width="7.625" style="1" customWidth="1"/>
    <col min="20" max="20" width="7.75390625" style="1" hidden="1" customWidth="1"/>
    <col min="21" max="21" width="5.00390625" style="1" customWidth="1"/>
    <col min="22" max="16384" width="9.00390625" style="1" customWidth="1"/>
  </cols>
  <sheetData>
    <row r="1" spans="1:17" s="414" customFormat="1" ht="15.75" customHeight="1">
      <c r="A1" s="413" t="s">
        <v>181</v>
      </c>
      <c r="C1" s="415"/>
      <c r="D1" s="415"/>
      <c r="I1" s="416"/>
      <c r="J1" s="417"/>
      <c r="K1" s="418"/>
      <c r="L1" s="417"/>
      <c r="M1" s="418"/>
      <c r="N1" s="418"/>
      <c r="O1" s="418"/>
      <c r="P1" s="419"/>
      <c r="Q1" s="420"/>
    </row>
    <row r="2" spans="1:17" s="363" customFormat="1" ht="15.75" customHeight="1">
      <c r="A2" s="346" t="s">
        <v>187</v>
      </c>
      <c r="B2" s="376"/>
      <c r="C2" s="365"/>
      <c r="D2" s="365"/>
      <c r="I2" s="367"/>
      <c r="J2" s="378"/>
      <c r="K2" s="369"/>
      <c r="L2" s="378"/>
      <c r="M2" s="369"/>
      <c r="N2" s="370"/>
      <c r="O2" s="369"/>
      <c r="P2" s="370"/>
      <c r="Q2" s="369"/>
    </row>
    <row r="3" spans="1:17" s="8" customFormat="1" ht="10.5" customHeight="1">
      <c r="A3" s="104" t="s">
        <v>1</v>
      </c>
      <c r="B3" s="104"/>
      <c r="C3" s="105"/>
      <c r="D3" s="105"/>
      <c r="E3" s="104"/>
      <c r="F3" s="226"/>
      <c r="G3" s="104" t="s">
        <v>2</v>
      </c>
      <c r="H3" s="104"/>
      <c r="I3" s="107"/>
      <c r="J3" s="2"/>
      <c r="K3" s="6"/>
      <c r="L3" s="108"/>
      <c r="M3" s="109"/>
      <c r="N3" s="110"/>
      <c r="O3" s="111"/>
      <c r="P3" s="112"/>
      <c r="Q3" s="113" t="s">
        <v>3</v>
      </c>
    </row>
    <row r="4" spans="1:17" s="14" customFormat="1" ht="11.25" customHeight="1" thickBot="1">
      <c r="A4" s="517" t="s">
        <v>88</v>
      </c>
      <c r="B4" s="517"/>
      <c r="C4" s="517"/>
      <c r="D4" s="517"/>
      <c r="E4" s="517"/>
      <c r="F4" s="227"/>
      <c r="G4" s="9" t="str">
        <f>'[10]Week SetUp'!$C$10</f>
        <v>台中市</v>
      </c>
      <c r="H4" s="114"/>
      <c r="I4" s="115"/>
      <c r="J4" s="11"/>
      <c r="K4" s="10"/>
      <c r="L4" s="116"/>
      <c r="M4" s="117"/>
      <c r="N4" s="118"/>
      <c r="O4" s="117"/>
      <c r="P4" s="118"/>
      <c r="Q4" s="13" t="str">
        <f>'[10]Week SetUp'!$E$10</f>
        <v>王正松</v>
      </c>
    </row>
    <row r="5" spans="1:17" s="19" customFormat="1" ht="15">
      <c r="A5" s="119"/>
      <c r="B5" s="120"/>
      <c r="C5" s="121" t="s">
        <v>89</v>
      </c>
      <c r="D5" s="120" t="s">
        <v>90</v>
      </c>
      <c r="E5" s="120"/>
      <c r="F5" s="228" t="s">
        <v>91</v>
      </c>
      <c r="G5" s="106"/>
      <c r="H5" s="122"/>
      <c r="I5" s="123"/>
      <c r="J5" s="121" t="s">
        <v>92</v>
      </c>
      <c r="K5" s="124"/>
      <c r="L5" s="121" t="s">
        <v>93</v>
      </c>
      <c r="M5" s="124"/>
      <c r="N5" s="121" t="s">
        <v>94</v>
      </c>
      <c r="O5" s="124"/>
      <c r="P5" s="121" t="s">
        <v>207</v>
      </c>
      <c r="Q5" s="109"/>
    </row>
    <row r="6" spans="1:17" s="19" customFormat="1" ht="3.75" customHeight="1" thickBot="1">
      <c r="A6" s="125"/>
      <c r="B6" s="126"/>
      <c r="C6" s="22"/>
      <c r="D6" s="22"/>
      <c r="E6" s="126"/>
      <c r="F6" s="229"/>
      <c r="G6" s="128"/>
      <c r="H6" s="127"/>
      <c r="I6" s="129"/>
      <c r="J6" s="22"/>
      <c r="K6" s="130"/>
      <c r="L6" s="22"/>
      <c r="M6" s="130"/>
      <c r="N6" s="22"/>
      <c r="O6" s="130"/>
      <c r="P6" s="22"/>
      <c r="Q6" s="131"/>
    </row>
    <row r="7" spans="1:20" s="139" customFormat="1" ht="13.5" customHeight="1">
      <c r="A7" s="132">
        <v>1</v>
      </c>
      <c r="B7" s="28"/>
      <c r="C7" s="29">
        <f>IF($E7="","",VLOOKUP($E7,'[10]男雙準備名單'!$A$7:$V$39,21))</f>
        <v>18</v>
      </c>
      <c r="D7" s="29">
        <v>1</v>
      </c>
      <c r="E7" s="30">
        <v>1</v>
      </c>
      <c r="F7" s="31" t="str">
        <f>UPPER(IF($E7="","",VLOOKUP($E7,'[10]男雙準備名單'!$A$7:$V$39,2)))</f>
        <v>王松村</v>
      </c>
      <c r="G7" s="133"/>
      <c r="H7" s="28" t="str">
        <f>IF($E7="","",VLOOKUP($E7,'[10]男雙準備名單'!$A$7:$V$39,4))</f>
        <v>台南市</v>
      </c>
      <c r="I7" s="134"/>
      <c r="J7" s="135"/>
      <c r="K7" s="136"/>
      <c r="L7" s="135"/>
      <c r="M7" s="136"/>
      <c r="N7" s="473" t="s">
        <v>565</v>
      </c>
      <c r="O7" s="136"/>
      <c r="P7" s="135"/>
      <c r="Q7" s="137"/>
      <c r="R7" s="138"/>
      <c r="T7" s="40" t="e">
        <f>#REF!</f>
        <v>#REF!</v>
      </c>
    </row>
    <row r="8" spans="1:20" s="139" customFormat="1" ht="13.5" customHeight="1">
      <c r="A8" s="132"/>
      <c r="B8" s="67"/>
      <c r="C8" s="67"/>
      <c r="D8" s="67"/>
      <c r="E8" s="67"/>
      <c r="F8" s="31" t="str">
        <f>UPPER(IF($E7="","",VLOOKUP($E7,'[10]男雙準備名單'!$A$7:$V$39,7)))</f>
        <v>林志榮</v>
      </c>
      <c r="G8" s="133"/>
      <c r="H8" s="28" t="str">
        <f>IF($E7="","",VLOOKUP($E7,'[10]男雙準備名單'!$A$7:$V$39,9))</f>
        <v>台南市</v>
      </c>
      <c r="I8" s="140"/>
      <c r="J8" s="66">
        <f>IF(I8="a",F7,IF(I8="b",F9,""))</f>
      </c>
      <c r="K8" s="141"/>
      <c r="L8" s="135"/>
      <c r="M8" s="136"/>
      <c r="N8" s="445" t="s">
        <v>566</v>
      </c>
      <c r="O8" s="136"/>
      <c r="P8" s="135"/>
      <c r="Q8" s="35"/>
      <c r="R8" s="138"/>
      <c r="T8" s="47" t="e">
        <f>#REF!</f>
        <v>#REF!</v>
      </c>
    </row>
    <row r="9" spans="1:20" s="139" customFormat="1" ht="13.5" customHeight="1">
      <c r="A9" s="132"/>
      <c r="B9" s="67"/>
      <c r="C9" s="67"/>
      <c r="D9" s="67"/>
      <c r="E9" s="67"/>
      <c r="F9" s="68"/>
      <c r="G9" s="71"/>
      <c r="H9" s="66"/>
      <c r="I9" s="142"/>
      <c r="J9" s="143">
        <f>UPPER(IF(OR(I10="a",I10="as"),F7,IF(OR(I10="b",I10="bs"),F11,)))</f>
      </c>
      <c r="K9" s="144"/>
      <c r="L9" s="135"/>
      <c r="M9" s="136"/>
      <c r="N9" s="135"/>
      <c r="O9" s="136"/>
      <c r="P9" s="135"/>
      <c r="Q9" s="35"/>
      <c r="R9" s="138"/>
      <c r="T9" s="47" t="e">
        <f>#REF!</f>
        <v>#REF!</v>
      </c>
    </row>
    <row r="10" spans="1:20" s="139" customFormat="1" ht="13.5" customHeight="1">
      <c r="A10" s="132"/>
      <c r="B10" s="41"/>
      <c r="C10" s="41"/>
      <c r="D10" s="41"/>
      <c r="E10" s="41"/>
      <c r="F10" s="145"/>
      <c r="G10" s="146"/>
      <c r="H10" s="44" t="s">
        <v>6</v>
      </c>
      <c r="I10" s="53"/>
      <c r="J10" s="147">
        <f>UPPER(IF(OR(I10="a",I10="as"),F8,IF(OR(I10="b",I10="bs"),F12,)))</f>
      </c>
      <c r="K10" s="148"/>
      <c r="L10" s="66"/>
      <c r="M10" s="141"/>
      <c r="N10" s="135"/>
      <c r="O10" s="136"/>
      <c r="P10" s="135"/>
      <c r="Q10" s="35"/>
      <c r="R10" s="138"/>
      <c r="T10" s="47" t="e">
        <f>#REF!</f>
        <v>#REF!</v>
      </c>
    </row>
    <row r="11" spans="1:20" s="139" customFormat="1" ht="13.5" customHeight="1">
      <c r="A11" s="132">
        <v>2</v>
      </c>
      <c r="B11" s="28"/>
      <c r="C11" s="29">
        <f>IF($E11="","",VLOOKUP($E11,'[10]男雙準備名單'!$A$7:$V$39,21))</f>
      </c>
      <c r="D11" s="29"/>
      <c r="E11" s="30"/>
      <c r="F11" s="31" t="s">
        <v>108</v>
      </c>
      <c r="G11" s="133"/>
      <c r="H11" s="28">
        <f>IF($E11="","",VLOOKUP($E11,'[10]男雙準備名單'!$A$7:$V$39,4))</f>
      </c>
      <c r="I11" s="149"/>
      <c r="J11" s="66"/>
      <c r="K11" s="150"/>
      <c r="L11" s="72"/>
      <c r="M11" s="144"/>
      <c r="N11" s="135"/>
      <c r="O11" s="136"/>
      <c r="P11" s="135"/>
      <c r="Q11" s="35"/>
      <c r="R11" s="138"/>
      <c r="T11" s="47" t="e">
        <f>#REF!</f>
        <v>#REF!</v>
      </c>
    </row>
    <row r="12" spans="1:20" s="139" customFormat="1" ht="13.5" customHeight="1">
      <c r="A12" s="132"/>
      <c r="B12" s="67"/>
      <c r="C12" s="67"/>
      <c r="D12" s="67"/>
      <c r="E12" s="67"/>
      <c r="F12" s="31" t="s">
        <v>108</v>
      </c>
      <c r="G12" s="133"/>
      <c r="H12" s="28">
        <f>IF($E11="","",VLOOKUP($E11,'[10]男雙準備名單'!$A$7:$V$39,9))</f>
      </c>
      <c r="I12" s="140"/>
      <c r="J12" s="66"/>
      <c r="K12" s="150"/>
      <c r="L12" s="151"/>
      <c r="M12" s="152"/>
      <c r="N12" s="135"/>
      <c r="O12" s="136"/>
      <c r="P12" s="135"/>
      <c r="Q12" s="35"/>
      <c r="R12" s="138"/>
      <c r="T12" s="47" t="e">
        <f>#REF!</f>
        <v>#REF!</v>
      </c>
    </row>
    <row r="13" spans="1:20" s="139" customFormat="1" ht="5.25" customHeight="1">
      <c r="A13" s="132"/>
      <c r="B13" s="67"/>
      <c r="C13" s="67"/>
      <c r="D13" s="67"/>
      <c r="E13" s="153"/>
      <c r="F13" s="68"/>
      <c r="G13" s="71"/>
      <c r="H13" s="66"/>
      <c r="I13" s="154"/>
      <c r="J13" s="498" t="s">
        <v>543</v>
      </c>
      <c r="K13" s="499"/>
      <c r="L13" s="143">
        <f>UPPER(IF(OR(K14="a",K14="as"),J9,IF(OR(K14="b",K14="bs"),J17,)))</f>
      </c>
      <c r="M13" s="141"/>
      <c r="N13" s="135"/>
      <c r="O13" s="136"/>
      <c r="P13" s="135"/>
      <c r="Q13" s="35"/>
      <c r="R13" s="138"/>
      <c r="T13" s="47" t="e">
        <f>#REF!</f>
        <v>#REF!</v>
      </c>
    </row>
    <row r="14" spans="1:20" s="139" customFormat="1" ht="5.25" customHeight="1">
      <c r="A14" s="132"/>
      <c r="B14" s="41"/>
      <c r="C14" s="41"/>
      <c r="D14" s="41"/>
      <c r="E14" s="51"/>
      <c r="F14" s="145"/>
      <c r="G14" s="146"/>
      <c r="H14" s="135"/>
      <c r="I14" s="155"/>
      <c r="J14" s="498"/>
      <c r="K14" s="499"/>
      <c r="L14" s="147">
        <f>UPPER(IF(OR(K14="a",K14="as"),J10,IF(OR(K14="b",K14="bs"),J18,)))</f>
      </c>
      <c r="M14" s="148"/>
      <c r="N14" s="66"/>
      <c r="O14" s="141"/>
      <c r="P14" s="135"/>
      <c r="Q14" s="35"/>
      <c r="R14" s="138"/>
      <c r="T14" s="47" t="e">
        <f>#REF!</f>
        <v>#REF!</v>
      </c>
    </row>
    <row r="15" spans="1:20" s="139" customFormat="1" ht="13.5" customHeight="1">
      <c r="A15" s="132">
        <v>3</v>
      </c>
      <c r="B15" s="28"/>
      <c r="C15" s="29"/>
      <c r="D15" s="29"/>
      <c r="E15" s="30">
        <v>22</v>
      </c>
      <c r="F15" s="31" t="str">
        <f>UPPER(IF($E15="","",VLOOKUP($E15,'[10]男雙準備名單'!$A$7:$V$39,2)))</f>
        <v>陳庭基</v>
      </c>
      <c r="G15" s="133"/>
      <c r="H15" s="28" t="str">
        <f>IF($E15="","",VLOOKUP($E15,'[10]男雙準備名單'!$A$7:$V$39,4))</f>
        <v>台北市</v>
      </c>
      <c r="I15" s="134"/>
      <c r="J15" s="498"/>
      <c r="K15" s="499"/>
      <c r="L15" s="135"/>
      <c r="M15" s="150"/>
      <c r="N15" s="72"/>
      <c r="O15" s="141"/>
      <c r="P15" s="135"/>
      <c r="Q15" s="35"/>
      <c r="R15" s="138"/>
      <c r="T15" s="47" t="e">
        <f>#REF!</f>
        <v>#REF!</v>
      </c>
    </row>
    <row r="16" spans="1:20" s="139" customFormat="1" ht="13.5" customHeight="1" thickBot="1">
      <c r="A16" s="132"/>
      <c r="B16" s="67"/>
      <c r="C16" s="67"/>
      <c r="D16" s="67"/>
      <c r="E16" s="67"/>
      <c r="F16" s="31" t="str">
        <f>UPPER(IF($E15="","",VLOOKUP($E15,'[10]男雙準備名單'!$A$7:$V$39,7)))</f>
        <v>魏運寶</v>
      </c>
      <c r="G16" s="133"/>
      <c r="H16" s="28" t="str">
        <f>IF($E15="","",VLOOKUP($E15,'[10]男雙準備名單'!$A$7:$V$39,9))</f>
        <v>台北市</v>
      </c>
      <c r="I16" s="140"/>
      <c r="J16" s="498"/>
      <c r="K16" s="499"/>
      <c r="L16" s="135"/>
      <c r="M16" s="150"/>
      <c r="N16" s="66"/>
      <c r="O16" s="141"/>
      <c r="P16" s="135"/>
      <c r="Q16" s="35"/>
      <c r="R16" s="138"/>
      <c r="T16" s="63" t="e">
        <f>#REF!</f>
        <v>#REF!</v>
      </c>
    </row>
    <row r="17" spans="1:18" s="139" customFormat="1" ht="13.5" customHeight="1">
      <c r="A17" s="132"/>
      <c r="B17" s="67"/>
      <c r="C17" s="67"/>
      <c r="D17" s="67"/>
      <c r="E17" s="153"/>
      <c r="F17" s="68"/>
      <c r="G17" s="511" t="s">
        <v>542</v>
      </c>
      <c r="H17" s="511"/>
      <c r="I17" s="512"/>
      <c r="J17" s="143">
        <f>UPPER(IF(OR(I18="a",I18="as"),F15,IF(OR(I18="b",I18="bs"),F19,)))</f>
      </c>
      <c r="K17" s="156"/>
      <c r="L17" s="135"/>
      <c r="M17" s="150"/>
      <c r="N17" s="66"/>
      <c r="O17" s="141"/>
      <c r="P17" s="135"/>
      <c r="Q17" s="35"/>
      <c r="R17" s="138"/>
    </row>
    <row r="18" spans="1:18" s="139" customFormat="1" ht="13.5" customHeight="1">
      <c r="A18" s="132"/>
      <c r="B18" s="41"/>
      <c r="C18" s="41"/>
      <c r="D18" s="41"/>
      <c r="E18" s="51"/>
      <c r="F18" s="145"/>
      <c r="G18" s="498"/>
      <c r="H18" s="498"/>
      <c r="I18" s="499"/>
      <c r="J18" s="147">
        <f>UPPER(IF(OR(I18="a",I18="as"),F16,IF(OR(I18="b",I18="bs"),F20,)))</f>
      </c>
      <c r="K18" s="157"/>
      <c r="L18" s="66"/>
      <c r="M18" s="150"/>
      <c r="N18" s="66"/>
      <c r="O18" s="141"/>
      <c r="P18" s="135"/>
      <c r="Q18" s="35"/>
      <c r="R18" s="138"/>
    </row>
    <row r="19" spans="1:18" s="139" customFormat="1" ht="13.5" customHeight="1">
      <c r="A19" s="132">
        <v>4</v>
      </c>
      <c r="B19" s="28"/>
      <c r="C19" s="29"/>
      <c r="D19" s="29"/>
      <c r="E19" s="30">
        <v>6</v>
      </c>
      <c r="F19" s="31" t="str">
        <f>UPPER(IF($E19="","",VLOOKUP($E19,'[10]男雙準備名單'!$A$7:$V$39,2)))</f>
        <v>鐘德政</v>
      </c>
      <c r="G19" s="133"/>
      <c r="H19" s="28" t="str">
        <f>IF($E19="","",VLOOKUP($E19,'[10]男雙準備名單'!$A$7:$V$39,4))</f>
        <v>台中市</v>
      </c>
      <c r="I19" s="149"/>
      <c r="J19" s="66"/>
      <c r="K19" s="141"/>
      <c r="L19" s="72"/>
      <c r="M19" s="156"/>
      <c r="N19" s="66"/>
      <c r="O19" s="141"/>
      <c r="P19" s="135"/>
      <c r="Q19" s="35"/>
      <c r="R19" s="138"/>
    </row>
    <row r="20" spans="1:18" s="139" customFormat="1" ht="13.5" customHeight="1">
      <c r="A20" s="132"/>
      <c r="B20" s="67"/>
      <c r="C20" s="67"/>
      <c r="D20" s="67"/>
      <c r="E20" s="67"/>
      <c r="F20" s="31" t="str">
        <f>UPPER(IF($E19="","",VLOOKUP($E19,'[10]男雙準備名單'!$A$7:$V$39,7)))</f>
        <v>吳溪泉</v>
      </c>
      <c r="G20" s="133"/>
      <c r="H20" s="28" t="str">
        <f>IF($E19="","",VLOOKUP($E19,'[10]男雙準備名單'!$A$7:$V$39,9))</f>
        <v>台中市</v>
      </c>
      <c r="I20" s="140"/>
      <c r="J20" s="66"/>
      <c r="K20" s="141"/>
      <c r="L20" s="498" t="s">
        <v>558</v>
      </c>
      <c r="M20" s="499"/>
      <c r="N20" s="66"/>
      <c r="O20" s="141"/>
      <c r="P20" s="135"/>
      <c r="Q20" s="35"/>
      <c r="R20" s="138"/>
    </row>
    <row r="21" spans="1:18" s="139" customFormat="1" ht="5.25" customHeight="1">
      <c r="A21" s="132"/>
      <c r="B21" s="67"/>
      <c r="C21" s="67"/>
      <c r="D21" s="67"/>
      <c r="E21" s="67"/>
      <c r="F21" s="68"/>
      <c r="G21" s="71"/>
      <c r="H21" s="66"/>
      <c r="I21" s="154"/>
      <c r="J21" s="135"/>
      <c r="K21" s="136"/>
      <c r="L21" s="498"/>
      <c r="M21" s="499"/>
      <c r="N21" s="143">
        <f>UPPER(IF(OR(M22="a",M22="as"),L13,IF(OR(M22="b",M22="bs"),L29,)))</f>
      </c>
      <c r="O21" s="141"/>
      <c r="P21" s="135"/>
      <c r="Q21" s="35"/>
      <c r="R21" s="138"/>
    </row>
    <row r="22" spans="1:18" s="139" customFormat="1" ht="5.25" customHeight="1">
      <c r="A22" s="132"/>
      <c r="B22" s="41"/>
      <c r="C22" s="41"/>
      <c r="D22" s="41"/>
      <c r="E22" s="41"/>
      <c r="F22" s="145"/>
      <c r="G22" s="146"/>
      <c r="H22" s="135"/>
      <c r="I22" s="155"/>
      <c r="J22" s="135"/>
      <c r="K22" s="136"/>
      <c r="L22" s="498"/>
      <c r="M22" s="499"/>
      <c r="N22" s="147">
        <f>UPPER(IF(OR(M22="a",M22="as"),L14,IF(OR(M22="b",M22="bs"),L30,)))</f>
      </c>
      <c r="O22" s="148"/>
      <c r="P22" s="66"/>
      <c r="Q22" s="86"/>
      <c r="R22" s="138"/>
    </row>
    <row r="23" spans="1:18" s="139" customFormat="1" ht="13.5" customHeight="1">
      <c r="A23" s="132">
        <v>5</v>
      </c>
      <c r="B23" s="28"/>
      <c r="C23" s="29"/>
      <c r="D23" s="29"/>
      <c r="E23" s="30">
        <v>8</v>
      </c>
      <c r="F23" s="31" t="str">
        <f>UPPER(IF($E23="","",VLOOKUP($E23,'[10]男雙準備名單'!$A$7:$V$39,2)))</f>
        <v>陳順騰</v>
      </c>
      <c r="G23" s="133"/>
      <c r="H23" s="28" t="str">
        <f>IF($E23="","",VLOOKUP($E23,'[10]男雙準備名單'!$A$7:$V$39,4))</f>
        <v>新北市</v>
      </c>
      <c r="I23" s="134"/>
      <c r="J23" s="135"/>
      <c r="K23" s="136"/>
      <c r="L23" s="498"/>
      <c r="M23" s="499"/>
      <c r="N23" s="135"/>
      <c r="O23" s="150"/>
      <c r="P23" s="135"/>
      <c r="Q23" s="86"/>
      <c r="R23" s="138"/>
    </row>
    <row r="24" spans="1:18" s="139" customFormat="1" ht="13.5" customHeight="1">
      <c r="A24" s="132"/>
      <c r="B24" s="67"/>
      <c r="C24" s="67"/>
      <c r="D24" s="67"/>
      <c r="E24" s="67"/>
      <c r="F24" s="31" t="str">
        <f>UPPER(IF($E23="","",VLOOKUP($E23,'[10]男雙準備名單'!$A$7:$V$39,7)))</f>
        <v>陳禮城</v>
      </c>
      <c r="G24" s="133"/>
      <c r="H24" s="28" t="str">
        <f>IF($E23="","",VLOOKUP($E23,'[10]男雙準備名單'!$A$7:$V$39,9))</f>
        <v>新北市</v>
      </c>
      <c r="I24" s="140"/>
      <c r="J24" s="66">
        <f>IF(I24="a",F23,IF(I24="b",F25,""))</f>
      </c>
      <c r="K24" s="141"/>
      <c r="L24" s="135"/>
      <c r="M24" s="150"/>
      <c r="N24" s="135"/>
      <c r="O24" s="150"/>
      <c r="P24" s="135"/>
      <c r="Q24" s="86"/>
      <c r="R24" s="138"/>
    </row>
    <row r="25" spans="1:18" s="139" customFormat="1" ht="13.5" customHeight="1">
      <c r="A25" s="132"/>
      <c r="B25" s="67"/>
      <c r="C25" s="67"/>
      <c r="D25" s="67"/>
      <c r="E25" s="67"/>
      <c r="F25" s="68"/>
      <c r="G25" s="511" t="s">
        <v>544</v>
      </c>
      <c r="H25" s="511"/>
      <c r="I25" s="512"/>
      <c r="J25" s="143">
        <f>UPPER(IF(OR(I26="a",I26="as"),F23,IF(OR(I26="b",I26="bs"),F27,)))</f>
      </c>
      <c r="K25" s="144"/>
      <c r="L25" s="135"/>
      <c r="M25" s="150"/>
      <c r="N25" s="135"/>
      <c r="O25" s="150"/>
      <c r="P25" s="135"/>
      <c r="Q25" s="86"/>
      <c r="R25" s="138"/>
    </row>
    <row r="26" spans="1:18" s="139" customFormat="1" ht="13.5" customHeight="1">
      <c r="A26" s="132"/>
      <c r="B26" s="41"/>
      <c r="C26" s="41"/>
      <c r="D26" s="41"/>
      <c r="E26" s="41"/>
      <c r="F26" s="145"/>
      <c r="G26" s="498"/>
      <c r="H26" s="498"/>
      <c r="I26" s="499"/>
      <c r="J26" s="147">
        <f>UPPER(IF(OR(I26="a",I26="as"),F24,IF(OR(I26="b",I26="bs"),F28,)))</f>
      </c>
      <c r="K26" s="148"/>
      <c r="L26" s="66"/>
      <c r="M26" s="150"/>
      <c r="N26" s="135"/>
      <c r="O26" s="150"/>
      <c r="P26" s="135"/>
      <c r="Q26" s="86"/>
      <c r="R26" s="138"/>
    </row>
    <row r="27" spans="1:18" s="139" customFormat="1" ht="13.5" customHeight="1">
      <c r="A27" s="132">
        <v>6</v>
      </c>
      <c r="B27" s="28"/>
      <c r="C27" s="29"/>
      <c r="D27" s="29"/>
      <c r="E27" s="30">
        <v>16</v>
      </c>
      <c r="F27" s="31" t="str">
        <f>UPPER(IF($E27="","",VLOOKUP($E27,'[10]男雙準備名單'!$A$7:$V$39,2)))</f>
        <v>奚義華</v>
      </c>
      <c r="G27" s="133"/>
      <c r="H27" s="28" t="str">
        <f>IF($E27="","",VLOOKUP($E27,'[10]男雙準備名單'!$A$7:$V$39,4))</f>
        <v>台中市</v>
      </c>
      <c r="I27" s="149"/>
      <c r="J27" s="66"/>
      <c r="K27" s="150"/>
      <c r="L27" s="72"/>
      <c r="M27" s="156"/>
      <c r="N27" s="135"/>
      <c r="O27" s="150"/>
      <c r="P27" s="135"/>
      <c r="Q27" s="86"/>
      <c r="R27" s="138"/>
    </row>
    <row r="28" spans="1:18" s="139" customFormat="1" ht="13.5" customHeight="1">
      <c r="A28" s="132"/>
      <c r="B28" s="67"/>
      <c r="C28" s="67"/>
      <c r="D28" s="67"/>
      <c r="E28" s="67"/>
      <c r="F28" s="31" t="str">
        <f>UPPER(IF($E27="","",VLOOKUP($E27,'[10]男雙準備名單'!$A$7:$V$39,7)))</f>
        <v>呂柏瑩</v>
      </c>
      <c r="G28" s="133"/>
      <c r="H28" s="28" t="str">
        <f>IF($E27="","",VLOOKUP($E27,'[10]男雙準備名單'!$A$7:$V$39,9))</f>
        <v>台中市</v>
      </c>
      <c r="I28" s="140"/>
      <c r="J28" s="66"/>
      <c r="K28" s="150"/>
      <c r="L28" s="151"/>
      <c r="M28" s="158"/>
      <c r="N28" s="135"/>
      <c r="O28" s="150"/>
      <c r="P28" s="135"/>
      <c r="Q28" s="86"/>
      <c r="R28" s="138"/>
    </row>
    <row r="29" spans="1:18" s="139" customFormat="1" ht="5.25" customHeight="1">
      <c r="A29" s="132"/>
      <c r="B29" s="67"/>
      <c r="C29" s="67"/>
      <c r="D29" s="67"/>
      <c r="E29" s="153"/>
      <c r="F29" s="68"/>
      <c r="G29" s="71"/>
      <c r="H29" s="66"/>
      <c r="I29" s="154"/>
      <c r="J29" s="498" t="s">
        <v>551</v>
      </c>
      <c r="K29" s="499"/>
      <c r="L29" s="143">
        <f>UPPER(IF(OR(K30="a",K30="as"),J25,IF(OR(K30="b",K30="bs"),J33,)))</f>
      </c>
      <c r="M29" s="150"/>
      <c r="N29" s="135"/>
      <c r="O29" s="150"/>
      <c r="P29" s="135"/>
      <c r="Q29" s="86"/>
      <c r="R29" s="138"/>
    </row>
    <row r="30" spans="1:18" s="139" customFormat="1" ht="5.25" customHeight="1">
      <c r="A30" s="132"/>
      <c r="B30" s="41"/>
      <c r="C30" s="41"/>
      <c r="D30" s="41"/>
      <c r="E30" s="51"/>
      <c r="F30" s="145"/>
      <c r="G30" s="146"/>
      <c r="H30" s="135"/>
      <c r="I30" s="155"/>
      <c r="J30" s="498"/>
      <c r="K30" s="499"/>
      <c r="L30" s="147">
        <f>UPPER(IF(OR(K30="a",K30="as"),J26,IF(OR(K30="b",K30="bs"),J34,)))</f>
      </c>
      <c r="M30" s="157"/>
      <c r="N30" s="66"/>
      <c r="O30" s="150"/>
      <c r="P30" s="135"/>
      <c r="Q30" s="86"/>
      <c r="R30" s="138"/>
    </row>
    <row r="31" spans="1:18" s="139" customFormat="1" ht="13.5" customHeight="1">
      <c r="A31" s="132">
        <v>7</v>
      </c>
      <c r="B31" s="28"/>
      <c r="C31" s="29">
        <f>IF($E31="","",VLOOKUP($E31,'[10]男雙準備名單'!$A$7:$V$39,21))</f>
      </c>
      <c r="D31" s="29"/>
      <c r="E31" s="30"/>
      <c r="F31" s="31" t="s">
        <v>108</v>
      </c>
      <c r="G31" s="133"/>
      <c r="H31" s="28">
        <f>IF($E31="","",VLOOKUP($E31,'[10]男雙準備名單'!$A$7:$V$39,4))</f>
      </c>
      <c r="I31" s="134"/>
      <c r="J31" s="498"/>
      <c r="K31" s="499"/>
      <c r="L31" s="135"/>
      <c r="M31" s="159"/>
      <c r="N31" s="72"/>
      <c r="O31" s="150"/>
      <c r="P31" s="135"/>
      <c r="Q31" s="86"/>
      <c r="R31" s="138"/>
    </row>
    <row r="32" spans="1:18" s="139" customFormat="1" ht="13.5" customHeight="1">
      <c r="A32" s="132"/>
      <c r="B32" s="67"/>
      <c r="C32" s="67"/>
      <c r="D32" s="67"/>
      <c r="E32" s="67"/>
      <c r="F32" s="31" t="s">
        <v>108</v>
      </c>
      <c r="G32" s="133"/>
      <c r="H32" s="28">
        <f>IF($E31="","",VLOOKUP($E31,'[10]男雙準備名單'!$A$7:$V$39,9))</f>
      </c>
      <c r="I32" s="140"/>
      <c r="J32" s="498"/>
      <c r="K32" s="499"/>
      <c r="L32" s="135"/>
      <c r="M32" s="141"/>
      <c r="N32" s="66"/>
      <c r="O32" s="150"/>
      <c r="P32" s="135"/>
      <c r="Q32" s="86"/>
      <c r="R32" s="138"/>
    </row>
    <row r="33" spans="1:18" s="139" customFormat="1" ht="13.5" customHeight="1">
      <c r="A33" s="132"/>
      <c r="B33" s="67"/>
      <c r="C33" s="67"/>
      <c r="D33" s="67"/>
      <c r="E33" s="153"/>
      <c r="F33" s="68"/>
      <c r="G33" s="71"/>
      <c r="H33" s="66"/>
      <c r="I33" s="142"/>
      <c r="J33" s="143">
        <f>UPPER(IF(OR(I34="a",I34="as"),F31,IF(OR(I34="b",I34="bs"),F35,)))</f>
      </c>
      <c r="K33" s="156"/>
      <c r="L33" s="135"/>
      <c r="M33" s="141"/>
      <c r="N33" s="66"/>
      <c r="O33" s="150"/>
      <c r="P33" s="135"/>
      <c r="Q33" s="86"/>
      <c r="R33" s="138"/>
    </row>
    <row r="34" spans="1:18" s="139" customFormat="1" ht="13.5" customHeight="1">
      <c r="A34" s="132"/>
      <c r="B34" s="41"/>
      <c r="C34" s="41"/>
      <c r="D34" s="41"/>
      <c r="E34" s="51"/>
      <c r="F34" s="145"/>
      <c r="G34" s="146"/>
      <c r="H34" s="44" t="s">
        <v>6</v>
      </c>
      <c r="I34" s="53"/>
      <c r="J34" s="147">
        <f>UPPER(IF(OR(I34="a",I34="as"),F32,IF(OR(I34="b",I34="bs"),F36,)))</f>
      </c>
      <c r="K34" s="157"/>
      <c r="L34" s="66"/>
      <c r="M34" s="141"/>
      <c r="N34" s="66"/>
      <c r="O34" s="150"/>
      <c r="P34" s="135"/>
      <c r="Q34" s="86"/>
      <c r="R34" s="138"/>
    </row>
    <row r="35" spans="1:18" s="139" customFormat="1" ht="13.5" customHeight="1">
      <c r="A35" s="132">
        <v>8</v>
      </c>
      <c r="B35" s="28"/>
      <c r="C35" s="29"/>
      <c r="D35" s="29"/>
      <c r="E35" s="30">
        <v>24</v>
      </c>
      <c r="F35" s="31" t="str">
        <f>UPPER(IF($E35="","",VLOOKUP($E35,'[10]男雙準備名單'!$A$7:$V$39,2)))</f>
        <v>蔡晉昇</v>
      </c>
      <c r="G35" s="133"/>
      <c r="H35" s="28" t="str">
        <f>IF($E35="","",VLOOKUP($E35,'[10]男雙準備名單'!$A$7:$V$39,4))</f>
        <v>台中市</v>
      </c>
      <c r="I35" s="149"/>
      <c r="J35" s="66"/>
      <c r="K35" s="141"/>
      <c r="L35" s="72"/>
      <c r="M35" s="144"/>
      <c r="N35" s="66"/>
      <c r="O35" s="150"/>
      <c r="P35" s="135"/>
      <c r="Q35" s="86"/>
      <c r="R35" s="138"/>
    </row>
    <row r="36" spans="1:18" s="139" customFormat="1" ht="13.5" customHeight="1">
      <c r="A36" s="132"/>
      <c r="B36" s="67"/>
      <c r="C36" s="67"/>
      <c r="D36" s="67"/>
      <c r="E36" s="67"/>
      <c r="F36" s="31" t="str">
        <f>UPPER(IF($E35="","",VLOOKUP($E35,'[10]男雙準備名單'!$A$7:$V$39,7)))</f>
        <v>沈天保</v>
      </c>
      <c r="G36" s="133"/>
      <c r="H36" s="28" t="str">
        <f>IF($E35="","",VLOOKUP($E35,'[10]男雙準備名單'!$A$7:$V$39,9))</f>
        <v>台中市</v>
      </c>
      <c r="I36" s="140"/>
      <c r="J36" s="66"/>
      <c r="K36" s="141"/>
      <c r="L36" s="151"/>
      <c r="M36" s="152"/>
      <c r="N36" s="498" t="s">
        <v>562</v>
      </c>
      <c r="O36" s="499"/>
      <c r="P36" s="135"/>
      <c r="Q36" s="86"/>
      <c r="R36" s="138"/>
    </row>
    <row r="37" spans="1:18" s="139" customFormat="1" ht="5.25" customHeight="1">
      <c r="A37" s="132"/>
      <c r="B37" s="67"/>
      <c r="C37" s="67"/>
      <c r="D37" s="67"/>
      <c r="E37" s="153"/>
      <c r="F37" s="68"/>
      <c r="G37" s="71"/>
      <c r="H37" s="66"/>
      <c r="I37" s="154"/>
      <c r="J37" s="135"/>
      <c r="K37" s="136"/>
      <c r="L37" s="66"/>
      <c r="M37" s="141"/>
      <c r="N37" s="498"/>
      <c r="O37" s="499"/>
      <c r="P37" s="143">
        <f>UPPER(IF(OR(O38="a",O38="as"),N21,IF(OR(O38="b",O38="bs"),N53,)))</f>
      </c>
      <c r="Q37" s="160"/>
      <c r="R37" s="138"/>
    </row>
    <row r="38" spans="1:18" s="139" customFormat="1" ht="5.25" customHeight="1">
      <c r="A38" s="132"/>
      <c r="B38" s="41"/>
      <c r="C38" s="41"/>
      <c r="D38" s="41"/>
      <c r="E38" s="51"/>
      <c r="F38" s="145"/>
      <c r="G38" s="146"/>
      <c r="H38" s="135"/>
      <c r="I38" s="155"/>
      <c r="J38" s="135"/>
      <c r="K38" s="136"/>
      <c r="L38" s="66"/>
      <c r="M38" s="141"/>
      <c r="N38" s="498"/>
      <c r="O38" s="499"/>
      <c r="P38" s="147">
        <f>UPPER(IF(OR(O38="a",O38="as"),N22,IF(OR(O38="b",O38="bs"),N54,)))</f>
      </c>
      <c r="Q38" s="161"/>
      <c r="R38" s="138"/>
    </row>
    <row r="39" spans="1:18" s="139" customFormat="1" ht="13.5" customHeight="1">
      <c r="A39" s="132">
        <v>9</v>
      </c>
      <c r="B39" s="28"/>
      <c r="C39" s="29"/>
      <c r="D39" s="29"/>
      <c r="E39" s="30">
        <v>12</v>
      </c>
      <c r="F39" s="31" t="str">
        <f>UPPER(IF($E39="","",VLOOKUP($E39,'[10]男雙準備名單'!$A$7:$V$39,2)))</f>
        <v>江上進</v>
      </c>
      <c r="G39" s="133"/>
      <c r="H39" s="28" t="str">
        <f>IF($E39="","",VLOOKUP($E39,'[10]男雙準備名單'!$A$7:$V$39,4))</f>
        <v>台中市</v>
      </c>
      <c r="I39" s="134"/>
      <c r="J39" s="135"/>
      <c r="K39" s="136"/>
      <c r="L39" s="135"/>
      <c r="M39" s="136"/>
      <c r="N39" s="498"/>
      <c r="O39" s="499"/>
      <c r="P39" s="72"/>
      <c r="Q39" s="86"/>
      <c r="R39" s="138"/>
    </row>
    <row r="40" spans="1:18" s="139" customFormat="1" ht="13.5" customHeight="1">
      <c r="A40" s="132"/>
      <c r="B40" s="67"/>
      <c r="C40" s="67"/>
      <c r="D40" s="67"/>
      <c r="E40" s="67"/>
      <c r="F40" s="31" t="str">
        <f>UPPER(IF($E39="","",VLOOKUP($E39,'[10]男雙準備名單'!$A$7:$V$39,7)))</f>
        <v>欉勁燁</v>
      </c>
      <c r="G40" s="133"/>
      <c r="H40" s="28" t="str">
        <f>IF($E39="","",VLOOKUP($E39,'[10]男雙準備名單'!$A$7:$V$39,9))</f>
        <v>台中市</v>
      </c>
      <c r="I40" s="140"/>
      <c r="J40" s="66">
        <f>IF(I40="a",F39,IF(I40="b",F41,""))</f>
      </c>
      <c r="K40" s="141"/>
      <c r="L40" s="135"/>
      <c r="M40" s="136"/>
      <c r="N40" s="135"/>
      <c r="O40" s="150"/>
      <c r="P40" s="151"/>
      <c r="Q40" s="162"/>
      <c r="R40" s="138"/>
    </row>
    <row r="41" spans="1:18" s="139" customFormat="1" ht="13.5" customHeight="1">
      <c r="A41" s="132"/>
      <c r="B41" s="67"/>
      <c r="C41" s="67"/>
      <c r="D41" s="67"/>
      <c r="E41" s="153"/>
      <c r="F41" s="68"/>
      <c r="G41" s="71"/>
      <c r="H41" s="66"/>
      <c r="I41" s="142"/>
      <c r="J41" s="143">
        <f>UPPER(IF(OR(I42="a",I42="as"),F39,IF(OR(I42="b",I42="bs"),F43,)))</f>
      </c>
      <c r="K41" s="144"/>
      <c r="L41" s="135"/>
      <c r="M41" s="136"/>
      <c r="N41" s="135"/>
      <c r="O41" s="150"/>
      <c r="P41" s="135"/>
      <c r="Q41" s="86"/>
      <c r="R41" s="138"/>
    </row>
    <row r="42" spans="1:18" s="139" customFormat="1" ht="13.5" customHeight="1">
      <c r="A42" s="132"/>
      <c r="B42" s="41"/>
      <c r="C42" s="41"/>
      <c r="D42" s="41"/>
      <c r="E42" s="51"/>
      <c r="F42" s="145"/>
      <c r="G42" s="146"/>
      <c r="H42" s="44" t="s">
        <v>6</v>
      </c>
      <c r="I42" s="53"/>
      <c r="J42" s="147">
        <f>UPPER(IF(OR(I42="a",I42="as"),F40,IF(OR(I42="b",I42="bs"),F44,)))</f>
      </c>
      <c r="K42" s="148"/>
      <c r="L42" s="66"/>
      <c r="M42" s="141"/>
      <c r="N42" s="135"/>
      <c r="O42" s="150"/>
      <c r="P42" s="135"/>
      <c r="Q42" s="86"/>
      <c r="R42" s="138"/>
    </row>
    <row r="43" spans="1:18" s="139" customFormat="1" ht="13.5" customHeight="1">
      <c r="A43" s="132">
        <v>10</v>
      </c>
      <c r="B43" s="28"/>
      <c r="C43" s="29">
        <f>IF($E43="","",VLOOKUP($E43,'[10]男雙準備名單'!$A$7:$V$39,21))</f>
      </c>
      <c r="D43" s="29"/>
      <c r="E43" s="30"/>
      <c r="F43" s="31" t="s">
        <v>108</v>
      </c>
      <c r="G43" s="133"/>
      <c r="H43" s="28">
        <f>IF($E43="","",VLOOKUP($E43,'[10]男雙準備名單'!$A$7:$V$39,4))</f>
      </c>
      <c r="I43" s="149"/>
      <c r="J43" s="66"/>
      <c r="K43" s="150"/>
      <c r="L43" s="72"/>
      <c r="M43" s="144"/>
      <c r="N43" s="135"/>
      <c r="O43" s="150"/>
      <c r="P43" s="135"/>
      <c r="Q43" s="86"/>
      <c r="R43" s="138"/>
    </row>
    <row r="44" spans="1:18" s="139" customFormat="1" ht="13.5" customHeight="1">
      <c r="A44" s="132"/>
      <c r="B44" s="67"/>
      <c r="C44" s="67"/>
      <c r="D44" s="67"/>
      <c r="E44" s="67"/>
      <c r="F44" s="31" t="s">
        <v>108</v>
      </c>
      <c r="G44" s="133"/>
      <c r="H44" s="28">
        <f>IF($E43="","",VLOOKUP($E43,'[10]男雙準備名單'!$A$7:$V$39,9))</f>
      </c>
      <c r="I44" s="140"/>
      <c r="J44" s="66"/>
      <c r="K44" s="150"/>
      <c r="L44" s="151"/>
      <c r="M44" s="152"/>
      <c r="N44" s="135"/>
      <c r="O44" s="150"/>
      <c r="P44" s="135"/>
      <c r="Q44" s="86"/>
      <c r="R44" s="138"/>
    </row>
    <row r="45" spans="1:18" s="139" customFormat="1" ht="5.25" customHeight="1">
      <c r="A45" s="132"/>
      <c r="B45" s="67"/>
      <c r="C45" s="67"/>
      <c r="D45" s="67"/>
      <c r="E45" s="153"/>
      <c r="F45" s="68"/>
      <c r="G45" s="71"/>
      <c r="H45" s="66"/>
      <c r="I45" s="154"/>
      <c r="J45" s="498" t="s">
        <v>552</v>
      </c>
      <c r="K45" s="499"/>
      <c r="L45" s="143">
        <f>UPPER(IF(OR(K46="a",K46="as"),J41,IF(OR(K46="b",K46="bs"),J49,)))</f>
      </c>
      <c r="M45" s="141"/>
      <c r="N45" s="135"/>
      <c r="O45" s="150"/>
      <c r="P45" s="135"/>
      <c r="Q45" s="86"/>
      <c r="R45" s="138"/>
    </row>
    <row r="46" spans="1:18" s="139" customFormat="1" ht="5.25" customHeight="1">
      <c r="A46" s="132"/>
      <c r="B46" s="41"/>
      <c r="C46" s="41"/>
      <c r="D46" s="41"/>
      <c r="E46" s="51"/>
      <c r="F46" s="145"/>
      <c r="G46" s="146"/>
      <c r="H46" s="135"/>
      <c r="I46" s="155"/>
      <c r="J46" s="498"/>
      <c r="K46" s="499"/>
      <c r="L46" s="147">
        <f>UPPER(IF(OR(K46="a",K46="as"),J42,IF(OR(K46="b",K46="bs"),J50,)))</f>
      </c>
      <c r="M46" s="148"/>
      <c r="N46" s="66"/>
      <c r="O46" s="150"/>
      <c r="P46" s="135"/>
      <c r="Q46" s="86"/>
      <c r="R46" s="138"/>
    </row>
    <row r="47" spans="1:18" s="139" customFormat="1" ht="13.5" customHeight="1">
      <c r="A47" s="132">
        <v>11</v>
      </c>
      <c r="B47" s="28"/>
      <c r="C47" s="29"/>
      <c r="D47" s="29"/>
      <c r="E47" s="30">
        <v>15</v>
      </c>
      <c r="F47" s="31" t="str">
        <f>UPPER(IF($E47="","",VLOOKUP($E47,'[10]男雙準備名單'!$A$7:$V$39,2)))</f>
        <v>林斯穎</v>
      </c>
      <c r="G47" s="133"/>
      <c r="H47" s="28" t="str">
        <f>IF($E47="","",VLOOKUP($E47,'[10]男雙準備名單'!$A$7:$V$39,4))</f>
        <v>台中市</v>
      </c>
      <c r="I47" s="134"/>
      <c r="J47" s="498"/>
      <c r="K47" s="499"/>
      <c r="L47" s="135"/>
      <c r="M47" s="150"/>
      <c r="N47" s="72"/>
      <c r="O47" s="150"/>
      <c r="P47" s="135"/>
      <c r="Q47" s="86"/>
      <c r="R47" s="138"/>
    </row>
    <row r="48" spans="1:18" s="139" customFormat="1" ht="13.5" customHeight="1">
      <c r="A48" s="132"/>
      <c r="B48" s="67"/>
      <c r="C48" s="67"/>
      <c r="D48" s="67"/>
      <c r="E48" s="67"/>
      <c r="F48" s="31" t="str">
        <f>UPPER(IF($E47="","",VLOOKUP($E47,'[10]男雙準備名單'!$A$7:$V$39,7)))</f>
        <v>謝耀墩</v>
      </c>
      <c r="G48" s="133"/>
      <c r="H48" s="28" t="str">
        <f>IF($E47="","",VLOOKUP($E47,'[10]男雙準備名單'!$A$7:$V$39,9))</f>
        <v>台中市</v>
      </c>
      <c r="I48" s="140"/>
      <c r="J48" s="498"/>
      <c r="K48" s="499"/>
      <c r="L48" s="135"/>
      <c r="M48" s="150"/>
      <c r="N48" s="66"/>
      <c r="O48" s="150"/>
      <c r="P48" s="135"/>
      <c r="Q48" s="86"/>
      <c r="R48" s="138"/>
    </row>
    <row r="49" spans="1:18" s="139" customFormat="1" ht="13.5" customHeight="1">
      <c r="A49" s="132"/>
      <c r="B49" s="67"/>
      <c r="C49" s="67"/>
      <c r="D49" s="67"/>
      <c r="E49" s="67"/>
      <c r="F49" s="68"/>
      <c r="G49" s="511" t="s">
        <v>546</v>
      </c>
      <c r="H49" s="511"/>
      <c r="I49" s="512"/>
      <c r="J49" s="143">
        <f>UPPER(IF(OR(I50="a",I50="as"),F47,IF(OR(I50="b",I50="bs"),F51,)))</f>
      </c>
      <c r="K49" s="156"/>
      <c r="L49" s="135"/>
      <c r="M49" s="150"/>
      <c r="N49" s="66"/>
      <c r="O49" s="150"/>
      <c r="P49" s="135"/>
      <c r="Q49" s="86"/>
      <c r="R49" s="138"/>
    </row>
    <row r="50" spans="1:18" s="139" customFormat="1" ht="13.5" customHeight="1">
      <c r="A50" s="132"/>
      <c r="B50" s="41"/>
      <c r="C50" s="41"/>
      <c r="D50" s="41"/>
      <c r="E50" s="41"/>
      <c r="F50" s="145"/>
      <c r="G50" s="498"/>
      <c r="H50" s="498"/>
      <c r="I50" s="499"/>
      <c r="J50" s="147">
        <f>UPPER(IF(OR(I50="a",I50="as"),F48,IF(OR(I50="b",I50="bs"),F52,)))</f>
      </c>
      <c r="K50" s="157"/>
      <c r="L50" s="66"/>
      <c r="M50" s="150"/>
      <c r="N50" s="66"/>
      <c r="O50" s="150"/>
      <c r="P50" s="135"/>
      <c r="Q50" s="86"/>
      <c r="R50" s="138"/>
    </row>
    <row r="51" spans="1:18" s="139" customFormat="1" ht="13.5" customHeight="1">
      <c r="A51" s="132">
        <v>12</v>
      </c>
      <c r="B51" s="28"/>
      <c r="C51" s="29"/>
      <c r="D51" s="29"/>
      <c r="E51" s="30">
        <v>10</v>
      </c>
      <c r="F51" s="31" t="str">
        <f>UPPER(IF($E51="","",VLOOKUP($E51,'[10]男雙準備名單'!$A$7:$V$39,2)))</f>
        <v>張聲</v>
      </c>
      <c r="G51" s="133"/>
      <c r="H51" s="28" t="str">
        <f>IF($E51="","",VLOOKUP($E51,'[10]男雙準備名單'!$A$7:$V$39,4))</f>
        <v>新北市</v>
      </c>
      <c r="I51" s="149"/>
      <c r="J51" s="66"/>
      <c r="K51" s="141"/>
      <c r="L51" s="72"/>
      <c r="M51" s="156"/>
      <c r="N51" s="66"/>
      <c r="O51" s="150"/>
      <c r="P51" s="135"/>
      <c r="Q51" s="86"/>
      <c r="R51" s="138"/>
    </row>
    <row r="52" spans="1:18" s="139" customFormat="1" ht="13.5" customHeight="1">
      <c r="A52" s="132"/>
      <c r="B52" s="67"/>
      <c r="C52" s="67"/>
      <c r="D52" s="67"/>
      <c r="E52" s="67"/>
      <c r="F52" s="31" t="str">
        <f>UPPER(IF($E51="","",VLOOKUP($E51,'[10]男雙準備名單'!$A$7:$V$39,7)))</f>
        <v>王聰名</v>
      </c>
      <c r="G52" s="133"/>
      <c r="H52" s="28" t="str">
        <f>IF($E51="","",VLOOKUP($E51,'[10]男雙準備名單'!$A$7:$V$39,9))</f>
        <v>新北市</v>
      </c>
      <c r="I52" s="140"/>
      <c r="J52" s="66"/>
      <c r="K52" s="141"/>
      <c r="L52" s="498" t="s">
        <v>559</v>
      </c>
      <c r="M52" s="499"/>
      <c r="N52" s="66"/>
      <c r="O52" s="150"/>
      <c r="P52" s="135"/>
      <c r="Q52" s="86"/>
      <c r="R52" s="138"/>
    </row>
    <row r="53" spans="1:18" s="139" customFormat="1" ht="5.25" customHeight="1">
      <c r="A53" s="132"/>
      <c r="B53" s="67"/>
      <c r="C53" s="67"/>
      <c r="D53" s="67"/>
      <c r="E53" s="67"/>
      <c r="F53" s="68"/>
      <c r="G53" s="71"/>
      <c r="H53" s="66"/>
      <c r="I53" s="154"/>
      <c r="J53" s="135"/>
      <c r="K53" s="136"/>
      <c r="L53" s="498"/>
      <c r="M53" s="499"/>
      <c r="N53" s="143">
        <f>UPPER(IF(OR(M54="a",M54="as"),L45,IF(OR(M54="b",M54="bs"),L61,)))</f>
      </c>
      <c r="O53" s="150"/>
      <c r="P53" s="135"/>
      <c r="Q53" s="86"/>
      <c r="R53" s="138"/>
    </row>
    <row r="54" spans="1:18" s="139" customFormat="1" ht="5.25" customHeight="1">
      <c r="A54" s="132"/>
      <c r="B54" s="41"/>
      <c r="C54" s="41"/>
      <c r="D54" s="41"/>
      <c r="E54" s="41"/>
      <c r="F54" s="145"/>
      <c r="G54" s="146"/>
      <c r="H54" s="135"/>
      <c r="I54" s="155"/>
      <c r="J54" s="135"/>
      <c r="K54" s="136"/>
      <c r="L54" s="498"/>
      <c r="M54" s="499"/>
      <c r="N54" s="147">
        <f>UPPER(IF(OR(M54="a",M54="as"),L46,IF(OR(M54="b",M54="bs"),L62,)))</f>
      </c>
      <c r="O54" s="157"/>
      <c r="P54" s="66"/>
      <c r="Q54" s="86"/>
      <c r="R54" s="138"/>
    </row>
    <row r="55" spans="1:18" s="139" customFormat="1" ht="13.5" customHeight="1">
      <c r="A55" s="132">
        <v>13</v>
      </c>
      <c r="B55" s="28"/>
      <c r="C55" s="29"/>
      <c r="D55" s="29"/>
      <c r="E55" s="30">
        <v>23</v>
      </c>
      <c r="F55" s="31" t="str">
        <f>UPPER(IF($E55="","",VLOOKUP($E55,'[10]男雙準備名單'!$A$7:$V$39,2)))</f>
        <v>左志暉</v>
      </c>
      <c r="G55" s="133"/>
      <c r="H55" s="28" t="str">
        <f>IF($E55="","",VLOOKUP($E55,'[10]男雙準備名單'!$A$7:$V$39,4))</f>
        <v>台北市</v>
      </c>
      <c r="I55" s="134"/>
      <c r="J55" s="135"/>
      <c r="K55" s="136"/>
      <c r="L55" s="498"/>
      <c r="M55" s="499"/>
      <c r="N55" s="135"/>
      <c r="O55" s="159"/>
      <c r="P55" s="135"/>
      <c r="Q55" s="35"/>
      <c r="R55" s="138"/>
    </row>
    <row r="56" spans="1:18" s="139" customFormat="1" ht="13.5" customHeight="1">
      <c r="A56" s="132"/>
      <c r="B56" s="67"/>
      <c r="C56" s="67"/>
      <c r="D56" s="67"/>
      <c r="E56" s="67"/>
      <c r="F56" s="31" t="str">
        <f>UPPER(IF($E55="","",VLOOKUP($E55,'[10]男雙準備名單'!$A$7:$V$39,7)))</f>
        <v>羅夢雄</v>
      </c>
      <c r="G56" s="133"/>
      <c r="H56" s="28" t="str">
        <f>IF($E55="","",VLOOKUP($E55,'[10]男雙準備名單'!$A$7:$V$39,9))</f>
        <v>台北市</v>
      </c>
      <c r="I56" s="140"/>
      <c r="J56" s="66">
        <f>IF(I56="a",F55,IF(I56="b",F57,""))</f>
      </c>
      <c r="K56" s="141"/>
      <c r="L56" s="135"/>
      <c r="M56" s="150"/>
      <c r="N56" s="135"/>
      <c r="O56" s="141"/>
      <c r="P56" s="135"/>
      <c r="Q56" s="35"/>
      <c r="R56" s="138"/>
    </row>
    <row r="57" spans="1:18" s="139" customFormat="1" ht="13.5" customHeight="1">
      <c r="A57" s="132"/>
      <c r="B57" s="67"/>
      <c r="C57" s="67"/>
      <c r="D57" s="67"/>
      <c r="E57" s="153"/>
      <c r="F57" s="68"/>
      <c r="G57" s="511" t="s">
        <v>545</v>
      </c>
      <c r="H57" s="511"/>
      <c r="I57" s="512"/>
      <c r="J57" s="143">
        <f>UPPER(IF(OR(I58="a",I58="as"),F55,IF(OR(I58="b",I58="bs"),F59,)))</f>
      </c>
      <c r="K57" s="144"/>
      <c r="L57" s="135"/>
      <c r="M57" s="150"/>
      <c r="N57" s="135"/>
      <c r="O57" s="141"/>
      <c r="P57" s="135"/>
      <c r="Q57" s="35"/>
      <c r="R57" s="138"/>
    </row>
    <row r="58" spans="1:18" s="139" customFormat="1" ht="13.5" customHeight="1">
      <c r="A58" s="132"/>
      <c r="B58" s="41"/>
      <c r="C58" s="41"/>
      <c r="D58" s="41"/>
      <c r="E58" s="51"/>
      <c r="F58" s="145"/>
      <c r="G58" s="498"/>
      <c r="H58" s="498"/>
      <c r="I58" s="499"/>
      <c r="J58" s="147">
        <f>UPPER(IF(OR(I58="a",I58="as"),F56,IF(OR(I58="b",I58="bs"),F60,)))</f>
      </c>
      <c r="K58" s="148"/>
      <c r="L58" s="66"/>
      <c r="M58" s="150"/>
      <c r="N58" s="135"/>
      <c r="O58" s="141"/>
      <c r="P58" s="135"/>
      <c r="Q58" s="35"/>
      <c r="R58" s="138"/>
    </row>
    <row r="59" spans="1:18" s="139" customFormat="1" ht="13.5" customHeight="1">
      <c r="A59" s="132">
        <v>14</v>
      </c>
      <c r="B59" s="28"/>
      <c r="C59" s="29"/>
      <c r="D59" s="29"/>
      <c r="E59" s="30">
        <v>7</v>
      </c>
      <c r="F59" s="31" t="str">
        <f>UPPER(IF($E59="","",VLOOKUP($E59,'[10]男雙準備名單'!$A$7:$V$39,2)))</f>
        <v>劉陞權</v>
      </c>
      <c r="G59" s="133"/>
      <c r="H59" s="28" t="str">
        <f>IF($E59="","",VLOOKUP($E59,'[10]男雙準備名單'!$A$7:$V$39,4))</f>
        <v>台中市</v>
      </c>
      <c r="I59" s="149"/>
      <c r="J59" s="66"/>
      <c r="K59" s="150"/>
      <c r="L59" s="72"/>
      <c r="M59" s="156"/>
      <c r="N59" s="135"/>
      <c r="O59" s="141"/>
      <c r="P59" s="135"/>
      <c r="Q59" s="35"/>
      <c r="R59" s="138"/>
    </row>
    <row r="60" spans="1:18" s="139" customFormat="1" ht="13.5" customHeight="1">
      <c r="A60" s="132"/>
      <c r="B60" s="67"/>
      <c r="C60" s="67"/>
      <c r="D60" s="67"/>
      <c r="E60" s="67"/>
      <c r="F60" s="31" t="str">
        <f>UPPER(IF($E59="","",VLOOKUP($E59,'[10]男雙準備名單'!$A$7:$V$39,7)))</f>
        <v>林益興</v>
      </c>
      <c r="G60" s="133"/>
      <c r="H60" s="28" t="str">
        <f>IF($E59="","",VLOOKUP($E59,'[10]男雙準備名單'!$A$7:$V$39,9))</f>
        <v>台中市</v>
      </c>
      <c r="I60" s="140"/>
      <c r="J60" s="66"/>
      <c r="K60" s="150"/>
      <c r="L60" s="151"/>
      <c r="M60" s="158"/>
      <c r="N60" s="135"/>
      <c r="O60" s="141"/>
      <c r="P60" s="135"/>
      <c r="Q60" s="35"/>
      <c r="R60" s="138"/>
    </row>
    <row r="61" spans="1:18" s="139" customFormat="1" ht="5.25" customHeight="1">
      <c r="A61" s="132"/>
      <c r="B61" s="67"/>
      <c r="C61" s="67"/>
      <c r="D61" s="67"/>
      <c r="E61" s="153"/>
      <c r="F61" s="68"/>
      <c r="G61" s="71"/>
      <c r="H61" s="66"/>
      <c r="I61" s="154"/>
      <c r="J61" s="498" t="s">
        <v>553</v>
      </c>
      <c r="K61" s="499"/>
      <c r="L61" s="143">
        <f>UPPER(IF(OR(K62="a",K62="as"),J57,IF(OR(K62="b",K62="bs"),J65,)))</f>
      </c>
      <c r="M61" s="150"/>
      <c r="N61" s="135"/>
      <c r="O61" s="141"/>
      <c r="P61" s="135"/>
      <c r="Q61" s="35"/>
      <c r="R61" s="138"/>
    </row>
    <row r="62" spans="1:18" s="139" customFormat="1" ht="5.25" customHeight="1">
      <c r="A62" s="132"/>
      <c r="B62" s="41"/>
      <c r="C62" s="41"/>
      <c r="D62" s="41"/>
      <c r="E62" s="51"/>
      <c r="F62" s="145"/>
      <c r="G62" s="146"/>
      <c r="H62" s="135"/>
      <c r="I62" s="155"/>
      <c r="J62" s="498"/>
      <c r="K62" s="499"/>
      <c r="L62" s="147">
        <f>UPPER(IF(OR(K62="a",K62="as"),J58,IF(OR(K62="b",K62="bs"),J66,)))</f>
      </c>
      <c r="M62" s="157"/>
      <c r="N62" s="66"/>
      <c r="O62" s="141"/>
      <c r="P62" s="135"/>
      <c r="Q62" s="35"/>
      <c r="R62" s="138"/>
    </row>
    <row r="63" spans="1:18" s="139" customFormat="1" ht="13.5" customHeight="1">
      <c r="A63" s="132">
        <v>15</v>
      </c>
      <c r="B63" s="28"/>
      <c r="C63" s="29">
        <f>IF($E63="","",VLOOKUP($E63,'[10]男雙準備名單'!$A$7:$V$39,21))</f>
      </c>
      <c r="D63" s="29"/>
      <c r="E63" s="30"/>
      <c r="F63" s="31" t="s">
        <v>108</v>
      </c>
      <c r="G63" s="133"/>
      <c r="H63" s="28">
        <f>IF($E63="","",VLOOKUP($E63,'[10]男雙準備名單'!$A$7:$V$39,4))</f>
      </c>
      <c r="I63" s="134"/>
      <c r="J63" s="498"/>
      <c r="K63" s="499"/>
      <c r="L63" s="135"/>
      <c r="M63" s="159"/>
      <c r="R63" s="138"/>
    </row>
    <row r="64" spans="1:18" s="139" customFormat="1" ht="13.5" customHeight="1">
      <c r="A64" s="132"/>
      <c r="B64" s="67"/>
      <c r="C64" s="67"/>
      <c r="D64" s="67"/>
      <c r="E64" s="67"/>
      <c r="F64" s="31" t="s">
        <v>108</v>
      </c>
      <c r="G64" s="133"/>
      <c r="H64" s="28">
        <f>IF($E63="","",VLOOKUP($E63,'[10]男雙準備名單'!$A$7:$V$39,9))</f>
      </c>
      <c r="I64" s="140"/>
      <c r="J64" s="498"/>
      <c r="K64" s="499"/>
      <c r="L64" s="135"/>
      <c r="M64" s="141"/>
      <c r="R64" s="138"/>
    </row>
    <row r="65" spans="1:18" s="139" customFormat="1" ht="13.5" customHeight="1">
      <c r="A65" s="132"/>
      <c r="B65" s="67"/>
      <c r="C65" s="67"/>
      <c r="D65" s="67"/>
      <c r="E65" s="67"/>
      <c r="F65" s="68"/>
      <c r="G65" s="71"/>
      <c r="H65" s="66"/>
      <c r="I65" s="142"/>
      <c r="J65" s="143">
        <f>UPPER(IF(OR(I66="a",I66="as"),F63,IF(OR(I66="b",I66="bs"),F67,)))</f>
      </c>
      <c r="K65" s="156"/>
      <c r="L65" s="135"/>
      <c r="M65" s="141"/>
      <c r="R65" s="138"/>
    </row>
    <row r="66" spans="1:18" s="139" customFormat="1" ht="13.5" customHeight="1">
      <c r="A66" s="132"/>
      <c r="B66" s="41"/>
      <c r="C66" s="41"/>
      <c r="D66" s="41"/>
      <c r="E66" s="41"/>
      <c r="F66" s="145"/>
      <c r="G66" s="146"/>
      <c r="H66" s="44" t="s">
        <v>6</v>
      </c>
      <c r="I66" s="53"/>
      <c r="J66" s="147">
        <f>UPPER(IF(OR(I66="a",I66="as"),F64,IF(OR(I66="b",I66="bs"),F68,)))</f>
      </c>
      <c r="K66" s="157"/>
      <c r="L66" s="66"/>
      <c r="M66" s="141"/>
      <c r="R66" s="138"/>
    </row>
    <row r="67" spans="1:18" s="139" customFormat="1" ht="13.5" customHeight="1">
      <c r="A67" s="132">
        <v>16</v>
      </c>
      <c r="B67" s="28"/>
      <c r="C67" s="29"/>
      <c r="D67" s="29"/>
      <c r="E67" s="30">
        <v>17</v>
      </c>
      <c r="F67" s="31" t="str">
        <f>UPPER(IF($E67="","",VLOOKUP($E67,'[10]男雙準備名單'!$A$7:$V$39,2)))</f>
        <v>李明煌</v>
      </c>
      <c r="G67" s="133"/>
      <c r="H67" s="28" t="str">
        <f>IF($E67="","",VLOOKUP($E67,'[10]男雙準備名單'!$A$7:$V$39,4))</f>
        <v>台中市</v>
      </c>
      <c r="I67" s="149"/>
      <c r="J67" s="66"/>
      <c r="K67" s="141"/>
      <c r="L67" s="72"/>
      <c r="M67" s="144"/>
      <c r="R67" s="138"/>
    </row>
    <row r="68" spans="1:18" s="139" customFormat="1" ht="13.5" customHeight="1">
      <c r="A68" s="132"/>
      <c r="B68" s="67"/>
      <c r="C68" s="67"/>
      <c r="D68" s="67"/>
      <c r="E68" s="67"/>
      <c r="F68" s="31" t="str">
        <f>UPPER(IF($E67="","",VLOOKUP($E67,'[10]男雙準備名單'!$A$7:$V$39,7)))</f>
        <v>盧天龍</v>
      </c>
      <c r="G68" s="133"/>
      <c r="H68" s="28" t="str">
        <f>IF($E67="","",VLOOKUP($E67,'[10]男雙準備名單'!$A$7:$V$39,9))</f>
        <v>台中市</v>
      </c>
      <c r="I68" s="140"/>
      <c r="J68" s="66"/>
      <c r="K68" s="141"/>
      <c r="L68" s="151"/>
      <c r="M68" s="152"/>
      <c r="R68" s="138"/>
    </row>
    <row r="69" spans="1:17" s="19" customFormat="1" ht="11.25" customHeight="1">
      <c r="A69" s="119"/>
      <c r="B69" s="120"/>
      <c r="C69" s="121" t="s">
        <v>89</v>
      </c>
      <c r="D69" s="121" t="s">
        <v>160</v>
      </c>
      <c r="E69" s="120"/>
      <c r="F69" s="450" t="s">
        <v>91</v>
      </c>
      <c r="G69" s="106"/>
      <c r="H69" s="122"/>
      <c r="I69" s="123"/>
      <c r="J69" s="121" t="s">
        <v>92</v>
      </c>
      <c r="K69" s="124"/>
      <c r="L69" s="121" t="s">
        <v>93</v>
      </c>
      <c r="M69" s="124"/>
      <c r="N69" s="121" t="s">
        <v>94</v>
      </c>
      <c r="O69" s="124"/>
      <c r="P69" s="121" t="s">
        <v>207</v>
      </c>
      <c r="Q69" s="109"/>
    </row>
    <row r="70" spans="1:17" s="19" customFormat="1" ht="11.25" customHeight="1" thickBot="1">
      <c r="A70" s="125"/>
      <c r="B70" s="126"/>
      <c r="C70" s="22"/>
      <c r="D70" s="22"/>
      <c r="E70" s="126"/>
      <c r="F70" s="229"/>
      <c r="G70" s="128"/>
      <c r="H70" s="127"/>
      <c r="I70" s="129"/>
      <c r="J70" s="22"/>
      <c r="K70" s="130"/>
      <c r="L70" s="22"/>
      <c r="M70" s="130"/>
      <c r="N70" s="22"/>
      <c r="O70" s="130"/>
      <c r="P70" s="22"/>
      <c r="Q70" s="131"/>
    </row>
    <row r="71" spans="1:20" s="139" customFormat="1" ht="13.5" customHeight="1">
      <c r="A71" s="132">
        <v>17</v>
      </c>
      <c r="B71" s="28"/>
      <c r="C71" s="29"/>
      <c r="D71" s="29"/>
      <c r="E71" s="30">
        <v>20</v>
      </c>
      <c r="F71" s="31" t="str">
        <f>UPPER(IF($E71="","",VLOOKUP($E71,'[10]男雙準備名單'!$A$7:$V$39,2)))</f>
        <v>張天和</v>
      </c>
      <c r="G71" s="133"/>
      <c r="H71" s="28" t="str">
        <f>IF($E71="","",VLOOKUP($E71,'[10]男雙準備名單'!$A$7:$V$39,4))</f>
        <v>台中市</v>
      </c>
      <c r="I71" s="134"/>
      <c r="J71" s="135"/>
      <c r="K71" s="136"/>
      <c r="L71" s="135"/>
      <c r="M71" s="136"/>
      <c r="N71" s="135"/>
      <c r="O71" s="136"/>
      <c r="P71" s="135"/>
      <c r="Q71" s="137"/>
      <c r="R71" s="138"/>
      <c r="T71" s="40" t="e">
        <f>#REF!</f>
        <v>#REF!</v>
      </c>
    </row>
    <row r="72" spans="1:20" s="139" customFormat="1" ht="13.5" customHeight="1">
      <c r="A72" s="132"/>
      <c r="B72" s="67"/>
      <c r="C72" s="67"/>
      <c r="D72" s="67"/>
      <c r="E72" s="67"/>
      <c r="F72" s="31" t="str">
        <f>UPPER(IF($E71="","",VLOOKUP($E71,'[10]男雙準備名單'!$A$7:$V$39,7)))</f>
        <v>葉為</v>
      </c>
      <c r="G72" s="133"/>
      <c r="H72" s="28" t="str">
        <f>IF($E71="","",VLOOKUP($E71,'[10]男雙準備名單'!$A$7:$V$39,9))</f>
        <v>台中市</v>
      </c>
      <c r="I72" s="140"/>
      <c r="J72" s="66">
        <f>IF(I72="a",F71,IF(I72="b",F73,""))</f>
      </c>
      <c r="K72" s="141"/>
      <c r="L72" s="135"/>
      <c r="M72" s="136"/>
      <c r="N72" s="135"/>
      <c r="O72" s="136"/>
      <c r="P72" s="135"/>
      <c r="Q72" s="35"/>
      <c r="R72" s="138"/>
      <c r="T72" s="47" t="e">
        <f>#REF!</f>
        <v>#REF!</v>
      </c>
    </row>
    <row r="73" spans="1:20" s="139" customFormat="1" ht="13.5" customHeight="1">
      <c r="A73" s="132"/>
      <c r="B73" s="67"/>
      <c r="C73" s="67"/>
      <c r="D73" s="67"/>
      <c r="E73" s="67"/>
      <c r="F73" s="68"/>
      <c r="G73" s="71"/>
      <c r="H73" s="66"/>
      <c r="I73" s="142"/>
      <c r="J73" s="143">
        <f>UPPER(IF(OR(I74="a",I74="as"),F71,IF(OR(I74="b",I74="bs"),F75,)))</f>
      </c>
      <c r="K73" s="144"/>
      <c r="L73" s="135"/>
      <c r="M73" s="136"/>
      <c r="N73" s="135"/>
      <c r="O73" s="136"/>
      <c r="P73" s="135"/>
      <c r="Q73" s="35"/>
      <c r="R73" s="138"/>
      <c r="T73" s="47" t="e">
        <f>#REF!</f>
        <v>#REF!</v>
      </c>
    </row>
    <row r="74" spans="1:20" s="139" customFormat="1" ht="13.5" customHeight="1">
      <c r="A74" s="132"/>
      <c r="B74" s="41"/>
      <c r="C74" s="41"/>
      <c r="D74" s="41"/>
      <c r="E74" s="41"/>
      <c r="F74" s="145"/>
      <c r="G74" s="146"/>
      <c r="H74" s="44" t="s">
        <v>6</v>
      </c>
      <c r="I74" s="53"/>
      <c r="J74" s="147">
        <f>UPPER(IF(OR(I74="a",I74="as"),F72,IF(OR(I74="b",I74="bs"),F76,)))</f>
      </c>
      <c r="K74" s="148"/>
      <c r="L74" s="66"/>
      <c r="M74" s="141"/>
      <c r="N74" s="135"/>
      <c r="O74" s="136"/>
      <c r="P74" s="135"/>
      <c r="Q74" s="35"/>
      <c r="R74" s="138"/>
      <c r="T74" s="47" t="e">
        <f>#REF!</f>
        <v>#REF!</v>
      </c>
    </row>
    <row r="75" spans="1:20" s="139" customFormat="1" ht="13.5" customHeight="1">
      <c r="A75" s="132">
        <v>18</v>
      </c>
      <c r="B75" s="28"/>
      <c r="C75" s="29">
        <f>IF($E75="","",VLOOKUP($E75,'[10]男雙準備名單'!$A$7:$V$39,21))</f>
      </c>
      <c r="D75" s="29"/>
      <c r="E75" s="30"/>
      <c r="F75" s="31" t="s">
        <v>108</v>
      </c>
      <c r="G75" s="133"/>
      <c r="H75" s="28">
        <f>IF($E75="","",VLOOKUP($E75,'[10]男雙準備名單'!$A$7:$V$39,4))</f>
      </c>
      <c r="I75" s="149"/>
      <c r="J75" s="66"/>
      <c r="K75" s="150"/>
      <c r="L75" s="72"/>
      <c r="M75" s="144"/>
      <c r="N75" s="135"/>
      <c r="O75" s="136"/>
      <c r="P75" s="135"/>
      <c r="Q75" s="35"/>
      <c r="R75" s="138"/>
      <c r="T75" s="47" t="e">
        <f>#REF!</f>
        <v>#REF!</v>
      </c>
    </row>
    <row r="76" spans="1:20" s="139" customFormat="1" ht="13.5" customHeight="1">
      <c r="A76" s="132"/>
      <c r="B76" s="67"/>
      <c r="C76" s="67"/>
      <c r="D76" s="67"/>
      <c r="E76" s="67"/>
      <c r="F76" s="31" t="s">
        <v>108</v>
      </c>
      <c r="G76" s="133"/>
      <c r="H76" s="28">
        <f>IF($E75="","",VLOOKUP($E75,'[10]男雙準備名單'!$A$7:$V$39,9))</f>
      </c>
      <c r="I76" s="140"/>
      <c r="J76" s="66"/>
      <c r="K76" s="150"/>
      <c r="L76" s="151"/>
      <c r="M76" s="152"/>
      <c r="N76" s="135"/>
      <c r="O76" s="136"/>
      <c r="P76" s="135"/>
      <c r="Q76" s="35"/>
      <c r="R76" s="138"/>
      <c r="T76" s="47" t="e">
        <f>#REF!</f>
        <v>#REF!</v>
      </c>
    </row>
    <row r="77" spans="1:20" s="139" customFormat="1" ht="6.75" customHeight="1">
      <c r="A77" s="132"/>
      <c r="B77" s="67"/>
      <c r="C77" s="67"/>
      <c r="D77" s="67"/>
      <c r="E77" s="153"/>
      <c r="F77" s="68"/>
      <c r="G77" s="71"/>
      <c r="H77" s="66"/>
      <c r="I77" s="154"/>
      <c r="J77" s="498" t="s">
        <v>554</v>
      </c>
      <c r="K77" s="499"/>
      <c r="L77" s="143">
        <f>UPPER(IF(OR(K78="a",K78="as"),J73,IF(OR(K78="b",K78="bs"),J81,)))</f>
      </c>
      <c r="M77" s="141"/>
      <c r="N77" s="135"/>
      <c r="O77" s="136"/>
      <c r="P77" s="135"/>
      <c r="Q77" s="35"/>
      <c r="R77" s="138"/>
      <c r="T77" s="47" t="e">
        <f>#REF!</f>
        <v>#REF!</v>
      </c>
    </row>
    <row r="78" spans="1:20" s="139" customFormat="1" ht="6.75" customHeight="1">
      <c r="A78" s="132"/>
      <c r="B78" s="41"/>
      <c r="C78" s="41"/>
      <c r="D78" s="41"/>
      <c r="E78" s="51"/>
      <c r="F78" s="145"/>
      <c r="G78" s="146"/>
      <c r="H78" s="135"/>
      <c r="I78" s="155"/>
      <c r="J78" s="498"/>
      <c r="K78" s="499"/>
      <c r="L78" s="147">
        <f>UPPER(IF(OR(K78="a",K78="as"),J74,IF(OR(K78="b",K78="bs"),J82,)))</f>
      </c>
      <c r="M78" s="148"/>
      <c r="N78" s="66"/>
      <c r="O78" s="141"/>
      <c r="P78" s="135"/>
      <c r="Q78" s="35"/>
      <c r="R78" s="138"/>
      <c r="T78" s="47" t="e">
        <f>#REF!</f>
        <v>#REF!</v>
      </c>
    </row>
    <row r="79" spans="1:20" s="139" customFormat="1" ht="13.5" customHeight="1">
      <c r="A79" s="132">
        <v>19</v>
      </c>
      <c r="B79" s="28"/>
      <c r="C79" s="29"/>
      <c r="D79" s="29"/>
      <c r="E79" s="30">
        <v>21</v>
      </c>
      <c r="F79" s="31" t="s">
        <v>630</v>
      </c>
      <c r="G79" s="133"/>
      <c r="H79" s="28" t="str">
        <f>IF($E79="","",VLOOKUP($E79,'[10]男雙準備名單'!$A$7:$V$39,4))</f>
        <v>台北市</v>
      </c>
      <c r="I79" s="134"/>
      <c r="J79" s="498"/>
      <c r="K79" s="499"/>
      <c r="L79" s="135"/>
      <c r="M79" s="150"/>
      <c r="N79" s="72"/>
      <c r="O79" s="141"/>
      <c r="P79" s="135"/>
      <c r="Q79" s="35"/>
      <c r="R79" s="138"/>
      <c r="T79" s="47" t="e">
        <f>#REF!</f>
        <v>#REF!</v>
      </c>
    </row>
    <row r="80" spans="1:20" s="139" customFormat="1" ht="13.5" customHeight="1" thickBot="1">
      <c r="A80" s="132"/>
      <c r="B80" s="67"/>
      <c r="C80" s="67"/>
      <c r="D80" s="67"/>
      <c r="E80" s="67"/>
      <c r="F80" s="31" t="str">
        <f>UPPER(IF($E79="","",VLOOKUP($E79,'[10]男雙準備名單'!$A$7:$V$39,7)))</f>
        <v>李忠華</v>
      </c>
      <c r="G80" s="133"/>
      <c r="H80" s="28" t="str">
        <f>IF($E79="","",VLOOKUP($E79,'[10]男雙準備名單'!$A$7:$V$39,9))</f>
        <v>台北市</v>
      </c>
      <c r="I80" s="140"/>
      <c r="J80" s="498"/>
      <c r="K80" s="499"/>
      <c r="L80" s="135"/>
      <c r="M80" s="150"/>
      <c r="N80" s="66"/>
      <c r="O80" s="141"/>
      <c r="P80" s="135"/>
      <c r="Q80" s="35"/>
      <c r="R80" s="138"/>
      <c r="T80" s="63" t="e">
        <f>#REF!</f>
        <v>#REF!</v>
      </c>
    </row>
    <row r="81" spans="1:18" s="139" customFormat="1" ht="13.5" customHeight="1">
      <c r="A81" s="132"/>
      <c r="B81" s="67"/>
      <c r="C81" s="67"/>
      <c r="D81" s="67"/>
      <c r="E81" s="153"/>
      <c r="F81" s="68"/>
      <c r="G81" s="511" t="s">
        <v>548</v>
      </c>
      <c r="H81" s="511"/>
      <c r="I81" s="512"/>
      <c r="J81" s="143">
        <f>UPPER(IF(OR(I82="a",I82="as"),F79,IF(OR(I82="b",I82="bs"),F83,)))</f>
      </c>
      <c r="K81" s="156"/>
      <c r="L81" s="135"/>
      <c r="M81" s="150"/>
      <c r="N81" s="66"/>
      <c r="O81" s="141"/>
      <c r="P81" s="135"/>
      <c r="Q81" s="35"/>
      <c r="R81" s="138"/>
    </row>
    <row r="82" spans="1:18" s="139" customFormat="1" ht="13.5" customHeight="1">
      <c r="A82" s="132"/>
      <c r="B82" s="41"/>
      <c r="C82" s="41"/>
      <c r="D82" s="41"/>
      <c r="E82" s="51"/>
      <c r="F82" s="145"/>
      <c r="G82" s="498"/>
      <c r="H82" s="498"/>
      <c r="I82" s="499"/>
      <c r="J82" s="147">
        <f>UPPER(IF(OR(I82="a",I82="as"),F80,IF(OR(I82="b",I82="bs"),F84,)))</f>
      </c>
      <c r="K82" s="157"/>
      <c r="L82" s="66"/>
      <c r="M82" s="150"/>
      <c r="N82" s="66"/>
      <c r="O82" s="141"/>
      <c r="P82" s="135"/>
      <c r="Q82" s="35"/>
      <c r="R82" s="138"/>
    </row>
    <row r="83" spans="1:18" s="139" customFormat="1" ht="13.5" customHeight="1">
      <c r="A83" s="132">
        <v>20</v>
      </c>
      <c r="B83" s="28"/>
      <c r="C83" s="29"/>
      <c r="D83" s="29"/>
      <c r="E83" s="30">
        <v>4</v>
      </c>
      <c r="F83" s="31" t="str">
        <f>UPPER(IF($E83="","",VLOOKUP($E83,'[10]男雙準備名單'!$A$7:$V$39,2)))</f>
        <v>林誠興</v>
      </c>
      <c r="G83" s="133"/>
      <c r="H83" s="28"/>
      <c r="I83" s="149"/>
      <c r="J83" s="66"/>
      <c r="K83" s="141"/>
      <c r="L83" s="72"/>
      <c r="M83" s="156"/>
      <c r="N83" s="66"/>
      <c r="O83" s="141"/>
      <c r="P83" s="135"/>
      <c r="Q83" s="35"/>
      <c r="R83" s="138"/>
    </row>
    <row r="84" spans="1:18" s="139" customFormat="1" ht="13.5" customHeight="1">
      <c r="A84" s="132"/>
      <c r="B84" s="67"/>
      <c r="C84" s="67"/>
      <c r="D84" s="67"/>
      <c r="E84" s="67"/>
      <c r="F84" s="31" t="str">
        <f>UPPER(IF($E83="","",VLOOKUP($E83,'[10]男雙準備名單'!$A$7:$V$39,7)))</f>
        <v>左曉熹</v>
      </c>
      <c r="G84" s="133"/>
      <c r="H84" s="28"/>
      <c r="I84" s="140"/>
      <c r="J84" s="66"/>
      <c r="K84" s="141"/>
      <c r="L84" s="498" t="s">
        <v>560</v>
      </c>
      <c r="M84" s="499"/>
      <c r="N84" s="66"/>
      <c r="O84" s="141"/>
      <c r="P84" s="135"/>
      <c r="Q84" s="35"/>
      <c r="R84" s="138"/>
    </row>
    <row r="85" spans="1:18" s="139" customFormat="1" ht="6.75" customHeight="1">
      <c r="A85" s="132"/>
      <c r="B85" s="67"/>
      <c r="C85" s="67"/>
      <c r="D85" s="67"/>
      <c r="E85" s="67"/>
      <c r="F85" s="68"/>
      <c r="G85" s="71"/>
      <c r="H85" s="66"/>
      <c r="I85" s="154"/>
      <c r="J85" s="135"/>
      <c r="K85" s="136"/>
      <c r="L85" s="498"/>
      <c r="M85" s="499"/>
      <c r="N85" s="143">
        <f>UPPER(IF(OR(M86="a",M86="as"),L77,IF(OR(M86="b",M86="bs"),L93,)))</f>
      </c>
      <c r="O85" s="141"/>
      <c r="P85" s="135"/>
      <c r="Q85" s="35"/>
      <c r="R85" s="138"/>
    </row>
    <row r="86" spans="1:18" s="139" customFormat="1" ht="6.75" customHeight="1">
      <c r="A86" s="132"/>
      <c r="B86" s="41"/>
      <c r="C86" s="41"/>
      <c r="D86" s="41"/>
      <c r="E86" s="41"/>
      <c r="F86" s="145"/>
      <c r="G86" s="146"/>
      <c r="H86" s="135"/>
      <c r="I86" s="155"/>
      <c r="J86" s="135"/>
      <c r="K86" s="136"/>
      <c r="L86" s="498"/>
      <c r="M86" s="499"/>
      <c r="N86" s="147">
        <f>UPPER(IF(OR(M86="a",M86="as"),L78,IF(OR(M86="b",M86="bs"),L94,)))</f>
      </c>
      <c r="O86" s="148"/>
      <c r="P86" s="66"/>
      <c r="Q86" s="86"/>
      <c r="R86" s="138"/>
    </row>
    <row r="87" spans="1:18" s="139" customFormat="1" ht="13.5" customHeight="1">
      <c r="A87" s="132">
        <v>21</v>
      </c>
      <c r="B87" s="28"/>
      <c r="C87" s="29"/>
      <c r="D87" s="29"/>
      <c r="E87" s="30">
        <v>9</v>
      </c>
      <c r="F87" s="31" t="str">
        <f>UPPER(IF($E87="","",VLOOKUP($E87,'[10]男雙準備名單'!$A$7:$V$39,2)))</f>
        <v>沈瑞榮</v>
      </c>
      <c r="G87" s="133"/>
      <c r="H87" s="28" t="str">
        <f>IF($E87="","",VLOOKUP($E87,'[10]男雙準備名單'!$A$7:$V$39,4))</f>
        <v>台東市</v>
      </c>
      <c r="I87" s="134"/>
      <c r="J87" s="135"/>
      <c r="K87" s="136"/>
      <c r="L87" s="498"/>
      <c r="M87" s="499"/>
      <c r="N87" s="135"/>
      <c r="O87" s="150"/>
      <c r="P87" s="135"/>
      <c r="Q87" s="86"/>
      <c r="R87" s="138"/>
    </row>
    <row r="88" spans="1:18" s="139" customFormat="1" ht="13.5" customHeight="1">
      <c r="A88" s="132"/>
      <c r="B88" s="67"/>
      <c r="C88" s="67"/>
      <c r="D88" s="67"/>
      <c r="E88" s="67"/>
      <c r="F88" s="31" t="str">
        <f>UPPER(IF($E87="","",VLOOKUP($E87,'[10]男雙準備名單'!$A$7:$V$39,7)))</f>
        <v>楊鴻輝</v>
      </c>
      <c r="G88" s="133"/>
      <c r="H88" s="28" t="str">
        <f>IF($E87="","",VLOOKUP($E87,'[10]男雙準備名單'!$A$7:$V$39,9))</f>
        <v>高雄市</v>
      </c>
      <c r="I88" s="140"/>
      <c r="J88" s="66">
        <f>IF(I88="a",F87,IF(I88="b",F89,""))</f>
      </c>
      <c r="K88" s="141"/>
      <c r="L88" s="135"/>
      <c r="M88" s="150"/>
      <c r="N88" s="135"/>
      <c r="O88" s="150"/>
      <c r="P88" s="135"/>
      <c r="Q88" s="86"/>
      <c r="R88" s="138"/>
    </row>
    <row r="89" spans="1:18" s="139" customFormat="1" ht="13.5" customHeight="1">
      <c r="A89" s="132"/>
      <c r="B89" s="67"/>
      <c r="C89" s="67"/>
      <c r="D89" s="67"/>
      <c r="E89" s="67"/>
      <c r="F89" s="68"/>
      <c r="G89" s="511" t="s">
        <v>547</v>
      </c>
      <c r="H89" s="511"/>
      <c r="I89" s="512"/>
      <c r="J89" s="143">
        <f>UPPER(IF(OR(I90="a",I90="as"),F87,IF(OR(I90="b",I90="bs"),F91,)))</f>
      </c>
      <c r="K89" s="144"/>
      <c r="L89" s="135"/>
      <c r="M89" s="150"/>
      <c r="N89" s="135"/>
      <c r="O89" s="150"/>
      <c r="P89" s="135"/>
      <c r="Q89" s="86"/>
      <c r="R89" s="138"/>
    </row>
    <row r="90" spans="1:18" s="139" customFormat="1" ht="13.5" customHeight="1">
      <c r="A90" s="132"/>
      <c r="B90" s="41"/>
      <c r="C90" s="41"/>
      <c r="D90" s="41"/>
      <c r="E90" s="41"/>
      <c r="F90" s="145"/>
      <c r="G90" s="498"/>
      <c r="H90" s="498"/>
      <c r="I90" s="499"/>
      <c r="J90" s="147">
        <f>UPPER(IF(OR(I90="a",I90="as"),F88,IF(OR(I90="b",I90="bs"),F92,)))</f>
      </c>
      <c r="K90" s="148"/>
      <c r="L90" s="66"/>
      <c r="M90" s="150"/>
      <c r="N90" s="135"/>
      <c r="O90" s="150"/>
      <c r="P90" s="135"/>
      <c r="Q90" s="86"/>
      <c r="R90" s="138"/>
    </row>
    <row r="91" spans="1:18" s="139" customFormat="1" ht="13.5" customHeight="1">
      <c r="A91" s="132">
        <v>22</v>
      </c>
      <c r="B91" s="28"/>
      <c r="C91" s="29"/>
      <c r="D91" s="29"/>
      <c r="E91" s="30">
        <v>18</v>
      </c>
      <c r="F91" s="31" t="str">
        <f>UPPER(IF($E91="","",VLOOKUP($E91,'[10]男雙準備名單'!$A$7:$V$39,2)))</f>
        <v>羅崑竹</v>
      </c>
      <c r="G91" s="133"/>
      <c r="H91" s="28" t="str">
        <f>IF($E91="","",VLOOKUP($E91,'[10]男雙準備名單'!$A$7:$V$39,4))</f>
        <v>台中市</v>
      </c>
      <c r="I91" s="149"/>
      <c r="J91" s="66"/>
      <c r="K91" s="150"/>
      <c r="L91" s="72"/>
      <c r="M91" s="156"/>
      <c r="N91" s="135"/>
      <c r="O91" s="150"/>
      <c r="P91" s="135"/>
      <c r="Q91" s="86"/>
      <c r="R91" s="138"/>
    </row>
    <row r="92" spans="1:18" s="139" customFormat="1" ht="13.5" customHeight="1">
      <c r="A92" s="132"/>
      <c r="B92" s="67"/>
      <c r="C92" s="67"/>
      <c r="D92" s="67"/>
      <c r="E92" s="67"/>
      <c r="F92" s="31" t="str">
        <f>UPPER(IF($E91="","",VLOOKUP($E91,'[10]男雙準備名單'!$A$7:$V$39,7)))</f>
        <v>林展男</v>
      </c>
      <c r="G92" s="133"/>
      <c r="H92" s="28" t="str">
        <f>IF($E91="","",VLOOKUP($E91,'[10]男雙準備名單'!$A$7:$V$39,9))</f>
        <v>台中市</v>
      </c>
      <c r="I92" s="140"/>
      <c r="J92" s="66"/>
      <c r="K92" s="150"/>
      <c r="L92" s="151"/>
      <c r="M92" s="158"/>
      <c r="N92" s="135"/>
      <c r="O92" s="150"/>
      <c r="P92" s="135"/>
      <c r="Q92" s="86"/>
      <c r="R92" s="138"/>
    </row>
    <row r="93" spans="1:18" s="139" customFormat="1" ht="6.75" customHeight="1">
      <c r="A93" s="132"/>
      <c r="B93" s="67"/>
      <c r="C93" s="67"/>
      <c r="D93" s="67"/>
      <c r="E93" s="153"/>
      <c r="F93" s="68"/>
      <c r="G93" s="71"/>
      <c r="H93" s="66"/>
      <c r="I93" s="154"/>
      <c r="J93" s="498" t="s">
        <v>555</v>
      </c>
      <c r="K93" s="499"/>
      <c r="L93" s="143">
        <f>UPPER(IF(OR(K94="a",K94="as"),J89,IF(OR(K94="b",K94="bs"),J97,)))</f>
      </c>
      <c r="M93" s="150"/>
      <c r="N93" s="135"/>
      <c r="O93" s="150"/>
      <c r="P93" s="135"/>
      <c r="Q93" s="86"/>
      <c r="R93" s="138"/>
    </row>
    <row r="94" spans="1:18" s="139" customFormat="1" ht="6.75" customHeight="1">
      <c r="A94" s="132"/>
      <c r="B94" s="41"/>
      <c r="C94" s="41"/>
      <c r="D94" s="41"/>
      <c r="E94" s="51"/>
      <c r="F94" s="145"/>
      <c r="G94" s="146"/>
      <c r="H94" s="135"/>
      <c r="I94" s="155"/>
      <c r="J94" s="498"/>
      <c r="K94" s="499"/>
      <c r="L94" s="147">
        <f>UPPER(IF(OR(K94="a",K94="as"),J90,IF(OR(K94="b",K94="bs"),J98,)))</f>
      </c>
      <c r="M94" s="157"/>
      <c r="N94" s="66"/>
      <c r="O94" s="150"/>
      <c r="P94" s="135"/>
      <c r="Q94" s="86"/>
      <c r="R94" s="138"/>
    </row>
    <row r="95" spans="1:18" s="139" customFormat="1" ht="13.5" customHeight="1">
      <c r="A95" s="132">
        <v>23</v>
      </c>
      <c r="B95" s="28"/>
      <c r="C95" s="29">
        <f>IF($E95="","",VLOOKUP($E95,'[10]男雙準備名單'!$A$7:$V$39,21))</f>
      </c>
      <c r="D95" s="29"/>
      <c r="E95" s="30"/>
      <c r="F95" s="31" t="s">
        <v>108</v>
      </c>
      <c r="G95" s="133"/>
      <c r="H95" s="28">
        <f>IF($E95="","",VLOOKUP($E95,'[10]男雙準備名單'!$A$7:$V$39,4))</f>
      </c>
      <c r="I95" s="134"/>
      <c r="J95" s="498"/>
      <c r="K95" s="499"/>
      <c r="L95" s="135"/>
      <c r="M95" s="159"/>
      <c r="N95" s="72"/>
      <c r="O95" s="150"/>
      <c r="P95" s="135"/>
      <c r="Q95" s="86"/>
      <c r="R95" s="138"/>
    </row>
    <row r="96" spans="1:18" s="139" customFormat="1" ht="13.5" customHeight="1">
      <c r="A96" s="132"/>
      <c r="B96" s="67"/>
      <c r="C96" s="67"/>
      <c r="D96" s="67"/>
      <c r="E96" s="67"/>
      <c r="F96" s="31" t="s">
        <v>108</v>
      </c>
      <c r="G96" s="133"/>
      <c r="H96" s="28">
        <f>IF($E95="","",VLOOKUP($E95,'[10]男雙準備名單'!$A$7:$V$39,9))</f>
      </c>
      <c r="I96" s="140"/>
      <c r="J96" s="498"/>
      <c r="K96" s="499"/>
      <c r="L96" s="135"/>
      <c r="M96" s="141"/>
      <c r="N96" s="66"/>
      <c r="O96" s="150"/>
      <c r="P96" s="135"/>
      <c r="Q96" s="86"/>
      <c r="R96" s="138"/>
    </row>
    <row r="97" spans="1:18" s="139" customFormat="1" ht="13.5" customHeight="1">
      <c r="A97" s="132"/>
      <c r="B97" s="67"/>
      <c r="C97" s="67"/>
      <c r="D97" s="67"/>
      <c r="E97" s="153"/>
      <c r="F97" s="68"/>
      <c r="G97" s="71"/>
      <c r="H97" s="66"/>
      <c r="I97" s="142"/>
      <c r="J97" s="143">
        <f>UPPER(IF(OR(I98="a",I98="as"),F95,IF(OR(I98="b",I98="bs"),F99,)))</f>
      </c>
      <c r="K97" s="156"/>
      <c r="L97" s="135"/>
      <c r="M97" s="141"/>
      <c r="N97" s="66"/>
      <c r="O97" s="150"/>
      <c r="P97" s="135"/>
      <c r="Q97" s="86"/>
      <c r="R97" s="138"/>
    </row>
    <row r="98" spans="1:18" s="139" customFormat="1" ht="13.5" customHeight="1">
      <c r="A98" s="132"/>
      <c r="B98" s="41"/>
      <c r="C98" s="41"/>
      <c r="D98" s="41"/>
      <c r="E98" s="51"/>
      <c r="F98" s="145"/>
      <c r="G98" s="146"/>
      <c r="H98" s="44" t="s">
        <v>6</v>
      </c>
      <c r="I98" s="53"/>
      <c r="J98" s="147">
        <f>UPPER(IF(OR(I98="a",I98="as"),F96,IF(OR(I98="b",I98="bs"),F100,)))</f>
      </c>
      <c r="K98" s="157"/>
      <c r="L98" s="66"/>
      <c r="M98" s="141"/>
      <c r="N98" s="66"/>
      <c r="O98" s="150"/>
      <c r="P98" s="135"/>
      <c r="Q98" s="86"/>
      <c r="R98" s="138"/>
    </row>
    <row r="99" spans="1:18" s="139" customFormat="1" ht="13.5" customHeight="1">
      <c r="A99" s="132">
        <v>24</v>
      </c>
      <c r="B99" s="28"/>
      <c r="C99" s="29"/>
      <c r="D99" s="29">
        <v>3</v>
      </c>
      <c r="E99" s="30">
        <v>3</v>
      </c>
      <c r="F99" s="31" t="str">
        <f>UPPER(IF($E99="","",VLOOKUP($E99,'[10]男雙準備名單'!$A$7:$V$39,2)))</f>
        <v>葉錦德</v>
      </c>
      <c r="G99" s="133"/>
      <c r="H99" s="28" t="str">
        <f>IF($E99="","",VLOOKUP($E99,'[10]男雙準備名單'!$A$7:$V$39,4))</f>
        <v>高雄市</v>
      </c>
      <c r="I99" s="149"/>
      <c r="J99" s="66"/>
      <c r="K99" s="141"/>
      <c r="L99" s="72"/>
      <c r="M99" s="144"/>
      <c r="N99" s="66"/>
      <c r="O99" s="150"/>
      <c r="P99" s="135"/>
      <c r="Q99" s="86"/>
      <c r="R99" s="138"/>
    </row>
    <row r="100" spans="1:18" s="139" customFormat="1" ht="13.5" customHeight="1">
      <c r="A100" s="132"/>
      <c r="B100" s="67"/>
      <c r="C100" s="67"/>
      <c r="D100" s="67"/>
      <c r="E100" s="67"/>
      <c r="F100" s="31" t="str">
        <f>UPPER(IF($E99="","",VLOOKUP($E99,'[10]男雙準備名單'!$A$7:$V$39,7)))</f>
        <v>尹大明</v>
      </c>
      <c r="G100" s="133"/>
      <c r="H100" s="28" t="str">
        <f>IF($E99="","",VLOOKUP($E99,'[10]男雙準備名單'!$A$7:$V$39,9))</f>
        <v>桃園市</v>
      </c>
      <c r="I100" s="140"/>
      <c r="J100" s="66"/>
      <c r="K100" s="141"/>
      <c r="L100" s="151"/>
      <c r="M100" s="152"/>
      <c r="N100" s="498" t="s">
        <v>563</v>
      </c>
      <c r="O100" s="499"/>
      <c r="P100" s="135"/>
      <c r="Q100" s="86"/>
      <c r="R100" s="138"/>
    </row>
    <row r="101" spans="1:18" s="139" customFormat="1" ht="6.75" customHeight="1">
      <c r="A101" s="132"/>
      <c r="B101" s="67"/>
      <c r="C101" s="67"/>
      <c r="D101" s="67"/>
      <c r="E101" s="153"/>
      <c r="F101" s="68"/>
      <c r="G101" s="71"/>
      <c r="H101" s="66"/>
      <c r="I101" s="154"/>
      <c r="J101" s="135"/>
      <c r="K101" s="136"/>
      <c r="L101" s="66"/>
      <c r="M101" s="141"/>
      <c r="N101" s="498"/>
      <c r="O101" s="499"/>
      <c r="P101" s="143">
        <f>UPPER(IF(OR(O102="a",O102="as"),N85,IF(OR(O102="b",O102="bs"),N117,)))</f>
      </c>
      <c r="Q101" s="160"/>
      <c r="R101" s="138"/>
    </row>
    <row r="102" spans="1:18" s="139" customFormat="1" ht="6.75" customHeight="1">
      <c r="A102" s="132"/>
      <c r="B102" s="41"/>
      <c r="C102" s="41"/>
      <c r="D102" s="41"/>
      <c r="E102" s="51"/>
      <c r="F102" s="145"/>
      <c r="G102" s="146"/>
      <c r="H102" s="135"/>
      <c r="I102" s="155"/>
      <c r="J102" s="135"/>
      <c r="K102" s="136"/>
      <c r="L102" s="66"/>
      <c r="M102" s="141"/>
      <c r="N102" s="498"/>
      <c r="O102" s="499"/>
      <c r="P102" s="147">
        <f>UPPER(IF(OR(O102="a",O102="as"),N86,IF(OR(O102="b",O102="bs"),N118,)))</f>
      </c>
      <c r="Q102" s="161"/>
      <c r="R102" s="138"/>
    </row>
    <row r="103" spans="1:18" s="139" customFormat="1" ht="13.5" customHeight="1">
      <c r="A103" s="132">
        <v>25</v>
      </c>
      <c r="B103" s="28"/>
      <c r="C103" s="29"/>
      <c r="D103" s="29"/>
      <c r="E103" s="30">
        <v>5</v>
      </c>
      <c r="F103" s="31" t="str">
        <f>UPPER(IF($E103="","",VLOOKUP($E103,'[10]男雙準備名單'!$A$7:$V$39,2)))</f>
        <v>江進喜</v>
      </c>
      <c r="G103" s="133"/>
      <c r="H103" s="28" t="str">
        <f>IF($E103="","",VLOOKUP($E103,'[10]男雙準備名單'!$A$7:$V$39,4))</f>
        <v>新北市</v>
      </c>
      <c r="I103" s="134"/>
      <c r="J103" s="135"/>
      <c r="K103" s="136"/>
      <c r="L103" s="135"/>
      <c r="M103" s="136"/>
      <c r="N103" s="498"/>
      <c r="O103" s="499"/>
      <c r="P103" s="72"/>
      <c r="Q103" s="86"/>
      <c r="R103" s="138"/>
    </row>
    <row r="104" spans="1:18" s="139" customFormat="1" ht="13.5" customHeight="1">
      <c r="A104" s="132"/>
      <c r="B104" s="67"/>
      <c r="C104" s="67"/>
      <c r="D104" s="67"/>
      <c r="E104" s="67"/>
      <c r="F104" s="31" t="str">
        <f>UPPER(IF($E103="","",VLOOKUP($E103,'[10]男雙準備名單'!$A$7:$V$39,7)))</f>
        <v>王祈勝</v>
      </c>
      <c r="G104" s="133"/>
      <c r="H104" s="28" t="str">
        <f>IF($E103="","",VLOOKUP($E103,'[10]男雙準備名單'!$A$7:$V$39,9))</f>
        <v>新北市</v>
      </c>
      <c r="I104" s="140"/>
      <c r="J104" s="66">
        <f>IF(I104="a",F103,IF(I104="b",F105,""))</f>
      </c>
      <c r="K104" s="141"/>
      <c r="L104" s="135"/>
      <c r="M104" s="136"/>
      <c r="N104" s="135"/>
      <c r="O104" s="150"/>
      <c r="P104" s="151"/>
      <c r="Q104" s="162"/>
      <c r="R104" s="138"/>
    </row>
    <row r="105" spans="1:18" s="139" customFormat="1" ht="13.5" customHeight="1">
      <c r="A105" s="132"/>
      <c r="B105" s="67"/>
      <c r="C105" s="67"/>
      <c r="D105" s="67"/>
      <c r="E105" s="153"/>
      <c r="F105" s="68"/>
      <c r="G105" s="71"/>
      <c r="H105" s="66"/>
      <c r="I105" s="142"/>
      <c r="J105" s="143">
        <f>UPPER(IF(OR(I106="a",I106="as"),F103,IF(OR(I106="b",I106="bs"),F107,)))</f>
      </c>
      <c r="K105" s="144"/>
      <c r="L105" s="135"/>
      <c r="M105" s="136"/>
      <c r="N105" s="135"/>
      <c r="O105" s="150"/>
      <c r="P105" s="135"/>
      <c r="Q105" s="86"/>
      <c r="R105" s="138"/>
    </row>
    <row r="106" spans="1:18" s="139" customFormat="1" ht="13.5" customHeight="1">
      <c r="A106" s="132"/>
      <c r="B106" s="41"/>
      <c r="C106" s="41"/>
      <c r="D106" s="41"/>
      <c r="E106" s="51"/>
      <c r="F106" s="145"/>
      <c r="G106" s="146"/>
      <c r="H106" s="44" t="s">
        <v>6</v>
      </c>
      <c r="I106" s="53"/>
      <c r="J106" s="147">
        <f>UPPER(IF(OR(I106="a",I106="as"),F104,IF(OR(I106="b",I106="bs"),F108,)))</f>
      </c>
      <c r="K106" s="148"/>
      <c r="L106" s="66"/>
      <c r="M106" s="141"/>
      <c r="N106" s="135"/>
      <c r="O106" s="150"/>
      <c r="P106" s="135"/>
      <c r="Q106" s="86"/>
      <c r="R106" s="138"/>
    </row>
    <row r="107" spans="1:18" s="139" customFormat="1" ht="13.5" customHeight="1">
      <c r="A107" s="132">
        <v>26</v>
      </c>
      <c r="B107" s="28"/>
      <c r="C107" s="29">
        <f>IF($E107="","",VLOOKUP($E107,'[10]男雙準備名單'!$A$7:$V$39,21))</f>
      </c>
      <c r="D107" s="29"/>
      <c r="E107" s="30"/>
      <c r="F107" s="31" t="s">
        <v>108</v>
      </c>
      <c r="G107" s="133"/>
      <c r="H107" s="28">
        <f>IF($E107="","",VLOOKUP($E107,'[10]男雙準備名單'!$A$7:$V$39,4))</f>
      </c>
      <c r="I107" s="149"/>
      <c r="J107" s="66"/>
      <c r="K107" s="150"/>
      <c r="L107" s="72"/>
      <c r="M107" s="144"/>
      <c r="N107" s="135"/>
      <c r="O107" s="150"/>
      <c r="P107" s="135"/>
      <c r="Q107" s="86"/>
      <c r="R107" s="138"/>
    </row>
    <row r="108" spans="1:18" s="139" customFormat="1" ht="13.5" customHeight="1">
      <c r="A108" s="132"/>
      <c r="B108" s="67"/>
      <c r="C108" s="67"/>
      <c r="D108" s="67"/>
      <c r="E108" s="67"/>
      <c r="F108" s="31" t="s">
        <v>108</v>
      </c>
      <c r="G108" s="133"/>
      <c r="H108" s="28">
        <f>IF($E107="","",VLOOKUP($E107,'[10]男雙準備名單'!$A$7:$V$39,9))</f>
      </c>
      <c r="I108" s="140"/>
      <c r="J108" s="66"/>
      <c r="K108" s="150"/>
      <c r="L108" s="151"/>
      <c r="M108" s="152"/>
      <c r="N108" s="135"/>
      <c r="O108" s="150"/>
      <c r="P108" s="135"/>
      <c r="Q108" s="86"/>
      <c r="R108" s="138"/>
    </row>
    <row r="109" spans="1:18" s="139" customFormat="1" ht="6.75" customHeight="1">
      <c r="A109" s="132"/>
      <c r="B109" s="67"/>
      <c r="C109" s="67"/>
      <c r="D109" s="67"/>
      <c r="E109" s="153"/>
      <c r="F109" s="68"/>
      <c r="G109" s="71"/>
      <c r="H109" s="66"/>
      <c r="I109" s="154"/>
      <c r="J109" s="498" t="s">
        <v>556</v>
      </c>
      <c r="K109" s="499"/>
      <c r="L109" s="143">
        <f>UPPER(IF(OR(K110="a",K110="as"),J105,IF(OR(K110="b",K110="bs"),J113,)))</f>
      </c>
      <c r="M109" s="141"/>
      <c r="N109" s="135"/>
      <c r="O109" s="150"/>
      <c r="P109" s="135"/>
      <c r="Q109" s="86"/>
      <c r="R109" s="138"/>
    </row>
    <row r="110" spans="1:18" s="139" customFormat="1" ht="6.75" customHeight="1">
      <c r="A110" s="132"/>
      <c r="B110" s="41"/>
      <c r="C110" s="41"/>
      <c r="D110" s="41"/>
      <c r="E110" s="51"/>
      <c r="F110" s="145"/>
      <c r="G110" s="146"/>
      <c r="H110" s="135"/>
      <c r="I110" s="155"/>
      <c r="J110" s="498"/>
      <c r="K110" s="499"/>
      <c r="L110" s="147">
        <f>UPPER(IF(OR(K110="a",K110="as"),J106,IF(OR(K110="b",K110="bs"),J114,)))</f>
      </c>
      <c r="M110" s="148"/>
      <c r="N110" s="66"/>
      <c r="O110" s="150"/>
      <c r="P110" s="135"/>
      <c r="Q110" s="86"/>
      <c r="R110" s="138"/>
    </row>
    <row r="111" spans="1:18" s="139" customFormat="1" ht="13.5" customHeight="1">
      <c r="A111" s="132">
        <v>27</v>
      </c>
      <c r="B111" s="28"/>
      <c r="C111" s="29"/>
      <c r="D111" s="29"/>
      <c r="E111" s="30">
        <v>13</v>
      </c>
      <c r="F111" s="31" t="str">
        <f>UPPER(IF($E111="","",VLOOKUP($E111,'[10]男雙準備名單'!$A$7:$V$39,2)))</f>
        <v>黃禎宏</v>
      </c>
      <c r="G111" s="133"/>
      <c r="H111" s="28" t="str">
        <f>IF($E111="","",VLOOKUP($E111,'[10]男雙準備名單'!$A$7:$V$39,4))</f>
        <v>新竹縣</v>
      </c>
      <c r="I111" s="134"/>
      <c r="J111" s="498"/>
      <c r="K111" s="499"/>
      <c r="L111" s="135"/>
      <c r="M111" s="150"/>
      <c r="N111" s="72"/>
      <c r="O111" s="150"/>
      <c r="P111" s="135"/>
      <c r="Q111" s="86"/>
      <c r="R111" s="138"/>
    </row>
    <row r="112" spans="1:18" s="139" customFormat="1" ht="13.5" customHeight="1">
      <c r="A112" s="132"/>
      <c r="B112" s="67"/>
      <c r="C112" s="67"/>
      <c r="D112" s="67"/>
      <c r="E112" s="67"/>
      <c r="F112" s="31" t="str">
        <f>UPPER(IF($E111="","",VLOOKUP($E111,'[10]男雙準備名單'!$A$7:$V$39,7)))</f>
        <v>傅守仁</v>
      </c>
      <c r="G112" s="133"/>
      <c r="H112" s="28" t="str">
        <f>IF($E111="","",VLOOKUP($E111,'[10]男雙準備名單'!$A$7:$V$39,9))</f>
        <v>南投縣</v>
      </c>
      <c r="I112" s="140"/>
      <c r="J112" s="498"/>
      <c r="K112" s="499"/>
      <c r="L112" s="135"/>
      <c r="M112" s="150"/>
      <c r="N112" s="66"/>
      <c r="O112" s="150"/>
      <c r="P112" s="135"/>
      <c r="Q112" s="86"/>
      <c r="R112" s="138"/>
    </row>
    <row r="113" spans="1:18" s="139" customFormat="1" ht="13.5" customHeight="1">
      <c r="A113" s="132"/>
      <c r="B113" s="67"/>
      <c r="C113" s="67"/>
      <c r="D113" s="67"/>
      <c r="E113" s="67"/>
      <c r="F113" s="68"/>
      <c r="G113" s="511" t="s">
        <v>550</v>
      </c>
      <c r="H113" s="511"/>
      <c r="I113" s="512"/>
      <c r="J113" s="143">
        <f>UPPER(IF(OR(I114="a",I114="as"),F111,IF(OR(I114="b",I114="bs"),F115,)))</f>
      </c>
      <c r="K113" s="156"/>
      <c r="L113" s="135"/>
      <c r="M113" s="150"/>
      <c r="N113" s="66"/>
      <c r="O113" s="150"/>
      <c r="P113" s="135"/>
      <c r="Q113" s="86"/>
      <c r="R113" s="138"/>
    </row>
    <row r="114" spans="1:18" s="139" customFormat="1" ht="13.5" customHeight="1">
      <c r="A114" s="132"/>
      <c r="B114" s="41"/>
      <c r="C114" s="41"/>
      <c r="D114" s="41"/>
      <c r="E114" s="41"/>
      <c r="F114" s="145"/>
      <c r="G114" s="498"/>
      <c r="H114" s="498"/>
      <c r="I114" s="499"/>
      <c r="J114" s="147">
        <f>UPPER(IF(OR(I114="a",I114="as"),F112,IF(OR(I114="b",I114="bs"),F116,)))</f>
      </c>
      <c r="K114" s="157"/>
      <c r="L114" s="66"/>
      <c r="M114" s="150"/>
      <c r="N114" s="66"/>
      <c r="O114" s="150"/>
      <c r="P114" s="135"/>
      <c r="Q114" s="86"/>
      <c r="R114" s="138"/>
    </row>
    <row r="115" spans="1:18" s="139" customFormat="1" ht="13.5" customHeight="1">
      <c r="A115" s="132">
        <v>28</v>
      </c>
      <c r="B115" s="28"/>
      <c r="C115" s="29"/>
      <c r="D115" s="29"/>
      <c r="E115" s="30">
        <v>19</v>
      </c>
      <c r="F115" s="31" t="str">
        <f>UPPER(IF($E115="","",VLOOKUP($E115,'[10]男雙準備名單'!$A$7:$V$39,2)))</f>
        <v>廖威鎮</v>
      </c>
      <c r="G115" s="133"/>
      <c r="H115" s="28" t="str">
        <f>IF($E115="","",VLOOKUP($E115,'[10]男雙準備名單'!$A$7:$V$39,4))</f>
        <v>台中市</v>
      </c>
      <c r="I115" s="149"/>
      <c r="J115" s="66"/>
      <c r="K115" s="141"/>
      <c r="L115" s="72"/>
      <c r="M115" s="156"/>
      <c r="N115" s="66"/>
      <c r="O115" s="150"/>
      <c r="P115" s="135"/>
      <c r="Q115" s="86"/>
      <c r="R115" s="138"/>
    </row>
    <row r="116" spans="1:18" s="139" customFormat="1" ht="13.5" customHeight="1">
      <c r="A116" s="132"/>
      <c r="B116" s="67"/>
      <c r="C116" s="67"/>
      <c r="D116" s="67"/>
      <c r="E116" s="67"/>
      <c r="F116" s="31" t="str">
        <f>UPPER(IF($E115="","",VLOOKUP($E115,'[10]男雙準備名單'!$A$7:$V$39,7)))</f>
        <v>楊清海</v>
      </c>
      <c r="G116" s="133"/>
      <c r="H116" s="28" t="str">
        <f>IF($E115="","",VLOOKUP($E115,'[10]男雙準備名單'!$A$7:$V$39,9))</f>
        <v>台中市</v>
      </c>
      <c r="I116" s="140"/>
      <c r="J116" s="66"/>
      <c r="K116" s="141"/>
      <c r="L116" s="498" t="s">
        <v>561</v>
      </c>
      <c r="M116" s="499"/>
      <c r="N116" s="66"/>
      <c r="O116" s="150"/>
      <c r="P116" s="135"/>
      <c r="Q116" s="86"/>
      <c r="R116" s="138"/>
    </row>
    <row r="117" spans="1:18" s="139" customFormat="1" ht="6.75" customHeight="1">
      <c r="A117" s="132"/>
      <c r="B117" s="67"/>
      <c r="C117" s="67"/>
      <c r="D117" s="67"/>
      <c r="E117" s="67"/>
      <c r="F117" s="68"/>
      <c r="G117" s="71"/>
      <c r="H117" s="66"/>
      <c r="I117" s="154"/>
      <c r="J117" s="135"/>
      <c r="K117" s="136"/>
      <c r="L117" s="498"/>
      <c r="M117" s="499"/>
      <c r="N117" s="143">
        <f>UPPER(IF(OR(M118="a",M118="as"),L109,IF(OR(M118="b",M118="bs"),L125,)))</f>
      </c>
      <c r="O117" s="150"/>
      <c r="P117" s="135"/>
      <c r="Q117" s="86"/>
      <c r="R117" s="138"/>
    </row>
    <row r="118" spans="1:18" s="139" customFormat="1" ht="6.75" customHeight="1">
      <c r="A118" s="132"/>
      <c r="B118" s="41"/>
      <c r="C118" s="41"/>
      <c r="D118" s="41"/>
      <c r="E118" s="41"/>
      <c r="F118" s="145"/>
      <c r="G118" s="146"/>
      <c r="H118" s="135"/>
      <c r="I118" s="155"/>
      <c r="J118" s="135"/>
      <c r="K118" s="136"/>
      <c r="L118" s="498"/>
      <c r="M118" s="499"/>
      <c r="N118" s="147">
        <f>UPPER(IF(OR(M118="a",M118="as"),L110,IF(OR(M118="b",M118="bs"),L126,)))</f>
      </c>
      <c r="O118" s="157"/>
      <c r="P118" s="66"/>
      <c r="Q118" s="86"/>
      <c r="R118" s="138"/>
    </row>
    <row r="119" spans="1:18" s="139" customFormat="1" ht="13.5" customHeight="1">
      <c r="A119" s="132">
        <v>29</v>
      </c>
      <c r="B119" s="28"/>
      <c r="C119" s="29"/>
      <c r="D119" s="29"/>
      <c r="E119" s="30">
        <v>14</v>
      </c>
      <c r="F119" s="31" t="str">
        <f>UPPER(IF($E119="","",VLOOKUP($E119,'[10]男雙準備名單'!$A$7:$V$39,2)))</f>
        <v>陳惠景</v>
      </c>
      <c r="G119" s="133"/>
      <c r="H119" s="28" t="str">
        <f>IF($E119="","",VLOOKUP($E119,'[10]男雙準備名單'!$A$7:$V$39,4))</f>
        <v>台中市</v>
      </c>
      <c r="I119" s="134"/>
      <c r="J119" s="135"/>
      <c r="K119" s="136"/>
      <c r="L119" s="498"/>
      <c r="M119" s="499"/>
      <c r="N119" s="135"/>
      <c r="O119" s="159"/>
      <c r="P119" s="135"/>
      <c r="Q119" s="35"/>
      <c r="R119" s="138"/>
    </row>
    <row r="120" spans="1:18" s="139" customFormat="1" ht="13.5" customHeight="1">
      <c r="A120" s="132"/>
      <c r="B120" s="67"/>
      <c r="C120" s="67"/>
      <c r="D120" s="67"/>
      <c r="E120" s="67"/>
      <c r="F120" s="31" t="str">
        <f>UPPER(IF($E119="","",VLOOKUP($E119,'[10]男雙準備名單'!$A$7:$V$39,7)))</f>
        <v>張清雲</v>
      </c>
      <c r="G120" s="133"/>
      <c r="H120" s="28" t="str">
        <f>IF($E119="","",VLOOKUP($E119,'[10]男雙準備名單'!$A$7:$V$39,9))</f>
        <v>台中市</v>
      </c>
      <c r="I120" s="140"/>
      <c r="J120" s="66">
        <f>IF(I120="a",F119,IF(I120="b",F121,""))</f>
      </c>
      <c r="K120" s="141"/>
      <c r="L120" s="135"/>
      <c r="M120" s="150"/>
      <c r="N120" s="135"/>
      <c r="O120" s="141"/>
      <c r="P120" s="135"/>
      <c r="Q120" s="35"/>
      <c r="R120" s="138"/>
    </row>
    <row r="121" spans="1:18" s="139" customFormat="1" ht="13.5" customHeight="1">
      <c r="A121" s="132"/>
      <c r="B121" s="67"/>
      <c r="C121" s="67"/>
      <c r="D121" s="67"/>
      <c r="E121" s="153"/>
      <c r="F121" s="68"/>
      <c r="G121" s="511" t="s">
        <v>549</v>
      </c>
      <c r="H121" s="511"/>
      <c r="I121" s="512"/>
      <c r="J121" s="143">
        <f>UPPER(IF(OR(I122="a",I122="as"),F119,IF(OR(I122="b",I122="bs"),F123,)))</f>
      </c>
      <c r="K121" s="144"/>
      <c r="L121" s="135"/>
      <c r="M121" s="150"/>
      <c r="N121" s="135"/>
      <c r="O121" s="141"/>
      <c r="P121" s="135"/>
      <c r="Q121" s="35"/>
      <c r="R121" s="138"/>
    </row>
    <row r="122" spans="1:18" s="139" customFormat="1" ht="13.5" customHeight="1">
      <c r="A122" s="132"/>
      <c r="B122" s="41"/>
      <c r="C122" s="41"/>
      <c r="D122" s="41"/>
      <c r="E122" s="51"/>
      <c r="F122" s="145"/>
      <c r="G122" s="498"/>
      <c r="H122" s="498"/>
      <c r="I122" s="499"/>
      <c r="J122" s="147">
        <f>UPPER(IF(OR(I122="a",I122="as"),F120,IF(OR(I122="b",I122="bs"),F124,)))</f>
      </c>
      <c r="K122" s="148"/>
      <c r="L122" s="66"/>
      <c r="M122" s="150"/>
      <c r="N122" s="135"/>
      <c r="O122" s="141"/>
      <c r="P122" s="135"/>
      <c r="Q122" s="35"/>
      <c r="R122" s="138"/>
    </row>
    <row r="123" spans="1:18" s="139" customFormat="1" ht="13.5" customHeight="1">
      <c r="A123" s="132">
        <v>30</v>
      </c>
      <c r="B123" s="28"/>
      <c r="C123" s="29"/>
      <c r="D123" s="29"/>
      <c r="E123" s="30">
        <v>11</v>
      </c>
      <c r="F123" s="31" t="str">
        <f>UPPER(IF($E123="","",VLOOKUP($E123,'[10]男雙準備名單'!$A$7:$V$39,2)))</f>
        <v>陳騰芳</v>
      </c>
      <c r="G123" s="133"/>
      <c r="H123" s="28" t="str">
        <f>IF($E123="","",VLOOKUP($E123,'[10]男雙準備名單'!$A$7:$V$39,4))</f>
        <v>桃園縣</v>
      </c>
      <c r="I123" s="149"/>
      <c r="J123" s="66"/>
      <c r="K123" s="150"/>
      <c r="L123" s="72"/>
      <c r="M123" s="156"/>
      <c r="N123" s="135"/>
      <c r="O123" s="141"/>
      <c r="P123" s="135"/>
      <c r="Q123" s="35"/>
      <c r="R123" s="138"/>
    </row>
    <row r="124" spans="1:18" s="139" customFormat="1" ht="13.5" customHeight="1">
      <c r="A124" s="132"/>
      <c r="B124" s="67"/>
      <c r="C124" s="67"/>
      <c r="D124" s="67"/>
      <c r="E124" s="67"/>
      <c r="F124" s="31" t="str">
        <f>UPPER(IF($E123="","",VLOOKUP($E123,'[10]男雙準備名單'!$A$7:$V$39,7)))</f>
        <v>黃清益</v>
      </c>
      <c r="G124" s="133"/>
      <c r="H124" s="28" t="str">
        <f>IF($E123="","",VLOOKUP($E123,'[10]男雙準備名單'!$A$7:$V$39,9))</f>
        <v>桃園縣</v>
      </c>
      <c r="I124" s="140"/>
      <c r="J124" s="66"/>
      <c r="K124" s="150"/>
      <c r="L124" s="151"/>
      <c r="M124" s="158"/>
      <c r="N124" s="135"/>
      <c r="O124" s="141"/>
      <c r="P124" s="135"/>
      <c r="Q124" s="35"/>
      <c r="R124" s="138"/>
    </row>
    <row r="125" spans="1:18" s="139" customFormat="1" ht="6.75" customHeight="1">
      <c r="A125" s="132"/>
      <c r="B125" s="67"/>
      <c r="C125" s="67"/>
      <c r="D125" s="67"/>
      <c r="E125" s="153"/>
      <c r="F125" s="68"/>
      <c r="G125" s="71"/>
      <c r="H125" s="66"/>
      <c r="I125" s="154"/>
      <c r="J125" s="498" t="s">
        <v>557</v>
      </c>
      <c r="K125" s="499"/>
      <c r="L125" s="143">
        <f>UPPER(IF(OR(K126="a",K126="as"),J121,IF(OR(K126="b",K126="bs"),J129,)))</f>
      </c>
      <c r="M125" s="150"/>
      <c r="N125" s="135"/>
      <c r="O125" s="141"/>
      <c r="P125" s="135"/>
      <c r="Q125" s="35"/>
      <c r="R125" s="138"/>
    </row>
    <row r="126" spans="1:18" s="139" customFormat="1" ht="6.75" customHeight="1">
      <c r="A126" s="132"/>
      <c r="B126" s="41"/>
      <c r="C126" s="41"/>
      <c r="D126" s="41"/>
      <c r="E126" s="51"/>
      <c r="F126" s="145"/>
      <c r="G126" s="146"/>
      <c r="H126" s="135"/>
      <c r="I126" s="155"/>
      <c r="J126" s="498"/>
      <c r="K126" s="499"/>
      <c r="L126" s="147">
        <f>UPPER(IF(OR(K126="a",K126="as"),J122,IF(OR(K126="b",K126="bs"),J130,)))</f>
      </c>
      <c r="M126" s="157"/>
      <c r="N126" s="66"/>
      <c r="O126" s="141"/>
      <c r="P126" s="135"/>
      <c r="Q126" s="35"/>
      <c r="R126" s="138"/>
    </row>
    <row r="127" spans="1:18" s="139" customFormat="1" ht="13.5" customHeight="1">
      <c r="A127" s="132">
        <v>31</v>
      </c>
      <c r="B127" s="28"/>
      <c r="C127" s="29">
        <f>IF($E127="","",VLOOKUP($E127,'[10]男雙準備名單'!$A$7:$V$39,21))</f>
      </c>
      <c r="D127" s="29"/>
      <c r="E127" s="30"/>
      <c r="F127" s="31" t="s">
        <v>108</v>
      </c>
      <c r="G127" s="133"/>
      <c r="H127" s="28">
        <f>IF($E127="","",VLOOKUP($E127,'[10]男雙準備名單'!$A$7:$V$39,4))</f>
      </c>
      <c r="I127" s="134"/>
      <c r="J127" s="498"/>
      <c r="K127" s="499"/>
      <c r="L127" s="135"/>
      <c r="M127" s="159"/>
      <c r="N127" s="163"/>
      <c r="O127" s="164"/>
      <c r="P127" s="165"/>
      <c r="Q127" s="166"/>
      <c r="R127" s="167"/>
    </row>
    <row r="128" spans="1:18" s="139" customFormat="1" ht="13.5" customHeight="1">
      <c r="A128" s="132"/>
      <c r="B128" s="67"/>
      <c r="C128" s="67"/>
      <c r="D128" s="67"/>
      <c r="E128" s="67"/>
      <c r="F128" s="31" t="s">
        <v>108</v>
      </c>
      <c r="G128" s="133"/>
      <c r="H128" s="28">
        <f>IF($E127="","",VLOOKUP($E127,'[10]男雙準備名單'!$A$7:$V$39,9))</f>
      </c>
      <c r="I128" s="140"/>
      <c r="J128" s="498"/>
      <c r="K128" s="499"/>
      <c r="L128" s="135"/>
      <c r="M128" s="141"/>
      <c r="N128" s="168">
        <f>UPPER(IF(OR(O38="a",O38="as"),N21,IF(OR(O38="b",O38="bs"),N53,)))</f>
      </c>
      <c r="O128" s="169"/>
      <c r="P128" s="170"/>
      <c r="Q128" s="166"/>
      <c r="R128" s="167"/>
    </row>
    <row r="129" spans="1:18" s="139" customFormat="1" ht="13.5" customHeight="1">
      <c r="A129" s="132"/>
      <c r="B129" s="67"/>
      <c r="C129" s="67"/>
      <c r="D129" s="67"/>
      <c r="E129" s="67"/>
      <c r="F129" s="68"/>
      <c r="G129" s="71"/>
      <c r="H129" s="66"/>
      <c r="I129" s="142"/>
      <c r="J129" s="143">
        <f>UPPER(IF(OR(I130="a",I130="as"),F127,IF(OR(I130="b",I130="bs"),F131,)))</f>
      </c>
      <c r="K129" s="156"/>
      <c r="L129" s="135"/>
      <c r="M129" s="141"/>
      <c r="N129" s="171" t="s">
        <v>207</v>
      </c>
      <c r="O129" s="172"/>
      <c r="P129" s="170"/>
      <c r="Q129" s="166"/>
      <c r="R129" s="167"/>
    </row>
    <row r="130" spans="1:18" s="139" customFormat="1" ht="13.5" customHeight="1">
      <c r="A130" s="132"/>
      <c r="B130" s="41"/>
      <c r="C130" s="41"/>
      <c r="D130" s="41"/>
      <c r="E130" s="41"/>
      <c r="F130" s="145"/>
      <c r="G130" s="146"/>
      <c r="H130" s="44" t="s">
        <v>6</v>
      </c>
      <c r="I130" s="53"/>
      <c r="J130" s="147">
        <f>UPPER(IF(OR(I130="a",I130="as"),F128,IF(OR(I130="b",I130="bs"),F132,)))</f>
      </c>
      <c r="K130" s="157"/>
      <c r="L130" s="66"/>
      <c r="M130" s="141"/>
      <c r="N130" s="164"/>
      <c r="O130" s="173"/>
      <c r="P130" s="174">
        <f>UPPER(IF(OR(O131="a",O131="as"),N128,IF(OR(O131="b",O131="bs"),N132,)))</f>
      </c>
      <c r="Q130" s="175"/>
      <c r="R130" s="167"/>
    </row>
    <row r="131" spans="1:18" s="139" customFormat="1" ht="13.5" customHeight="1">
      <c r="A131" s="132">
        <v>32</v>
      </c>
      <c r="B131" s="28"/>
      <c r="C131" s="29">
        <f>IF($E131="","",VLOOKUP($E131,'[10]男雙準備名單'!$A$7:$V$39,21))</f>
        <v>18</v>
      </c>
      <c r="D131" s="29">
        <v>2</v>
      </c>
      <c r="E131" s="30">
        <v>2</v>
      </c>
      <c r="F131" s="31" t="str">
        <f>UPPER(IF($E131="","",VLOOKUP($E131,'[10]男雙準備名單'!$A$7:$V$39,2)))</f>
        <v>李來福</v>
      </c>
      <c r="G131" s="133"/>
      <c r="H131" s="28" t="str">
        <f>IF($E131="","",VLOOKUP($E131,'[10]男雙準備名單'!$A$7:$V$39,4))</f>
        <v>高雄市</v>
      </c>
      <c r="I131" s="149"/>
      <c r="J131" s="66"/>
      <c r="K131" s="141"/>
      <c r="L131" s="72"/>
      <c r="M131" s="144"/>
      <c r="N131" s="528" t="s">
        <v>564</v>
      </c>
      <c r="O131" s="529"/>
      <c r="P131" s="171" t="s">
        <v>208</v>
      </c>
      <c r="Q131" s="177"/>
      <c r="R131" s="167"/>
    </row>
    <row r="132" spans="1:18" s="139" customFormat="1" ht="13.5" customHeight="1">
      <c r="A132" s="132"/>
      <c r="B132" s="67"/>
      <c r="C132" s="67"/>
      <c r="D132" s="67"/>
      <c r="E132" s="67"/>
      <c r="F132" s="31" t="str">
        <f>UPPER(IF($E131="","",VLOOKUP($E131,'[10]男雙準備名單'!$A$7:$V$39,7)))</f>
        <v>張堃雄</v>
      </c>
      <c r="G132" s="133"/>
      <c r="H132" s="28" t="str">
        <f>IF($E131="","",VLOOKUP($E131,'[10]男雙準備名單'!$A$7:$V$39,9))</f>
        <v>高雄市</v>
      </c>
      <c r="I132" s="140"/>
      <c r="J132" s="66"/>
      <c r="K132" s="141"/>
      <c r="L132" s="151"/>
      <c r="M132" s="152"/>
      <c r="N132" s="528"/>
      <c r="O132" s="529"/>
      <c r="P132" s="170"/>
      <c r="Q132" s="166"/>
      <c r="R132" s="167"/>
    </row>
    <row r="133" spans="1:18" s="39" customFormat="1" ht="13.5" customHeight="1">
      <c r="A133" s="178"/>
      <c r="B133" s="179"/>
      <c r="C133" s="179"/>
      <c r="D133" s="179"/>
      <c r="E133" s="180"/>
      <c r="F133" s="181"/>
      <c r="G133" s="182"/>
      <c r="H133" s="183"/>
      <c r="I133" s="184"/>
      <c r="J133" s="36"/>
      <c r="K133" s="37"/>
      <c r="L133" s="61"/>
      <c r="M133" s="70"/>
      <c r="N133" s="185">
        <f>UPPER(IF(OR(O102="a",O102="as"),N86,IF(OR(O102="b",O102="bs"),N118,)))</f>
      </c>
      <c r="O133" s="186"/>
      <c r="P133" s="170"/>
      <c r="Q133" s="166"/>
      <c r="R133" s="187"/>
    </row>
  </sheetData>
  <sheetProtection/>
  <mergeCells count="24">
    <mergeCell ref="N131:O132"/>
    <mergeCell ref="L84:M87"/>
    <mergeCell ref="L116:M119"/>
    <mergeCell ref="J29:K32"/>
    <mergeCell ref="L52:M55"/>
    <mergeCell ref="J125:K128"/>
    <mergeCell ref="J109:K112"/>
    <mergeCell ref="J13:K16"/>
    <mergeCell ref="A4:E4"/>
    <mergeCell ref="J93:K96"/>
    <mergeCell ref="J77:K80"/>
    <mergeCell ref="J61:K64"/>
    <mergeCell ref="J45:K48"/>
    <mergeCell ref="G49:I50"/>
    <mergeCell ref="G25:I26"/>
    <mergeCell ref="G17:I18"/>
    <mergeCell ref="G57:I58"/>
    <mergeCell ref="L20:M23"/>
    <mergeCell ref="N36:O39"/>
    <mergeCell ref="N100:O103"/>
    <mergeCell ref="G121:I122"/>
    <mergeCell ref="G113:I114"/>
    <mergeCell ref="G89:I90"/>
    <mergeCell ref="G81:I82"/>
  </mergeCells>
  <conditionalFormatting sqref="H10 H130 H42 H74 H34 H98 N131 H66 H106">
    <cfRule type="expression" priority="17" dxfId="9" stopIfTrue="1">
      <formula>AND($N$1="CU",H10="Umpire")</formula>
    </cfRule>
    <cfRule type="expression" priority="18" dxfId="8" stopIfTrue="1">
      <formula>AND($N$1="CU",H10&lt;&gt;"Umpire",I10&lt;&gt;"")</formula>
    </cfRule>
    <cfRule type="expression" priority="19" dxfId="7" stopIfTrue="1">
      <formula>AND($N$1="CU",H10&lt;&gt;"Umpire")</formula>
    </cfRule>
  </conditionalFormatting>
  <conditionalFormatting sqref="L13 L29 L45 L61 N21 N53 P37 J9 J17 J25 J33 J41 J49 J57 J65 L77 L93 L109 L125 N85 N117 P101 J73 J81 J89 J97 J105 J113 J121 J129 P130">
    <cfRule type="expression" priority="15" dxfId="3" stopIfTrue="1">
      <formula>I10="as"</formula>
    </cfRule>
    <cfRule type="expression" priority="16" dxfId="3" stopIfTrue="1">
      <formula>I10="bs"</formula>
    </cfRule>
  </conditionalFormatting>
  <conditionalFormatting sqref="L14 L30 L46 L62 N22 N54 P38 J10 J18 J26 J34 J42 J50 J58 J66 L78 L94 L110 L126 N86 N118 P102 J74 J82 J90 J98 J106 J114 J122 J130 P131">
    <cfRule type="expression" priority="13" dxfId="3" stopIfTrue="1">
      <formula>I10="as"</formula>
    </cfRule>
    <cfRule type="expression" priority="14" dxfId="3" stopIfTrue="1">
      <formula>I10="bs"</formula>
    </cfRule>
  </conditionalFormatting>
  <conditionalFormatting sqref="I10 I74 I66 I34 I98 I106 I42 I130">
    <cfRule type="expression" priority="12" dxfId="2" stopIfTrue="1">
      <formula>$N$1="CU"</formula>
    </cfRule>
  </conditionalFormatting>
  <conditionalFormatting sqref="B71 B75 B79 B83 B87 B91 B95 B99 B103 B107 B111 B115 B119 B123 B127 B131 B7 B11 B15 B19 B23 B27 B31 B35 B39 B43 B47 B51 B55 B59 B63 B67">
    <cfRule type="cellIs" priority="11" dxfId="10" operator="equal" stopIfTrue="1">
      <formula>"DA"</formula>
    </cfRule>
  </conditionalFormatting>
  <conditionalFormatting sqref="N128">
    <cfRule type="expression" priority="9" dxfId="3" stopIfTrue="1">
      <formula>M65="as"</formula>
    </cfRule>
    <cfRule type="expression" priority="10" dxfId="3" stopIfTrue="1">
      <formula>M65="bs"</formula>
    </cfRule>
  </conditionalFormatting>
  <conditionalFormatting sqref="N129">
    <cfRule type="expression" priority="7" dxfId="3" stopIfTrue="1">
      <formula>M65="as"</formula>
    </cfRule>
    <cfRule type="expression" priority="8" dxfId="3" stopIfTrue="1">
      <formula>M65="bs"</formula>
    </cfRule>
  </conditionalFormatting>
  <conditionalFormatting sqref="F71 F79 F83 F87 F91 F99 F103 F111 F115 F119 F123 F131 F75 F95 F107 F127 F7 F11 F15 F19 F23 F27 F35 F39 F47 F51 F55 F59 F67 F31 F43 F63">
    <cfRule type="cellIs" priority="6" dxfId="1" operator="equal" stopIfTrue="1">
      <formula>"Bye"</formula>
    </cfRule>
  </conditionalFormatting>
  <conditionalFormatting sqref="E71 E75 E79 E83 E87 E91 E95 E99 E103 E107 E111 E115 E119 E123 E127 E131 E7 E11 E15 E19 E23 E27 E31 E35 E39 E43 E47 E51 E55 E59 E63 E67">
    <cfRule type="cellIs" priority="5" dxfId="0" operator="lessThan" stopIfTrue="1">
      <formula>9</formula>
    </cfRule>
  </conditionalFormatting>
  <conditionalFormatting sqref="N133">
    <cfRule type="expression" priority="3" dxfId="3" stopIfTrue="1">
      <formula>#REF!="as"</formula>
    </cfRule>
    <cfRule type="expression" priority="4" dxfId="3" stopIfTrue="1">
      <formula>#REF!="bs"</formula>
    </cfRule>
  </conditionalFormatting>
  <dataValidations count="1">
    <dataValidation type="list" allowBlank="1" showInputMessage="1" sqref="J13 G49 G81 G113 N36 G17 G25 J45 J77 J109">
      <formula1>$T$7:$T$16</formula1>
    </dataValidation>
  </dataValidations>
  <printOptions horizontalCentered="1"/>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14.xml><?xml version="1.0" encoding="utf-8"?>
<worksheet xmlns="http://schemas.openxmlformats.org/spreadsheetml/2006/main" xmlns:r="http://schemas.openxmlformats.org/officeDocument/2006/relationships">
  <dimension ref="A1:T134"/>
  <sheetViews>
    <sheetView showGridLines="0" zoomScalePageLayoutView="0" workbookViewId="0" topLeftCell="A31">
      <selection activeCell="L67" sqref="L67"/>
    </sheetView>
  </sheetViews>
  <sheetFormatPr defaultColWidth="9.00390625" defaultRowHeight="16.5"/>
  <cols>
    <col min="1" max="1" width="2.875" style="1" customWidth="1"/>
    <col min="2" max="2" width="1.4921875" style="1" customWidth="1"/>
    <col min="3" max="4" width="2.75390625" style="73" customWidth="1"/>
    <col min="5" max="5" width="0.2421875" style="1" customWidth="1"/>
    <col min="6" max="6" width="6.75390625" style="1" customWidth="1"/>
    <col min="7" max="7" width="9.75390625" style="1" customWidth="1"/>
    <col min="8" max="8" width="5.125" style="1" customWidth="1"/>
    <col min="9" max="9" width="1.4921875" style="74" customWidth="1"/>
    <col min="10" max="10" width="13.875" style="103" customWidth="1"/>
    <col min="11" max="11" width="0.74609375" style="198" customWidth="1"/>
    <col min="12" max="12" width="13.875" style="103" customWidth="1"/>
    <col min="13" max="13" width="0.74609375" style="102" customWidth="1"/>
    <col min="14" max="14" width="13.875" style="103" customWidth="1"/>
    <col min="15" max="15" width="0.74609375" style="198" customWidth="1"/>
    <col min="16" max="16" width="12.25390625" style="103" customWidth="1"/>
    <col min="17" max="17" width="0.74609375" style="102" customWidth="1"/>
    <col min="18" max="18" width="13.875" style="1" customWidth="1"/>
    <col min="19" max="19" width="7.625" style="1" customWidth="1"/>
    <col min="20" max="20" width="7.75390625" style="1" hidden="1" customWidth="1"/>
    <col min="21" max="21" width="5.00390625" style="1" customWidth="1"/>
    <col min="22" max="16384" width="9.00390625" style="1" customWidth="1"/>
  </cols>
  <sheetData>
    <row r="1" spans="1:17" s="399" customFormat="1" ht="15.75" customHeight="1">
      <c r="A1" s="413" t="s">
        <v>180</v>
      </c>
      <c r="C1" s="412"/>
      <c r="D1" s="412"/>
      <c r="I1" s="400"/>
      <c r="J1" s="401"/>
      <c r="K1" s="402"/>
      <c r="L1" s="401"/>
      <c r="M1" s="402"/>
      <c r="N1" s="402"/>
      <c r="O1" s="402"/>
      <c r="P1" s="403"/>
      <c r="Q1" s="404"/>
    </row>
    <row r="2" spans="1:17" s="353" customFormat="1" ht="14.25">
      <c r="A2" s="346" t="s">
        <v>187</v>
      </c>
      <c r="B2" s="376"/>
      <c r="C2" s="371"/>
      <c r="D2" s="371"/>
      <c r="I2" s="372"/>
      <c r="J2" s="377"/>
      <c r="K2" s="374"/>
      <c r="L2" s="377"/>
      <c r="M2" s="374"/>
      <c r="N2" s="375"/>
      <c r="O2" s="374"/>
      <c r="P2" s="375"/>
      <c r="Q2" s="374"/>
    </row>
    <row r="3" spans="1:17" s="8" customFormat="1" ht="10.5" customHeight="1">
      <c r="A3" s="104" t="s">
        <v>1</v>
      </c>
      <c r="B3" s="104"/>
      <c r="C3" s="105"/>
      <c r="D3" s="105"/>
      <c r="E3" s="104"/>
      <c r="F3" s="106"/>
      <c r="G3" s="104" t="s">
        <v>2</v>
      </c>
      <c r="H3" s="104"/>
      <c r="I3" s="107"/>
      <c r="J3" s="2"/>
      <c r="K3" s="6"/>
      <c r="L3" s="108"/>
      <c r="M3" s="109"/>
      <c r="N3" s="110"/>
      <c r="O3" s="111"/>
      <c r="P3" s="112"/>
      <c r="Q3" s="113" t="s">
        <v>3</v>
      </c>
    </row>
    <row r="4" spans="1:17" s="14" customFormat="1" ht="11.25" customHeight="1" thickBot="1">
      <c r="A4" s="517" t="s">
        <v>163</v>
      </c>
      <c r="B4" s="517"/>
      <c r="C4" s="517"/>
      <c r="D4" s="517"/>
      <c r="E4" s="517"/>
      <c r="F4" s="114"/>
      <c r="G4" s="9" t="str">
        <f>'[6]Week SetUp'!$C$10</f>
        <v>台中市</v>
      </c>
      <c r="H4" s="114"/>
      <c r="I4" s="115"/>
      <c r="J4" s="11"/>
      <c r="K4" s="10"/>
      <c r="L4" s="116"/>
      <c r="M4" s="117"/>
      <c r="N4" s="118"/>
      <c r="O4" s="117"/>
      <c r="P4" s="118"/>
      <c r="Q4" s="13" t="str">
        <f>'[6]Week SetUp'!$E$10</f>
        <v>王正松</v>
      </c>
    </row>
    <row r="5" spans="1:17" s="19" customFormat="1" ht="9.75">
      <c r="A5" s="119"/>
      <c r="B5" s="120"/>
      <c r="C5" s="121" t="s">
        <v>89</v>
      </c>
      <c r="D5" s="121" t="s">
        <v>90</v>
      </c>
      <c r="E5" s="120"/>
      <c r="F5" s="122" t="s">
        <v>91</v>
      </c>
      <c r="G5" s="106"/>
      <c r="H5" s="122"/>
      <c r="I5" s="123"/>
      <c r="J5" s="121" t="s">
        <v>92</v>
      </c>
      <c r="K5" s="124"/>
      <c r="L5" s="121" t="s">
        <v>93</v>
      </c>
      <c r="M5" s="124"/>
      <c r="N5" s="121" t="s">
        <v>94</v>
      </c>
      <c r="O5" s="124"/>
      <c r="P5" s="121" t="s">
        <v>207</v>
      </c>
      <c r="Q5" s="109"/>
    </row>
    <row r="6" spans="1:17" s="19" customFormat="1" ht="3.75" customHeight="1" thickBot="1">
      <c r="A6" s="125"/>
      <c r="B6" s="126"/>
      <c r="C6" s="22"/>
      <c r="D6" s="22"/>
      <c r="E6" s="126"/>
      <c r="F6" s="127"/>
      <c r="G6" s="128"/>
      <c r="H6" s="127"/>
      <c r="I6" s="129"/>
      <c r="J6" s="22"/>
      <c r="K6" s="130"/>
      <c r="L6" s="22"/>
      <c r="M6" s="130"/>
      <c r="N6" s="22"/>
      <c r="O6" s="130"/>
      <c r="P6" s="22"/>
      <c r="Q6" s="131"/>
    </row>
    <row r="7" spans="1:20" s="139" customFormat="1" ht="13.5" customHeight="1">
      <c r="A7" s="132">
        <v>1</v>
      </c>
      <c r="B7" s="28"/>
      <c r="C7" s="29">
        <f>IF($E7="","",VLOOKUP($E7,'[6]男雙準備名單'!$A$7:$V$39,21))</f>
        <v>6</v>
      </c>
      <c r="D7" s="29">
        <v>1</v>
      </c>
      <c r="E7" s="30">
        <v>1</v>
      </c>
      <c r="F7" s="31" t="str">
        <f>UPPER(IF($E7="","",VLOOKUP($E7,'[6]男雙準備名單'!$A$7:$V$39,2)))</f>
        <v>黃建賓</v>
      </c>
      <c r="G7" s="133"/>
      <c r="H7" s="28" t="str">
        <f>IF($E7="","",VLOOKUP($E7,'[6]男雙準備名單'!$A$7:$V$39,4))</f>
        <v>台中市</v>
      </c>
      <c r="I7" s="134"/>
      <c r="J7" s="135"/>
      <c r="K7" s="136"/>
      <c r="L7" s="135"/>
      <c r="M7" s="136"/>
      <c r="N7" s="473" t="s">
        <v>565</v>
      </c>
      <c r="O7" s="136"/>
      <c r="P7" s="135"/>
      <c r="Q7" s="137"/>
      <c r="R7" s="138"/>
      <c r="T7" s="40" t="e">
        <f>#REF!</f>
        <v>#REF!</v>
      </c>
    </row>
    <row r="8" spans="1:20" s="139" customFormat="1" ht="13.5" customHeight="1">
      <c r="A8" s="132"/>
      <c r="B8" s="67"/>
      <c r="C8" s="67"/>
      <c r="D8" s="67"/>
      <c r="E8" s="67"/>
      <c r="F8" s="31" t="str">
        <f>UPPER(IF($E7="","",VLOOKUP($E7,'[6]男雙準備名單'!$A$7:$V$39,7)))</f>
        <v>蘇錦堂</v>
      </c>
      <c r="G8" s="133"/>
      <c r="H8" s="28" t="str">
        <f>IF($E7="","",VLOOKUP($E7,'[6]男雙準備名單'!$A$7:$V$39,9))</f>
        <v>台中市</v>
      </c>
      <c r="I8" s="140"/>
      <c r="J8" s="66">
        <f>IF(I8="a",F7,IF(I8="b",F9,""))</f>
      </c>
      <c r="K8" s="141"/>
      <c r="L8" s="135"/>
      <c r="M8" s="136"/>
      <c r="N8" s="445" t="s">
        <v>566</v>
      </c>
      <c r="O8" s="136"/>
      <c r="P8" s="135"/>
      <c r="Q8" s="35"/>
      <c r="R8" s="138"/>
      <c r="T8" s="47" t="e">
        <f>#REF!</f>
        <v>#REF!</v>
      </c>
    </row>
    <row r="9" spans="1:20" s="139" customFormat="1" ht="13.5" customHeight="1">
      <c r="A9" s="132"/>
      <c r="B9" s="67"/>
      <c r="C9" s="67"/>
      <c r="D9" s="67"/>
      <c r="E9" s="67"/>
      <c r="F9" s="68"/>
      <c r="G9" s="71"/>
      <c r="H9" s="66"/>
      <c r="I9" s="142"/>
      <c r="J9" s="143">
        <f>UPPER(IF(OR(I10="a",I10="as"),F7,IF(OR(I10="b",I10="bs"),F11,)))</f>
      </c>
      <c r="K9" s="144"/>
      <c r="L9" s="135"/>
      <c r="M9" s="136"/>
      <c r="N9" s="135"/>
      <c r="O9" s="136"/>
      <c r="P9" s="135"/>
      <c r="Q9" s="35"/>
      <c r="R9" s="138"/>
      <c r="T9" s="47" t="e">
        <f>#REF!</f>
        <v>#REF!</v>
      </c>
    </row>
    <row r="10" spans="1:20" s="139" customFormat="1" ht="13.5" customHeight="1">
      <c r="A10" s="132"/>
      <c r="B10" s="41"/>
      <c r="C10" s="41"/>
      <c r="D10" s="41"/>
      <c r="E10" s="41"/>
      <c r="F10" s="145"/>
      <c r="G10" s="146"/>
      <c r="H10" s="44" t="s">
        <v>6</v>
      </c>
      <c r="I10" s="53"/>
      <c r="J10" s="147">
        <f>UPPER(IF(OR(I10="a",I10="as"),F8,IF(OR(I10="b",I10="bs"),F12,)))</f>
      </c>
      <c r="K10" s="148"/>
      <c r="L10" s="66"/>
      <c r="M10" s="141"/>
      <c r="N10" s="135"/>
      <c r="O10" s="136"/>
      <c r="P10" s="135"/>
      <c r="Q10" s="35"/>
      <c r="R10" s="138"/>
      <c r="T10" s="47" t="e">
        <f>#REF!</f>
        <v>#REF!</v>
      </c>
    </row>
    <row r="11" spans="1:20" s="139" customFormat="1" ht="13.5" customHeight="1">
      <c r="A11" s="132">
        <v>2</v>
      </c>
      <c r="B11" s="28"/>
      <c r="C11" s="29">
        <f>IF($E11="","",VLOOKUP($E11,'[6]男雙準備名單'!$A$7:$V$39,21))</f>
      </c>
      <c r="D11" s="29"/>
      <c r="E11" s="30"/>
      <c r="F11" s="31" t="s">
        <v>108</v>
      </c>
      <c r="G11" s="133"/>
      <c r="H11" s="28">
        <f>IF($E11="","",VLOOKUP($E11,'[6]男雙準備名單'!$A$7:$V$39,4))</f>
      </c>
      <c r="I11" s="149"/>
      <c r="J11" s="66"/>
      <c r="K11" s="150"/>
      <c r="L11" s="72"/>
      <c r="M11" s="144"/>
      <c r="N11" s="135"/>
      <c r="O11" s="136"/>
      <c r="P11" s="135"/>
      <c r="Q11" s="35"/>
      <c r="R11" s="138"/>
      <c r="T11" s="47" t="e">
        <f>#REF!</f>
        <v>#REF!</v>
      </c>
    </row>
    <row r="12" spans="1:20" s="139" customFormat="1" ht="13.5" customHeight="1">
      <c r="A12" s="132"/>
      <c r="B12" s="67"/>
      <c r="C12" s="67"/>
      <c r="D12" s="67"/>
      <c r="E12" s="67"/>
      <c r="F12" s="31" t="s">
        <v>108</v>
      </c>
      <c r="G12" s="133"/>
      <c r="H12" s="28">
        <f>IF($E11="","",VLOOKUP($E11,'[6]男雙準備名單'!$A$7:$V$39,9))</f>
      </c>
      <c r="I12" s="140"/>
      <c r="J12" s="66"/>
      <c r="K12" s="150"/>
      <c r="L12" s="151"/>
      <c r="M12" s="152"/>
      <c r="N12" s="135"/>
      <c r="O12" s="136"/>
      <c r="P12" s="135"/>
      <c r="Q12" s="35"/>
      <c r="R12" s="138"/>
      <c r="T12" s="47" t="e">
        <f>#REF!</f>
        <v>#REF!</v>
      </c>
    </row>
    <row r="13" spans="1:20" s="139" customFormat="1" ht="6" customHeight="1">
      <c r="A13" s="132"/>
      <c r="B13" s="67"/>
      <c r="C13" s="67"/>
      <c r="D13" s="67"/>
      <c r="E13" s="153"/>
      <c r="F13" s="68"/>
      <c r="G13" s="71"/>
      <c r="H13" s="66"/>
      <c r="I13" s="154"/>
      <c r="J13" s="498" t="s">
        <v>568</v>
      </c>
      <c r="K13" s="499"/>
      <c r="L13" s="143">
        <f>UPPER(IF(OR(K14="a",K14="as"),J9,IF(OR(K14="b",K14="bs"),J17,)))</f>
      </c>
      <c r="M13" s="141"/>
      <c r="N13" s="135"/>
      <c r="O13" s="136"/>
      <c r="P13" s="135"/>
      <c r="Q13" s="35"/>
      <c r="R13" s="138"/>
      <c r="T13" s="47" t="e">
        <f>#REF!</f>
        <v>#REF!</v>
      </c>
    </row>
    <row r="14" spans="1:20" s="139" customFormat="1" ht="6" customHeight="1">
      <c r="A14" s="132"/>
      <c r="B14" s="41"/>
      <c r="C14" s="41"/>
      <c r="D14" s="41"/>
      <c r="E14" s="51"/>
      <c r="F14" s="145"/>
      <c r="G14" s="146"/>
      <c r="H14" s="135"/>
      <c r="I14" s="155"/>
      <c r="J14" s="498"/>
      <c r="K14" s="499"/>
      <c r="L14" s="147">
        <f>UPPER(IF(OR(K14="a",K14="as"),J10,IF(OR(K14="b",K14="bs"),J18,)))</f>
      </c>
      <c r="M14" s="148"/>
      <c r="N14" s="66"/>
      <c r="O14" s="141"/>
      <c r="P14" s="135"/>
      <c r="Q14" s="35"/>
      <c r="R14" s="138"/>
      <c r="T14" s="47" t="e">
        <f>#REF!</f>
        <v>#REF!</v>
      </c>
    </row>
    <row r="15" spans="1:20" s="139" customFormat="1" ht="13.5" customHeight="1">
      <c r="A15" s="132">
        <v>3</v>
      </c>
      <c r="B15" s="28"/>
      <c r="C15" s="29"/>
      <c r="D15" s="29"/>
      <c r="E15" s="30">
        <v>15</v>
      </c>
      <c r="F15" s="31" t="str">
        <f>UPPER(IF($E15="","",VLOOKUP($E15,'[6]男雙準備名單'!$A$7:$V$39,2)))</f>
        <v>謝建龍</v>
      </c>
      <c r="G15" s="133"/>
      <c r="H15" s="28" t="str">
        <f>IF($E15="","",VLOOKUP($E15,'[6]男雙準備名單'!$A$7:$V$39,4))</f>
        <v>台中市</v>
      </c>
      <c r="I15" s="134"/>
      <c r="J15" s="498"/>
      <c r="K15" s="499"/>
      <c r="L15" s="135"/>
      <c r="M15" s="150"/>
      <c r="N15" s="72"/>
      <c r="O15" s="141"/>
      <c r="P15" s="135"/>
      <c r="Q15" s="35"/>
      <c r="R15" s="138"/>
      <c r="T15" s="47" t="e">
        <f>#REF!</f>
        <v>#REF!</v>
      </c>
    </row>
    <row r="16" spans="1:20" s="139" customFormat="1" ht="13.5" customHeight="1" thickBot="1">
      <c r="A16" s="132"/>
      <c r="B16" s="67"/>
      <c r="C16" s="67"/>
      <c r="D16" s="67"/>
      <c r="E16" s="67"/>
      <c r="F16" s="31" t="str">
        <f>UPPER(IF($E15="","",VLOOKUP($E15,'[6]男雙準備名單'!$A$7:$V$39,7)))</f>
        <v>張滄海</v>
      </c>
      <c r="G16" s="133"/>
      <c r="H16" s="28" t="str">
        <f>IF($E15="","",VLOOKUP($E15,'[6]男雙準備名單'!$A$7:$V$39,9))</f>
        <v>台中市</v>
      </c>
      <c r="I16" s="140"/>
      <c r="J16" s="498"/>
      <c r="K16" s="499"/>
      <c r="L16" s="135"/>
      <c r="M16" s="150"/>
      <c r="N16" s="66"/>
      <c r="O16" s="141"/>
      <c r="P16" s="135"/>
      <c r="Q16" s="35"/>
      <c r="R16" s="138"/>
      <c r="T16" s="63" t="e">
        <f>#REF!</f>
        <v>#REF!</v>
      </c>
    </row>
    <row r="17" spans="1:18" s="139" customFormat="1" ht="13.5" customHeight="1">
      <c r="A17" s="132"/>
      <c r="B17" s="67"/>
      <c r="C17" s="67"/>
      <c r="D17" s="67"/>
      <c r="E17" s="153"/>
      <c r="F17" s="68"/>
      <c r="G17" s="71"/>
      <c r="H17" s="66"/>
      <c r="I17" s="142"/>
      <c r="J17" s="143">
        <f>UPPER(IF(OR(I18="a",I18="as"),F15,IF(OR(I18="b",I18="bs"),F19,)))</f>
      </c>
      <c r="K17" s="156"/>
      <c r="L17" s="135"/>
      <c r="M17" s="150"/>
      <c r="N17" s="66"/>
      <c r="O17" s="141"/>
      <c r="P17" s="135"/>
      <c r="Q17" s="35"/>
      <c r="R17" s="138"/>
    </row>
    <row r="18" spans="1:18" s="139" customFormat="1" ht="13.5" customHeight="1">
      <c r="A18" s="132"/>
      <c r="B18" s="41"/>
      <c r="C18" s="41"/>
      <c r="D18" s="41"/>
      <c r="E18" s="51"/>
      <c r="F18" s="145"/>
      <c r="G18" s="146"/>
      <c r="H18" s="44" t="s">
        <v>6</v>
      </c>
      <c r="I18" s="53"/>
      <c r="J18" s="147">
        <f>UPPER(IF(OR(I18="a",I18="as"),F16,IF(OR(I18="b",I18="bs"),F20,)))</f>
      </c>
      <c r="K18" s="157"/>
      <c r="L18" s="66"/>
      <c r="M18" s="150"/>
      <c r="N18" s="66"/>
      <c r="O18" s="141"/>
      <c r="P18" s="135"/>
      <c r="Q18" s="35"/>
      <c r="R18" s="138"/>
    </row>
    <row r="19" spans="1:18" s="139" customFormat="1" ht="13.5" customHeight="1">
      <c r="A19" s="132">
        <v>4</v>
      </c>
      <c r="B19" s="28"/>
      <c r="C19" s="29">
        <f>IF($E19="","",VLOOKUP($E19,'[6]男雙準備名單'!$A$7:$V$39,21))</f>
      </c>
      <c r="D19" s="29"/>
      <c r="E19" s="30"/>
      <c r="F19" s="31" t="s">
        <v>108</v>
      </c>
      <c r="G19" s="133"/>
      <c r="H19" s="28">
        <f>IF($E19="","",VLOOKUP($E19,'[6]男雙準備名單'!$A$7:$V$39,4))</f>
      </c>
      <c r="I19" s="149"/>
      <c r="J19" s="66"/>
      <c r="K19" s="141"/>
      <c r="L19" s="72"/>
      <c r="M19" s="156"/>
      <c r="N19" s="66"/>
      <c r="O19" s="141"/>
      <c r="P19" s="135"/>
      <c r="Q19" s="35"/>
      <c r="R19" s="138"/>
    </row>
    <row r="20" spans="1:18" s="139" customFormat="1" ht="13.5" customHeight="1">
      <c r="A20" s="132"/>
      <c r="B20" s="67"/>
      <c r="C20" s="67"/>
      <c r="D20" s="67"/>
      <c r="E20" s="67"/>
      <c r="F20" s="31" t="s">
        <v>108</v>
      </c>
      <c r="G20" s="133"/>
      <c r="H20" s="28">
        <f>IF($E19="","",VLOOKUP($E19,'[6]男雙準備名單'!$A$7:$V$39,9))</f>
      </c>
      <c r="I20" s="140"/>
      <c r="J20" s="66"/>
      <c r="K20" s="141"/>
      <c r="L20" s="498" t="s">
        <v>580</v>
      </c>
      <c r="M20" s="499"/>
      <c r="N20" s="66"/>
      <c r="O20" s="141"/>
      <c r="P20" s="135"/>
      <c r="Q20" s="35"/>
      <c r="R20" s="138"/>
    </row>
    <row r="21" spans="1:18" s="139" customFormat="1" ht="6" customHeight="1">
      <c r="A21" s="132"/>
      <c r="B21" s="67"/>
      <c r="C21" s="67"/>
      <c r="D21" s="67"/>
      <c r="E21" s="67"/>
      <c r="F21" s="68"/>
      <c r="G21" s="71"/>
      <c r="H21" s="66"/>
      <c r="I21" s="154"/>
      <c r="J21" s="135"/>
      <c r="K21" s="136"/>
      <c r="L21" s="498"/>
      <c r="M21" s="499"/>
      <c r="N21" s="143">
        <f>UPPER(IF(OR(M22="a",M22="as"),L13,IF(OR(M22="b",M22="bs"),L29,)))</f>
      </c>
      <c r="O21" s="141"/>
      <c r="P21" s="135"/>
      <c r="Q21" s="35"/>
      <c r="R21" s="138"/>
    </row>
    <row r="22" spans="1:18" s="139" customFormat="1" ht="6" customHeight="1">
      <c r="A22" s="132"/>
      <c r="B22" s="41"/>
      <c r="C22" s="41"/>
      <c r="D22" s="41"/>
      <c r="E22" s="41"/>
      <c r="F22" s="145"/>
      <c r="G22" s="146"/>
      <c r="H22" s="135"/>
      <c r="I22" s="155"/>
      <c r="J22" s="135"/>
      <c r="K22" s="136"/>
      <c r="L22" s="498"/>
      <c r="M22" s="499"/>
      <c r="N22" s="147">
        <f>UPPER(IF(OR(M22="a",M22="as"),L14,IF(OR(M22="b",M22="bs"),L30,)))</f>
      </c>
      <c r="O22" s="148"/>
      <c r="P22" s="66"/>
      <c r="Q22" s="86"/>
      <c r="R22" s="138"/>
    </row>
    <row r="23" spans="1:18" s="139" customFormat="1" ht="13.5" customHeight="1">
      <c r="A23" s="132">
        <v>5</v>
      </c>
      <c r="B23" s="28"/>
      <c r="C23" s="29"/>
      <c r="D23" s="29"/>
      <c r="E23" s="30">
        <v>18</v>
      </c>
      <c r="F23" s="31" t="str">
        <f>UPPER(IF($E23="","",VLOOKUP($E23,'[6]男雙準備名單'!$A$7:$V$39,2)))</f>
        <v>戴靖華</v>
      </c>
      <c r="G23" s="133"/>
      <c r="H23" s="28" t="str">
        <f>IF($E23="","",VLOOKUP($E23,'[6]男雙準備名單'!$A$7:$V$39,4))</f>
        <v>台北市</v>
      </c>
      <c r="I23" s="134"/>
      <c r="J23" s="135"/>
      <c r="K23" s="136"/>
      <c r="L23" s="498"/>
      <c r="M23" s="499"/>
      <c r="N23" s="135"/>
      <c r="O23" s="150"/>
      <c r="P23" s="135"/>
      <c r="Q23" s="86"/>
      <c r="R23" s="138"/>
    </row>
    <row r="24" spans="1:18" s="139" customFormat="1" ht="13.5" customHeight="1">
      <c r="A24" s="132"/>
      <c r="B24" s="67"/>
      <c r="C24" s="67"/>
      <c r="D24" s="67"/>
      <c r="E24" s="67"/>
      <c r="F24" s="31" t="str">
        <f>UPPER(IF($E23="","",VLOOKUP($E23,'[6]男雙準備名單'!$A$7:$V$39,7)))</f>
        <v>林幸福</v>
      </c>
      <c r="G24" s="133"/>
      <c r="H24" s="28" t="str">
        <f>IF($E23="","",VLOOKUP($E23,'[6]男雙準備名單'!$A$7:$V$39,9))</f>
        <v>台北市</v>
      </c>
      <c r="I24" s="140"/>
      <c r="J24" s="66">
        <f>IF(I24="a",F23,IF(I24="b",F25,""))</f>
      </c>
      <c r="K24" s="141"/>
      <c r="L24" s="498"/>
      <c r="M24" s="499"/>
      <c r="N24" s="135"/>
      <c r="O24" s="150"/>
      <c r="P24" s="135"/>
      <c r="Q24" s="86"/>
      <c r="R24" s="138"/>
    </row>
    <row r="25" spans="1:18" s="139" customFormat="1" ht="13.5" customHeight="1">
      <c r="A25" s="132"/>
      <c r="B25" s="67"/>
      <c r="C25" s="67"/>
      <c r="D25" s="67"/>
      <c r="E25" s="67"/>
      <c r="F25" s="68"/>
      <c r="G25" s="511" t="s">
        <v>567</v>
      </c>
      <c r="H25" s="511"/>
      <c r="I25" s="512"/>
      <c r="J25" s="143">
        <f>UPPER(IF(OR(I26="a",I26="as"),F23,IF(OR(I26="b",I26="bs"),F27,)))</f>
      </c>
      <c r="K25" s="144"/>
      <c r="L25" s="135"/>
      <c r="M25" s="150"/>
      <c r="N25" s="135"/>
      <c r="O25" s="150"/>
      <c r="P25" s="135"/>
      <c r="Q25" s="86"/>
      <c r="R25" s="138"/>
    </row>
    <row r="26" spans="1:18" s="139" customFormat="1" ht="13.5" customHeight="1">
      <c r="A26" s="132"/>
      <c r="B26" s="41"/>
      <c r="C26" s="41"/>
      <c r="D26" s="41"/>
      <c r="E26" s="41"/>
      <c r="F26" s="145"/>
      <c r="G26" s="498"/>
      <c r="H26" s="498"/>
      <c r="I26" s="499"/>
      <c r="J26" s="147">
        <f>UPPER(IF(OR(I26="a",I26="as"),F24,IF(OR(I26="b",I26="bs"),F28,)))</f>
      </c>
      <c r="K26" s="148"/>
      <c r="L26" s="66"/>
      <c r="M26" s="150"/>
      <c r="N26" s="135"/>
      <c r="O26" s="150"/>
      <c r="P26" s="135"/>
      <c r="Q26" s="86"/>
      <c r="R26" s="138"/>
    </row>
    <row r="27" spans="1:18" s="139" customFormat="1" ht="13.5" customHeight="1">
      <c r="A27" s="132">
        <v>6</v>
      </c>
      <c r="B27" s="28"/>
      <c r="C27" s="29"/>
      <c r="D27" s="29"/>
      <c r="E27" s="30">
        <v>6</v>
      </c>
      <c r="F27" s="31" t="str">
        <f>UPPER(IF($E27="","",VLOOKUP($E27,'[6]男雙準備名單'!$A$7:$V$39,2)))</f>
        <v>湯獻進</v>
      </c>
      <c r="G27" s="133"/>
      <c r="H27" s="28" t="str">
        <f>IF($E27="","",VLOOKUP($E27,'[6]男雙準備名單'!$A$7:$V$39,4))</f>
        <v>台中市</v>
      </c>
      <c r="I27" s="149"/>
      <c r="J27" s="66"/>
      <c r="K27" s="150"/>
      <c r="L27" s="72"/>
      <c r="M27" s="156"/>
      <c r="N27" s="135"/>
      <c r="O27" s="150"/>
      <c r="P27" s="135"/>
      <c r="Q27" s="86"/>
      <c r="R27" s="138"/>
    </row>
    <row r="28" spans="1:18" s="139" customFormat="1" ht="13.5" customHeight="1">
      <c r="A28" s="132"/>
      <c r="B28" s="67"/>
      <c r="C28" s="67"/>
      <c r="D28" s="67"/>
      <c r="E28" s="67"/>
      <c r="F28" s="31" t="str">
        <f>UPPER(IF($E27="","",VLOOKUP($E27,'[6]男雙準備名單'!$A$7:$V$39,7)))</f>
        <v>顏榮洲</v>
      </c>
      <c r="G28" s="133"/>
      <c r="H28" s="28" t="str">
        <f>IF($E27="","",VLOOKUP($E27,'[6]男雙準備名單'!$A$7:$V$39,9))</f>
        <v>台中市</v>
      </c>
      <c r="I28" s="140"/>
      <c r="J28" s="66"/>
      <c r="K28" s="150"/>
      <c r="L28" s="151"/>
      <c r="M28" s="158"/>
      <c r="N28" s="135"/>
      <c r="O28" s="150"/>
      <c r="P28" s="135"/>
      <c r="Q28" s="86"/>
      <c r="R28" s="138"/>
    </row>
    <row r="29" spans="1:18" s="139" customFormat="1" ht="6" customHeight="1">
      <c r="A29" s="132"/>
      <c r="B29" s="67"/>
      <c r="C29" s="67"/>
      <c r="D29" s="67"/>
      <c r="E29" s="153"/>
      <c r="F29" s="68"/>
      <c r="G29" s="71"/>
      <c r="H29" s="66"/>
      <c r="I29" s="154"/>
      <c r="J29" s="498" t="s">
        <v>571</v>
      </c>
      <c r="K29" s="499"/>
      <c r="L29" s="143">
        <f>UPPER(IF(OR(K30="a",K30="as"),J25,IF(OR(K30="b",K30="bs"),J33,)))</f>
      </c>
      <c r="M29" s="150"/>
      <c r="N29" s="135"/>
      <c r="O29" s="150"/>
      <c r="P29" s="135"/>
      <c r="Q29" s="86"/>
      <c r="R29" s="138"/>
    </row>
    <row r="30" spans="1:18" s="139" customFormat="1" ht="6" customHeight="1">
      <c r="A30" s="132"/>
      <c r="B30" s="41"/>
      <c r="C30" s="41"/>
      <c r="D30" s="41"/>
      <c r="E30" s="51"/>
      <c r="F30" s="145"/>
      <c r="G30" s="146"/>
      <c r="H30" s="135"/>
      <c r="I30" s="155"/>
      <c r="J30" s="498"/>
      <c r="K30" s="499"/>
      <c r="L30" s="147">
        <f>UPPER(IF(OR(K30="a",K30="as"),J26,IF(OR(K30="b",K30="bs"),J34,)))</f>
      </c>
      <c r="M30" s="157"/>
      <c r="N30" s="66"/>
      <c r="O30" s="150"/>
      <c r="P30" s="135"/>
      <c r="Q30" s="86"/>
      <c r="R30" s="138"/>
    </row>
    <row r="31" spans="1:18" s="139" customFormat="1" ht="13.5" customHeight="1">
      <c r="A31" s="132">
        <v>7</v>
      </c>
      <c r="B31" s="28"/>
      <c r="C31" s="29"/>
      <c r="D31" s="29"/>
      <c r="E31" s="30"/>
      <c r="F31" s="31" t="s">
        <v>108</v>
      </c>
      <c r="G31" s="133"/>
      <c r="H31" s="28">
        <f>IF($E31="","",VLOOKUP($E31,'[6]男雙準備名單'!$A$7:$V$39,4))</f>
      </c>
      <c r="I31" s="134"/>
      <c r="J31" s="498"/>
      <c r="K31" s="499"/>
      <c r="L31" s="135"/>
      <c r="M31" s="159"/>
      <c r="N31" s="72"/>
      <c r="O31" s="150"/>
      <c r="P31" s="135"/>
      <c r="Q31" s="86"/>
      <c r="R31" s="138"/>
    </row>
    <row r="32" spans="1:18" s="139" customFormat="1" ht="13.5" customHeight="1">
      <c r="A32" s="132"/>
      <c r="B32" s="67"/>
      <c r="C32" s="67"/>
      <c r="D32" s="67"/>
      <c r="E32" s="67"/>
      <c r="F32" s="31" t="s">
        <v>108</v>
      </c>
      <c r="G32" s="133"/>
      <c r="H32" s="28">
        <f>IF($E31="","",VLOOKUP($E31,'[6]男雙準備名單'!$A$7:$V$39,9))</f>
      </c>
      <c r="I32" s="140"/>
      <c r="J32" s="498"/>
      <c r="K32" s="499"/>
      <c r="L32" s="135"/>
      <c r="M32" s="141"/>
      <c r="N32" s="66"/>
      <c r="O32" s="150"/>
      <c r="P32" s="135"/>
      <c r="Q32" s="86"/>
      <c r="R32" s="138"/>
    </row>
    <row r="33" spans="1:18" s="139" customFormat="1" ht="13.5" customHeight="1">
      <c r="A33" s="132"/>
      <c r="B33" s="67"/>
      <c r="C33" s="67"/>
      <c r="D33" s="67"/>
      <c r="E33" s="153"/>
      <c r="F33" s="68"/>
      <c r="G33" s="71"/>
      <c r="H33" s="66"/>
      <c r="I33" s="142"/>
      <c r="J33" s="143">
        <f>UPPER(IF(OR(I34="a",I34="as"),F31,IF(OR(I34="b",I34="bs"),F35,)))</f>
      </c>
      <c r="K33" s="156"/>
      <c r="L33" s="135"/>
      <c r="M33" s="141"/>
      <c r="N33" s="66"/>
      <c r="O33" s="150"/>
      <c r="P33" s="135"/>
      <c r="Q33" s="86"/>
      <c r="R33" s="138"/>
    </row>
    <row r="34" spans="1:18" s="139" customFormat="1" ht="13.5" customHeight="1">
      <c r="A34" s="132"/>
      <c r="B34" s="41"/>
      <c r="C34" s="41"/>
      <c r="D34" s="41"/>
      <c r="E34" s="51"/>
      <c r="F34" s="145"/>
      <c r="G34" s="146"/>
      <c r="H34" s="44" t="s">
        <v>6</v>
      </c>
      <c r="I34" s="53"/>
      <c r="J34" s="147">
        <f>UPPER(IF(OR(I34="a",I34="as"),F32,IF(OR(I34="b",I34="bs"),F36,)))</f>
      </c>
      <c r="K34" s="157"/>
      <c r="L34" s="66"/>
      <c r="M34" s="141"/>
      <c r="N34" s="66"/>
      <c r="O34" s="150"/>
      <c r="P34" s="135"/>
      <c r="Q34" s="86"/>
      <c r="R34" s="138"/>
    </row>
    <row r="35" spans="1:18" s="139" customFormat="1" ht="13.5" customHeight="1">
      <c r="A35" s="132">
        <v>8</v>
      </c>
      <c r="B35" s="28"/>
      <c r="C35" s="29"/>
      <c r="D35" s="29"/>
      <c r="E35" s="30">
        <v>12</v>
      </c>
      <c r="F35" s="31" t="str">
        <f>UPPER(IF($E35="","",VLOOKUP($E35,'[6]男雙準備名單'!$A$7:$V$39,2)))</f>
        <v>林豐昌</v>
      </c>
      <c r="G35" s="133"/>
      <c r="H35" s="28" t="str">
        <f>IF($E35="","",VLOOKUP($E35,'[6]男雙準備名單'!$A$7:$V$39,4))</f>
        <v>高雄市</v>
      </c>
      <c r="I35" s="149"/>
      <c r="J35" s="66"/>
      <c r="K35" s="141"/>
      <c r="L35" s="72"/>
      <c r="M35" s="144"/>
      <c r="N35" s="66"/>
      <c r="O35" s="150"/>
      <c r="P35" s="135"/>
      <c r="Q35" s="86"/>
      <c r="R35" s="138"/>
    </row>
    <row r="36" spans="1:18" s="139" customFormat="1" ht="13.5" customHeight="1">
      <c r="A36" s="132"/>
      <c r="B36" s="67"/>
      <c r="C36" s="67"/>
      <c r="D36" s="67"/>
      <c r="E36" s="67"/>
      <c r="F36" s="31" t="str">
        <f>UPPER(IF($E35="","",VLOOKUP($E35,'[6]男雙準備名單'!$A$7:$V$39,7)))</f>
        <v>葉錦祥</v>
      </c>
      <c r="G36" s="133"/>
      <c r="H36" s="28" t="str">
        <f>IF($E35="","",VLOOKUP($E35,'[6]男雙準備名單'!$A$7:$V$39,9))</f>
        <v>高雄市</v>
      </c>
      <c r="I36" s="140"/>
      <c r="J36" s="66"/>
      <c r="K36" s="141"/>
      <c r="L36" s="151"/>
      <c r="M36" s="152"/>
      <c r="N36" s="498" t="s">
        <v>582</v>
      </c>
      <c r="O36" s="499"/>
      <c r="P36" s="135"/>
      <c r="Q36" s="86"/>
      <c r="R36" s="138"/>
    </row>
    <row r="37" spans="1:18" s="139" customFormat="1" ht="6" customHeight="1">
      <c r="A37" s="132"/>
      <c r="B37" s="67"/>
      <c r="C37" s="67"/>
      <c r="D37" s="67"/>
      <c r="E37" s="153"/>
      <c r="F37" s="68"/>
      <c r="G37" s="71"/>
      <c r="H37" s="66"/>
      <c r="I37" s="154"/>
      <c r="J37" s="135"/>
      <c r="K37" s="136"/>
      <c r="L37" s="66"/>
      <c r="M37" s="141"/>
      <c r="N37" s="498"/>
      <c r="O37" s="499"/>
      <c r="P37" s="143">
        <f>UPPER(IF(OR(O38="a",O38="as"),N21,IF(OR(O38="b",O38="bs"),N53,)))</f>
      </c>
      <c r="Q37" s="160"/>
      <c r="R37" s="138"/>
    </row>
    <row r="38" spans="1:18" s="139" customFormat="1" ht="6" customHeight="1">
      <c r="A38" s="132"/>
      <c r="B38" s="41"/>
      <c r="C38" s="41"/>
      <c r="D38" s="41"/>
      <c r="E38" s="51"/>
      <c r="F38" s="145"/>
      <c r="G38" s="146"/>
      <c r="H38" s="135"/>
      <c r="I38" s="155"/>
      <c r="J38" s="135"/>
      <c r="K38" s="136"/>
      <c r="L38" s="66"/>
      <c r="M38" s="141"/>
      <c r="N38" s="498"/>
      <c r="O38" s="499"/>
      <c r="P38" s="147">
        <f>UPPER(IF(OR(O38="a",O38="as"),N22,IF(OR(O38="b",O38="bs"),N54,)))</f>
      </c>
      <c r="Q38" s="161"/>
      <c r="R38" s="138"/>
    </row>
    <row r="39" spans="1:18" s="139" customFormat="1" ht="13.5" customHeight="1">
      <c r="A39" s="132">
        <v>9</v>
      </c>
      <c r="B39" s="28"/>
      <c r="C39" s="29">
        <f>IF($E39="","",VLOOKUP($E39,'[6]男雙準備名單'!$A$7:$V$39,21))</f>
        <v>10</v>
      </c>
      <c r="D39" s="29">
        <v>3</v>
      </c>
      <c r="E39" s="30">
        <v>3</v>
      </c>
      <c r="F39" s="31" t="str">
        <f>UPPER(IF($E39="","",VLOOKUP($E39,'[6]男雙準備名單'!$A$7:$V$39,2)))</f>
        <v>楊明順</v>
      </c>
      <c r="G39" s="133"/>
      <c r="H39" s="28" t="str">
        <f>IF($E39="","",VLOOKUP($E39,'[6]男雙準備名單'!$A$7:$V$39,4))</f>
        <v>屏東縣</v>
      </c>
      <c r="I39" s="134"/>
      <c r="J39" s="135"/>
      <c r="K39" s="136"/>
      <c r="L39" s="135"/>
      <c r="M39" s="136"/>
      <c r="N39" s="498"/>
      <c r="O39" s="499"/>
      <c r="P39" s="72"/>
      <c r="Q39" s="86"/>
      <c r="R39" s="138"/>
    </row>
    <row r="40" spans="1:18" s="139" customFormat="1" ht="13.5" customHeight="1">
      <c r="A40" s="132"/>
      <c r="B40" s="67"/>
      <c r="C40" s="67"/>
      <c r="D40" s="67"/>
      <c r="E40" s="67"/>
      <c r="F40" s="31" t="str">
        <f>UPPER(IF($E39="","",VLOOKUP($E39,'[6]男雙準備名單'!$A$7:$V$39,7)))</f>
        <v>莊坤金</v>
      </c>
      <c r="G40" s="133"/>
      <c r="H40" s="28" t="str">
        <f>IF($E39="","",VLOOKUP($E39,'[6]男雙準備名單'!$A$7:$V$39,9))</f>
        <v>屏東縣</v>
      </c>
      <c r="I40" s="140"/>
      <c r="J40" s="66">
        <f>IF(I40="a",F39,IF(I40="b",F41,""))</f>
      </c>
      <c r="K40" s="141"/>
      <c r="L40" s="135"/>
      <c r="M40" s="136"/>
      <c r="N40" s="135"/>
      <c r="O40" s="150"/>
      <c r="P40" s="151"/>
      <c r="Q40" s="162"/>
      <c r="R40" s="138"/>
    </row>
    <row r="41" spans="1:18" s="139" customFormat="1" ht="13.5" customHeight="1">
      <c r="A41" s="132"/>
      <c r="B41" s="67"/>
      <c r="C41" s="67"/>
      <c r="D41" s="67"/>
      <c r="E41" s="153"/>
      <c r="F41" s="68"/>
      <c r="G41" s="71"/>
      <c r="H41" s="66"/>
      <c r="I41" s="142"/>
      <c r="J41" s="143">
        <f>UPPER(IF(OR(I42="a",I42="as"),F39,IF(OR(I42="b",I42="bs"),F43,)))</f>
      </c>
      <c r="K41" s="144"/>
      <c r="L41" s="135"/>
      <c r="M41" s="136"/>
      <c r="N41" s="135"/>
      <c r="O41" s="150"/>
      <c r="P41" s="135"/>
      <c r="Q41" s="86"/>
      <c r="R41" s="138"/>
    </row>
    <row r="42" spans="1:18" s="139" customFormat="1" ht="13.5" customHeight="1">
      <c r="A42" s="132"/>
      <c r="B42" s="41"/>
      <c r="C42" s="41"/>
      <c r="D42" s="41"/>
      <c r="E42" s="51"/>
      <c r="F42" s="145"/>
      <c r="G42" s="146"/>
      <c r="H42" s="44" t="s">
        <v>6</v>
      </c>
      <c r="I42" s="53"/>
      <c r="J42" s="147">
        <f>UPPER(IF(OR(I42="a",I42="as"),F40,IF(OR(I42="b",I42="bs"),F44,)))</f>
      </c>
      <c r="K42" s="148"/>
      <c r="L42" s="66"/>
      <c r="M42" s="141"/>
      <c r="N42" s="135"/>
      <c r="O42" s="150"/>
      <c r="P42" s="135"/>
      <c r="Q42" s="86"/>
      <c r="R42" s="138"/>
    </row>
    <row r="43" spans="1:18" s="139" customFormat="1" ht="13.5" customHeight="1">
      <c r="A43" s="132">
        <v>10</v>
      </c>
      <c r="B43" s="28"/>
      <c r="C43" s="29">
        <f>IF($E43="","",VLOOKUP($E43,'[6]男雙準備名單'!$A$7:$V$39,21))</f>
      </c>
      <c r="D43" s="29"/>
      <c r="E43" s="30"/>
      <c r="F43" s="31" t="s">
        <v>108</v>
      </c>
      <c r="G43" s="133"/>
      <c r="H43" s="28">
        <f>IF($E43="","",VLOOKUP($E43,'[6]男雙準備名單'!$A$7:$V$39,4))</f>
      </c>
      <c r="I43" s="149"/>
      <c r="J43" s="66"/>
      <c r="K43" s="150"/>
      <c r="L43" s="72"/>
      <c r="M43" s="144"/>
      <c r="N43" s="135"/>
      <c r="O43" s="150"/>
      <c r="P43" s="135"/>
      <c r="Q43" s="86"/>
      <c r="R43" s="138"/>
    </row>
    <row r="44" spans="1:18" s="139" customFormat="1" ht="13.5" customHeight="1">
      <c r="A44" s="132"/>
      <c r="B44" s="67"/>
      <c r="C44" s="67"/>
      <c r="D44" s="67"/>
      <c r="E44" s="67"/>
      <c r="F44" s="31" t="s">
        <v>108</v>
      </c>
      <c r="G44" s="133"/>
      <c r="H44" s="28">
        <f>IF($E43="","",VLOOKUP($E43,'[6]男雙準備名單'!$A$7:$V$39,9))</f>
      </c>
      <c r="I44" s="140"/>
      <c r="J44" s="66"/>
      <c r="K44" s="150"/>
      <c r="L44" s="151"/>
      <c r="M44" s="152"/>
      <c r="N44" s="135"/>
      <c r="O44" s="150"/>
      <c r="P44" s="135"/>
      <c r="Q44" s="86"/>
      <c r="R44" s="138"/>
    </row>
    <row r="45" spans="1:18" s="139" customFormat="1" ht="6" customHeight="1">
      <c r="A45" s="132"/>
      <c r="B45" s="67"/>
      <c r="C45" s="67"/>
      <c r="D45" s="67"/>
      <c r="E45" s="153"/>
      <c r="F45" s="68"/>
      <c r="G45" s="71"/>
      <c r="H45" s="66"/>
      <c r="I45" s="154"/>
      <c r="J45" s="498" t="s">
        <v>572</v>
      </c>
      <c r="K45" s="499"/>
      <c r="L45" s="143">
        <f>UPPER(IF(OR(K46="a",K46="as"),J41,IF(OR(K46="b",K46="bs"),J49,)))</f>
      </c>
      <c r="M45" s="141"/>
      <c r="N45" s="135"/>
      <c r="O45" s="150"/>
      <c r="P45" s="135"/>
      <c r="Q45" s="86"/>
      <c r="R45" s="138"/>
    </row>
    <row r="46" spans="1:18" s="139" customFormat="1" ht="6" customHeight="1">
      <c r="A46" s="132"/>
      <c r="B46" s="41"/>
      <c r="C46" s="41"/>
      <c r="D46" s="41"/>
      <c r="E46" s="51"/>
      <c r="F46" s="145"/>
      <c r="G46" s="146"/>
      <c r="H46" s="135"/>
      <c r="I46" s="155"/>
      <c r="J46" s="498"/>
      <c r="K46" s="499"/>
      <c r="L46" s="147">
        <f>UPPER(IF(OR(K46="a",K46="as"),J42,IF(OR(K46="b",K46="bs"),J50,)))</f>
      </c>
      <c r="M46" s="148"/>
      <c r="N46" s="66"/>
      <c r="O46" s="150"/>
      <c r="P46" s="135"/>
      <c r="Q46" s="86"/>
      <c r="R46" s="138"/>
    </row>
    <row r="47" spans="1:18" s="139" customFormat="1" ht="13.5" customHeight="1">
      <c r="A47" s="132">
        <v>11</v>
      </c>
      <c r="B47" s="28"/>
      <c r="C47" s="29"/>
      <c r="D47" s="29"/>
      <c r="E47" s="30">
        <v>10</v>
      </c>
      <c r="F47" s="31" t="str">
        <f>UPPER(IF($E47="","",VLOOKUP($E47,'[6]男雙準備名單'!$A$7:$V$39,2)))</f>
        <v>陳文富</v>
      </c>
      <c r="G47" s="133"/>
      <c r="H47" s="28" t="str">
        <f>IF($E47="","",VLOOKUP($E47,'[6]男雙準備名單'!$A$7:$V$39,4))</f>
        <v>彰化市</v>
      </c>
      <c r="I47" s="134"/>
      <c r="J47" s="498"/>
      <c r="K47" s="499"/>
      <c r="L47" s="135"/>
      <c r="M47" s="150"/>
      <c r="N47" s="72"/>
      <c r="O47" s="150"/>
      <c r="P47" s="135"/>
      <c r="Q47" s="86"/>
      <c r="R47" s="138"/>
    </row>
    <row r="48" spans="1:18" s="139" customFormat="1" ht="13.5" customHeight="1">
      <c r="A48" s="132"/>
      <c r="B48" s="67"/>
      <c r="C48" s="67"/>
      <c r="D48" s="67"/>
      <c r="E48" s="67"/>
      <c r="F48" s="31" t="str">
        <f>UPPER(IF($E47="","",VLOOKUP($E47,'[6]男雙準備名單'!$A$7:$V$39,7)))</f>
        <v>周金榮</v>
      </c>
      <c r="G48" s="133"/>
      <c r="H48" s="28" t="str">
        <f>IF($E47="","",VLOOKUP($E47,'[6]男雙準備名單'!$A$7:$V$39,9))</f>
        <v>彰化市</v>
      </c>
      <c r="I48" s="140"/>
      <c r="J48" s="498"/>
      <c r="K48" s="499"/>
      <c r="L48" s="135"/>
      <c r="M48" s="150"/>
      <c r="N48" s="66"/>
      <c r="O48" s="150"/>
      <c r="P48" s="135"/>
      <c r="Q48" s="86"/>
      <c r="R48" s="138"/>
    </row>
    <row r="49" spans="1:18" s="139" customFormat="1" ht="13.5" customHeight="1">
      <c r="A49" s="132"/>
      <c r="B49" s="67"/>
      <c r="C49" s="67"/>
      <c r="D49" s="67"/>
      <c r="E49" s="67"/>
      <c r="F49" s="68"/>
      <c r="G49" s="71"/>
      <c r="H49" s="66"/>
      <c r="I49" s="142"/>
      <c r="J49" s="143">
        <f>UPPER(IF(OR(I50="a",I50="as"),F47,IF(OR(I50="b",I50="bs"),F51,)))</f>
      </c>
      <c r="K49" s="156"/>
      <c r="L49" s="135"/>
      <c r="M49" s="150"/>
      <c r="N49" s="66"/>
      <c r="O49" s="150"/>
      <c r="P49" s="135"/>
      <c r="Q49" s="86"/>
      <c r="R49" s="138"/>
    </row>
    <row r="50" spans="1:18" s="139" customFormat="1" ht="13.5" customHeight="1">
      <c r="A50" s="132"/>
      <c r="B50" s="41"/>
      <c r="C50" s="41"/>
      <c r="D50" s="41"/>
      <c r="E50" s="41"/>
      <c r="F50" s="145"/>
      <c r="G50" s="146"/>
      <c r="H50" s="44" t="s">
        <v>6</v>
      </c>
      <c r="I50" s="53"/>
      <c r="J50" s="147">
        <f>UPPER(IF(OR(I50="a",I50="as"),F48,IF(OR(I50="b",I50="bs"),F52,)))</f>
      </c>
      <c r="K50" s="157"/>
      <c r="L50" s="66"/>
      <c r="M50" s="150"/>
      <c r="N50" s="66"/>
      <c r="O50" s="150"/>
      <c r="P50" s="135"/>
      <c r="Q50" s="86"/>
      <c r="R50" s="138"/>
    </row>
    <row r="51" spans="1:18" s="139" customFormat="1" ht="13.5" customHeight="1">
      <c r="A51" s="132">
        <v>12</v>
      </c>
      <c r="B51" s="28"/>
      <c r="C51" s="29">
        <f>IF($E51="","",VLOOKUP($E51,'[6]男雙準備名單'!$A$7:$V$39,21))</f>
      </c>
      <c r="D51" s="29"/>
      <c r="E51" s="30"/>
      <c r="F51" s="31" t="s">
        <v>108</v>
      </c>
      <c r="G51" s="133"/>
      <c r="H51" s="28">
        <f>IF($E51="","",VLOOKUP($E51,'[6]男雙準備名單'!$A$7:$V$39,4))</f>
      </c>
      <c r="I51" s="149"/>
      <c r="J51" s="66"/>
      <c r="K51" s="141"/>
      <c r="L51" s="72"/>
      <c r="M51" s="156"/>
      <c r="N51" s="66"/>
      <c r="O51" s="150"/>
      <c r="P51" s="135"/>
      <c r="Q51" s="86"/>
      <c r="R51" s="138"/>
    </row>
    <row r="52" spans="1:18" s="139" customFormat="1" ht="13.5" customHeight="1">
      <c r="A52" s="132"/>
      <c r="B52" s="67"/>
      <c r="C52" s="67"/>
      <c r="D52" s="67"/>
      <c r="E52" s="67"/>
      <c r="F52" s="31" t="s">
        <v>108</v>
      </c>
      <c r="G52" s="133"/>
      <c r="H52" s="28">
        <f>IF($E51="","",VLOOKUP($E51,'[6]男雙準備名單'!$A$7:$V$39,9))</f>
      </c>
      <c r="I52" s="140"/>
      <c r="J52" s="66"/>
      <c r="K52" s="141"/>
      <c r="L52" s="498" t="s">
        <v>581</v>
      </c>
      <c r="M52" s="499"/>
      <c r="N52" s="66"/>
      <c r="O52" s="150"/>
      <c r="P52" s="135"/>
      <c r="Q52" s="86"/>
      <c r="R52" s="138"/>
    </row>
    <row r="53" spans="1:18" s="139" customFormat="1" ht="6" customHeight="1">
      <c r="A53" s="132"/>
      <c r="B53" s="67"/>
      <c r="C53" s="67"/>
      <c r="D53" s="67"/>
      <c r="E53" s="67"/>
      <c r="F53" s="68"/>
      <c r="G53" s="71"/>
      <c r="H53" s="66"/>
      <c r="I53" s="154"/>
      <c r="J53" s="135"/>
      <c r="K53" s="136"/>
      <c r="L53" s="498"/>
      <c r="M53" s="499"/>
      <c r="N53" s="143">
        <f>UPPER(IF(OR(M54="a",M54="as"),L45,IF(OR(M54="b",M54="bs"),L61,)))</f>
      </c>
      <c r="O53" s="150"/>
      <c r="P53" s="135"/>
      <c r="Q53" s="86"/>
      <c r="R53" s="138"/>
    </row>
    <row r="54" spans="1:18" s="139" customFormat="1" ht="6" customHeight="1">
      <c r="A54" s="132"/>
      <c r="B54" s="41"/>
      <c r="C54" s="41"/>
      <c r="D54" s="41"/>
      <c r="E54" s="41"/>
      <c r="F54" s="145"/>
      <c r="G54" s="146"/>
      <c r="H54" s="135"/>
      <c r="I54" s="155"/>
      <c r="J54" s="135"/>
      <c r="K54" s="136"/>
      <c r="L54" s="498"/>
      <c r="M54" s="499"/>
      <c r="N54" s="147">
        <f>UPPER(IF(OR(M54="a",M54="as"),L46,IF(OR(M54="b",M54="bs"),L62,)))</f>
      </c>
      <c r="O54" s="157"/>
      <c r="P54" s="66"/>
      <c r="Q54" s="86"/>
      <c r="R54" s="138"/>
    </row>
    <row r="55" spans="1:18" s="139" customFormat="1" ht="13.5" customHeight="1">
      <c r="A55" s="132">
        <v>13</v>
      </c>
      <c r="B55" s="28"/>
      <c r="C55" s="29">
        <f>IF($E55="","",VLOOKUP($E55,'[6]男雙準備名單'!$A$7:$V$39,21))</f>
      </c>
      <c r="D55" s="29"/>
      <c r="E55" s="30"/>
      <c r="F55" s="31" t="s">
        <v>108</v>
      </c>
      <c r="G55" s="133"/>
      <c r="H55" s="28">
        <f>IF($E55="","",VLOOKUP($E55,'[6]男雙準備名單'!$A$7:$V$39,4))</f>
      </c>
      <c r="I55" s="134"/>
      <c r="J55" s="135"/>
      <c r="K55" s="136"/>
      <c r="L55" s="498"/>
      <c r="M55" s="499"/>
      <c r="N55" s="135"/>
      <c r="O55" s="159"/>
      <c r="P55" s="135"/>
      <c r="Q55" s="35"/>
      <c r="R55" s="138"/>
    </row>
    <row r="56" spans="1:18" s="139" customFormat="1" ht="13.5" customHeight="1">
      <c r="A56" s="132"/>
      <c r="B56" s="67"/>
      <c r="C56" s="67"/>
      <c r="D56" s="67"/>
      <c r="E56" s="67"/>
      <c r="F56" s="31" t="s">
        <v>108</v>
      </c>
      <c r="G56" s="133"/>
      <c r="H56" s="28">
        <f>IF($E55="","",VLOOKUP($E55,'[6]男雙準備名單'!$A$7:$V$39,9))</f>
      </c>
      <c r="I56" s="140"/>
      <c r="J56" s="66">
        <f>IF(I56="a",F55,IF(I56="b",F57,""))</f>
      </c>
      <c r="K56" s="141"/>
      <c r="L56" s="135"/>
      <c r="M56" s="150"/>
      <c r="N56" s="135"/>
      <c r="O56" s="141"/>
      <c r="P56" s="135"/>
      <c r="Q56" s="35"/>
      <c r="R56" s="138"/>
    </row>
    <row r="57" spans="1:18" s="139" customFormat="1" ht="13.5" customHeight="1">
      <c r="A57" s="132"/>
      <c r="B57" s="67"/>
      <c r="C57" s="67"/>
      <c r="D57" s="67"/>
      <c r="E57" s="153"/>
      <c r="F57" s="68"/>
      <c r="G57" s="71"/>
      <c r="H57" s="66"/>
      <c r="I57" s="142"/>
      <c r="J57" s="143">
        <f>UPPER(IF(OR(I58="a",I58="as"),F55,IF(OR(I58="b",I58="bs"),F59,)))</f>
      </c>
      <c r="K57" s="144"/>
      <c r="L57" s="135"/>
      <c r="M57" s="150"/>
      <c r="N57" s="135"/>
      <c r="O57" s="141"/>
      <c r="P57" s="135"/>
      <c r="Q57" s="35"/>
      <c r="R57" s="138"/>
    </row>
    <row r="58" spans="1:18" s="139" customFormat="1" ht="13.5" customHeight="1">
      <c r="A58" s="132"/>
      <c r="B58" s="41"/>
      <c r="C58" s="41"/>
      <c r="D58" s="41"/>
      <c r="E58" s="51"/>
      <c r="F58" s="145"/>
      <c r="G58" s="146"/>
      <c r="H58" s="44" t="s">
        <v>6</v>
      </c>
      <c r="I58" s="53"/>
      <c r="J58" s="147">
        <f>UPPER(IF(OR(I58="a",I58="as"),F56,IF(OR(I58="b",I58="bs"),F60,)))</f>
      </c>
      <c r="K58" s="148"/>
      <c r="L58" s="66"/>
      <c r="M58" s="150"/>
      <c r="N58" s="135"/>
      <c r="O58" s="141"/>
      <c r="P58" s="135"/>
      <c r="Q58" s="35"/>
      <c r="R58" s="138"/>
    </row>
    <row r="59" spans="1:18" s="139" customFormat="1" ht="13.5" customHeight="1">
      <c r="A59" s="132">
        <v>14</v>
      </c>
      <c r="B59" s="28"/>
      <c r="C59" s="29"/>
      <c r="D59" s="29"/>
      <c r="E59" s="30">
        <v>5</v>
      </c>
      <c r="F59" s="31" t="str">
        <f>UPPER(IF($E59="","",VLOOKUP($E59,'[6]男雙準備名單'!$A$7:$V$39,2)))</f>
        <v>李孟賢</v>
      </c>
      <c r="G59" s="133"/>
      <c r="H59" s="28" t="str">
        <f>IF($E59="","",VLOOKUP($E59,'[6]男雙準備名單'!$A$7:$V$39,4))</f>
        <v>高雄市</v>
      </c>
      <c r="I59" s="149"/>
      <c r="J59" s="66"/>
      <c r="K59" s="150"/>
      <c r="L59" s="72"/>
      <c r="M59" s="156"/>
      <c r="N59" s="135"/>
      <c r="O59" s="141"/>
      <c r="P59" s="135"/>
      <c r="Q59" s="35"/>
      <c r="R59" s="138"/>
    </row>
    <row r="60" spans="1:18" s="139" customFormat="1" ht="13.5" customHeight="1">
      <c r="A60" s="132"/>
      <c r="B60" s="67"/>
      <c r="C60" s="67"/>
      <c r="D60" s="67"/>
      <c r="E60" s="67"/>
      <c r="F60" s="31" t="str">
        <f>UPPER(IF($E59="","",VLOOKUP($E59,'[6]男雙準備名單'!$A$7:$V$39,7)))</f>
        <v>余啟碩</v>
      </c>
      <c r="G60" s="133"/>
      <c r="H60" s="28" t="str">
        <f>IF($E59="","",VLOOKUP($E59,'[6]男雙準備名單'!$A$7:$V$39,9))</f>
        <v>高雄市</v>
      </c>
      <c r="I60" s="140"/>
      <c r="J60" s="66"/>
      <c r="K60" s="150"/>
      <c r="L60" s="151"/>
      <c r="M60" s="158"/>
      <c r="N60" s="135"/>
      <c r="O60" s="141"/>
      <c r="P60" s="135"/>
      <c r="Q60" s="35"/>
      <c r="R60" s="138"/>
    </row>
    <row r="61" spans="1:18" s="139" customFormat="1" ht="6" customHeight="1">
      <c r="A61" s="132"/>
      <c r="B61" s="67"/>
      <c r="C61" s="67"/>
      <c r="D61" s="67"/>
      <c r="E61" s="153"/>
      <c r="F61" s="68"/>
      <c r="G61" s="71"/>
      <c r="H61" s="66"/>
      <c r="I61" s="154"/>
      <c r="J61" s="498" t="s">
        <v>573</v>
      </c>
      <c r="K61" s="499"/>
      <c r="L61" s="143">
        <f>UPPER(IF(OR(K62="a",K62="as"),J57,IF(OR(K62="b",K62="bs"),J65,)))</f>
      </c>
      <c r="M61" s="150"/>
      <c r="N61" s="135"/>
      <c r="O61" s="141"/>
      <c r="P61" s="135"/>
      <c r="Q61" s="35"/>
      <c r="R61" s="138"/>
    </row>
    <row r="62" spans="1:18" s="139" customFormat="1" ht="6" customHeight="1">
      <c r="A62" s="132"/>
      <c r="B62" s="41"/>
      <c r="C62" s="41"/>
      <c r="D62" s="41"/>
      <c r="E62" s="51"/>
      <c r="F62" s="145"/>
      <c r="G62" s="146"/>
      <c r="H62" s="135"/>
      <c r="I62" s="155"/>
      <c r="J62" s="498"/>
      <c r="K62" s="499"/>
      <c r="L62" s="147">
        <f>UPPER(IF(OR(K62="a",K62="as"),J58,IF(OR(K62="b",K62="bs"),J66,)))</f>
      </c>
      <c r="M62" s="157"/>
      <c r="N62" s="66"/>
      <c r="O62" s="141"/>
      <c r="P62" s="135"/>
      <c r="Q62" s="35"/>
      <c r="R62" s="138"/>
    </row>
    <row r="63" spans="1:18" s="139" customFormat="1" ht="13.5" customHeight="1">
      <c r="A63" s="132">
        <v>15</v>
      </c>
      <c r="B63" s="28"/>
      <c r="C63" s="29">
        <f>IF($E63="","",VLOOKUP($E63,'[6]男雙準備名單'!$A$7:$V$39,21))</f>
      </c>
      <c r="D63" s="29"/>
      <c r="E63" s="30"/>
      <c r="F63" s="31" t="s">
        <v>108</v>
      </c>
      <c r="G63" s="133"/>
      <c r="H63" s="28">
        <f>IF($E63="","",VLOOKUP($E63,'[6]男雙準備名單'!$A$7:$V$39,4))</f>
      </c>
      <c r="I63" s="134"/>
      <c r="J63" s="498"/>
      <c r="K63" s="499"/>
      <c r="L63" s="135"/>
      <c r="M63" s="159"/>
      <c r="R63" s="138"/>
    </row>
    <row r="64" spans="1:18" s="139" customFormat="1" ht="13.5" customHeight="1">
      <c r="A64" s="132"/>
      <c r="B64" s="67"/>
      <c r="C64" s="67"/>
      <c r="D64" s="67"/>
      <c r="E64" s="67"/>
      <c r="F64" s="31" t="s">
        <v>108</v>
      </c>
      <c r="G64" s="133"/>
      <c r="H64" s="28">
        <f>IF($E63="","",VLOOKUP($E63,'[6]男雙準備名單'!$A$7:$V$39,9))</f>
      </c>
      <c r="I64" s="140"/>
      <c r="J64" s="498"/>
      <c r="K64" s="499"/>
      <c r="L64" s="135"/>
      <c r="M64" s="141"/>
      <c r="R64" s="138"/>
    </row>
    <row r="65" spans="1:18" s="139" customFormat="1" ht="13.5" customHeight="1">
      <c r="A65" s="132"/>
      <c r="B65" s="67"/>
      <c r="C65" s="67"/>
      <c r="D65" s="67"/>
      <c r="E65" s="67"/>
      <c r="F65" s="68"/>
      <c r="G65" s="71"/>
      <c r="H65" s="66"/>
      <c r="I65" s="142"/>
      <c r="J65" s="143">
        <f>UPPER(IF(OR(I66="a",I66="as"),F63,IF(OR(I66="b",I66="bs"),F67,)))</f>
      </c>
      <c r="K65" s="156"/>
      <c r="L65" s="135"/>
      <c r="M65" s="141"/>
      <c r="R65" s="138"/>
    </row>
    <row r="66" spans="1:18" s="139" customFormat="1" ht="13.5" customHeight="1">
      <c r="A66" s="132"/>
      <c r="B66" s="41"/>
      <c r="C66" s="41"/>
      <c r="D66" s="41"/>
      <c r="E66" s="41"/>
      <c r="F66" s="145"/>
      <c r="G66" s="146"/>
      <c r="H66" s="44" t="s">
        <v>6</v>
      </c>
      <c r="I66" s="53"/>
      <c r="J66" s="147">
        <f>UPPER(IF(OR(I66="a",I66="as"),F64,IF(OR(I66="b",I66="bs"),F68,)))</f>
      </c>
      <c r="K66" s="157"/>
      <c r="L66" s="66"/>
      <c r="M66" s="141"/>
      <c r="R66" s="138"/>
    </row>
    <row r="67" spans="1:18" s="139" customFormat="1" ht="13.5" customHeight="1">
      <c r="A67" s="132">
        <v>16</v>
      </c>
      <c r="B67" s="28"/>
      <c r="C67" s="29"/>
      <c r="D67" s="29"/>
      <c r="E67" s="30">
        <v>17</v>
      </c>
      <c r="F67" s="31" t="str">
        <f>UPPER(IF($E67="","",VLOOKUP($E67,'[6]男雙準備名單'!$A$7:$V$39,2)))</f>
        <v>李永明</v>
      </c>
      <c r="G67" s="133"/>
      <c r="H67" s="28" t="str">
        <f>IF($E67="","",VLOOKUP($E67,'[6]男雙準備名單'!$A$7:$V$39,4))</f>
        <v>新北市</v>
      </c>
      <c r="I67" s="149"/>
      <c r="J67" s="66"/>
      <c r="K67" s="141"/>
      <c r="L67" s="72"/>
      <c r="M67" s="144"/>
      <c r="R67" s="138"/>
    </row>
    <row r="68" spans="1:18" s="139" customFormat="1" ht="13.5" customHeight="1">
      <c r="A68" s="132"/>
      <c r="B68" s="67"/>
      <c r="C68" s="67"/>
      <c r="D68" s="67"/>
      <c r="E68" s="67"/>
      <c r="F68" s="31" t="s">
        <v>631</v>
      </c>
      <c r="G68" s="133"/>
      <c r="H68" s="28" t="str">
        <f>IF($E67="","",VLOOKUP($E67,'[6]男雙準備名單'!$A$7:$V$39,9))</f>
        <v>新北市</v>
      </c>
      <c r="I68" s="140"/>
      <c r="J68" s="66"/>
      <c r="K68" s="141"/>
      <c r="L68" s="151"/>
      <c r="M68" s="152"/>
      <c r="R68" s="138"/>
    </row>
    <row r="69" spans="1:17" s="19" customFormat="1" ht="11.25" customHeight="1">
      <c r="A69" s="119"/>
      <c r="B69" s="120"/>
      <c r="C69" s="121" t="s">
        <v>89</v>
      </c>
      <c r="D69" s="121"/>
      <c r="E69" s="120" t="s">
        <v>90</v>
      </c>
      <c r="F69" s="122" t="s">
        <v>91</v>
      </c>
      <c r="G69" s="106"/>
      <c r="H69" s="122"/>
      <c r="I69" s="123"/>
      <c r="J69" s="121" t="s">
        <v>92</v>
      </c>
      <c r="K69" s="124"/>
      <c r="L69" s="121" t="s">
        <v>93</v>
      </c>
      <c r="M69" s="124"/>
      <c r="N69" s="121" t="s">
        <v>94</v>
      </c>
      <c r="O69" s="124"/>
      <c r="P69" s="121" t="s">
        <v>207</v>
      </c>
      <c r="Q69" s="109"/>
    </row>
    <row r="70" spans="1:17" s="19" customFormat="1" ht="11.25" customHeight="1" thickBot="1">
      <c r="A70" s="125"/>
      <c r="B70" s="126"/>
      <c r="C70" s="22"/>
      <c r="D70" s="22"/>
      <c r="E70" s="126"/>
      <c r="F70" s="127"/>
      <c r="G70" s="128"/>
      <c r="H70" s="127"/>
      <c r="I70" s="129"/>
      <c r="J70" s="22"/>
      <c r="K70" s="130"/>
      <c r="L70" s="22"/>
      <c r="M70" s="130"/>
      <c r="N70" s="22"/>
      <c r="O70" s="130"/>
      <c r="P70" s="22"/>
      <c r="Q70" s="131"/>
    </row>
    <row r="71" spans="1:20" s="139" customFormat="1" ht="13.5" customHeight="1">
      <c r="A71" s="132">
        <v>17</v>
      </c>
      <c r="B71" s="28"/>
      <c r="C71" s="29"/>
      <c r="D71" s="29"/>
      <c r="E71" s="30">
        <v>19</v>
      </c>
      <c r="F71" s="31" t="str">
        <f>UPPER(IF($E71="","",VLOOKUP($E71,'[6]男雙準備名單'!$A$7:$V$39,2)))</f>
        <v>劉孟欣</v>
      </c>
      <c r="G71" s="133"/>
      <c r="H71" s="28" t="str">
        <f>IF($E71="","",VLOOKUP($E71,'[6]男雙準備名單'!$A$7:$V$39,4))</f>
        <v>台中市</v>
      </c>
      <c r="I71" s="134"/>
      <c r="J71" s="135"/>
      <c r="K71" s="136"/>
      <c r="L71" s="135"/>
      <c r="M71" s="136"/>
      <c r="N71" s="135"/>
      <c r="O71" s="136"/>
      <c r="P71" s="135"/>
      <c r="Q71" s="137"/>
      <c r="R71" s="138"/>
      <c r="T71" s="40" t="e">
        <f>#REF!</f>
        <v>#REF!</v>
      </c>
    </row>
    <row r="72" spans="1:20" s="139" customFormat="1" ht="13.5" customHeight="1">
      <c r="A72" s="132"/>
      <c r="B72" s="67"/>
      <c r="C72" s="67"/>
      <c r="D72" s="67"/>
      <c r="E72" s="67"/>
      <c r="F72" s="31" t="str">
        <f>UPPER(IF($E71="","",VLOOKUP($E71,'[6]男雙準備名單'!$A$7:$V$39,7)))</f>
        <v>王國衍</v>
      </c>
      <c r="G72" s="133"/>
      <c r="H72" s="28" t="str">
        <f>IF($E71="","",VLOOKUP($E71,'[6]男雙準備名單'!$A$7:$V$39,9))</f>
        <v>台中市</v>
      </c>
      <c r="I72" s="140"/>
      <c r="J72" s="66">
        <f>IF(I72="a",F71,IF(I72="b",F73,""))</f>
      </c>
      <c r="K72" s="141"/>
      <c r="L72" s="135"/>
      <c r="M72" s="136"/>
      <c r="N72" s="135"/>
      <c r="O72" s="136"/>
      <c r="P72" s="135"/>
      <c r="Q72" s="35"/>
      <c r="R72" s="138"/>
      <c r="T72" s="47" t="e">
        <f>#REF!</f>
        <v>#REF!</v>
      </c>
    </row>
    <row r="73" spans="1:20" s="139" customFormat="1" ht="13.5" customHeight="1">
      <c r="A73" s="132"/>
      <c r="B73" s="67"/>
      <c r="C73" s="67"/>
      <c r="D73" s="67"/>
      <c r="E73" s="67"/>
      <c r="F73" s="68"/>
      <c r="G73" s="71"/>
      <c r="H73" s="66"/>
      <c r="I73" s="142"/>
      <c r="J73" s="143">
        <f>UPPER(IF(OR(I74="a",I74="as"),F71,IF(OR(I74="b",I74="bs"),F75,)))</f>
      </c>
      <c r="K73" s="144"/>
      <c r="L73" s="135"/>
      <c r="M73" s="136"/>
      <c r="N73" s="135"/>
      <c r="O73" s="136"/>
      <c r="P73" s="135"/>
      <c r="Q73" s="35"/>
      <c r="R73" s="138"/>
      <c r="T73" s="47" t="e">
        <f>#REF!</f>
        <v>#REF!</v>
      </c>
    </row>
    <row r="74" spans="1:20" s="139" customFormat="1" ht="13.5" customHeight="1">
      <c r="A74" s="132"/>
      <c r="B74" s="41"/>
      <c r="C74" s="41"/>
      <c r="D74" s="41"/>
      <c r="E74" s="41"/>
      <c r="F74" s="145"/>
      <c r="G74" s="146"/>
      <c r="H74" s="44" t="s">
        <v>6</v>
      </c>
      <c r="I74" s="53"/>
      <c r="J74" s="147">
        <f>UPPER(IF(OR(I74="a",I74="as"),F72,IF(OR(I74="b",I74="bs"),F76,)))</f>
      </c>
      <c r="K74" s="148"/>
      <c r="L74" s="66"/>
      <c r="M74" s="141"/>
      <c r="N74" s="135"/>
      <c r="O74" s="136"/>
      <c r="P74" s="135"/>
      <c r="Q74" s="35"/>
      <c r="R74" s="138"/>
      <c r="T74" s="47" t="e">
        <f>#REF!</f>
        <v>#REF!</v>
      </c>
    </row>
    <row r="75" spans="1:20" s="139" customFormat="1" ht="13.5" customHeight="1">
      <c r="A75" s="132">
        <v>18</v>
      </c>
      <c r="B75" s="28"/>
      <c r="C75" s="29">
        <f>IF($E75="","",VLOOKUP($E75,'[6]男雙準備名單'!$A$7:$V$39,21))</f>
      </c>
      <c r="D75" s="29"/>
      <c r="E75" s="30"/>
      <c r="F75" s="31" t="s">
        <v>108</v>
      </c>
      <c r="G75" s="133"/>
      <c r="H75" s="28">
        <f>IF($E75="","",VLOOKUP($E75,'[6]男雙準備名單'!$A$7:$V$39,4))</f>
      </c>
      <c r="I75" s="149"/>
      <c r="J75" s="66"/>
      <c r="K75" s="150"/>
      <c r="L75" s="72"/>
      <c r="M75" s="144"/>
      <c r="N75" s="135"/>
      <c r="O75" s="136"/>
      <c r="P75" s="135"/>
      <c r="Q75" s="35"/>
      <c r="R75" s="138"/>
      <c r="T75" s="47" t="e">
        <f>#REF!</f>
        <v>#REF!</v>
      </c>
    </row>
    <row r="76" spans="1:20" s="139" customFormat="1" ht="13.5" customHeight="1">
      <c r="A76" s="132"/>
      <c r="B76" s="67"/>
      <c r="C76" s="67"/>
      <c r="D76" s="67"/>
      <c r="E76" s="67"/>
      <c r="F76" s="31" t="s">
        <v>108</v>
      </c>
      <c r="G76" s="133"/>
      <c r="H76" s="28">
        <f>IF($E75="","",VLOOKUP($E75,'[6]男雙準備名單'!$A$7:$V$39,9))</f>
      </c>
      <c r="I76" s="140"/>
      <c r="J76" s="66"/>
      <c r="K76" s="150"/>
      <c r="L76" s="151"/>
      <c r="M76" s="152"/>
      <c r="N76" s="135"/>
      <c r="O76" s="136"/>
      <c r="P76" s="135"/>
      <c r="Q76" s="35"/>
      <c r="R76" s="138"/>
      <c r="T76" s="47" t="e">
        <f>#REF!</f>
        <v>#REF!</v>
      </c>
    </row>
    <row r="77" spans="1:20" s="139" customFormat="1" ht="6.75" customHeight="1">
      <c r="A77" s="132"/>
      <c r="B77" s="67"/>
      <c r="C77" s="67"/>
      <c r="D77" s="67"/>
      <c r="E77" s="153"/>
      <c r="F77" s="68"/>
      <c r="G77" s="71"/>
      <c r="H77" s="66"/>
      <c r="I77" s="154"/>
      <c r="J77" s="498" t="s">
        <v>574</v>
      </c>
      <c r="K77" s="499"/>
      <c r="L77" s="143">
        <f>UPPER(IF(OR(K78="a",K78="as"),J73,IF(OR(K78="b",K78="bs"),J81,)))</f>
      </c>
      <c r="M77" s="141"/>
      <c r="N77" s="135"/>
      <c r="O77" s="136"/>
      <c r="P77" s="135"/>
      <c r="Q77" s="35"/>
      <c r="R77" s="138"/>
      <c r="T77" s="47" t="e">
        <f>#REF!</f>
        <v>#REF!</v>
      </c>
    </row>
    <row r="78" spans="1:20" s="139" customFormat="1" ht="6.75" customHeight="1">
      <c r="A78" s="132"/>
      <c r="B78" s="41"/>
      <c r="C78" s="41"/>
      <c r="D78" s="41"/>
      <c r="E78" s="51"/>
      <c r="F78" s="145"/>
      <c r="G78" s="146"/>
      <c r="H78" s="135"/>
      <c r="I78" s="155"/>
      <c r="J78" s="498"/>
      <c r="K78" s="499"/>
      <c r="L78" s="147">
        <f>UPPER(IF(OR(K78="a",K78="as"),J74,IF(OR(K78="b",K78="bs"),J82,)))</f>
      </c>
      <c r="M78" s="148"/>
      <c r="N78" s="66"/>
      <c r="O78" s="141"/>
      <c r="P78" s="135"/>
      <c r="Q78" s="35"/>
      <c r="R78" s="138"/>
      <c r="T78" s="47" t="e">
        <f>#REF!</f>
        <v>#REF!</v>
      </c>
    </row>
    <row r="79" spans="1:20" s="139" customFormat="1" ht="13.5" customHeight="1">
      <c r="A79" s="132">
        <v>19</v>
      </c>
      <c r="B79" s="28"/>
      <c r="C79" s="29"/>
      <c r="D79" s="29"/>
      <c r="E79" s="30">
        <v>9</v>
      </c>
      <c r="F79" s="31" t="str">
        <f>UPPER(IF($E79="","",VLOOKUP($E79,'[6]男雙準備名單'!$A$7:$V$39,2)))</f>
        <v>高碩文</v>
      </c>
      <c r="G79" s="133"/>
      <c r="H79" s="28" t="str">
        <f>IF($E79="","",VLOOKUP($E79,'[6]男雙準備名單'!$A$7:$V$39,4))</f>
        <v>台北市</v>
      </c>
      <c r="I79" s="134"/>
      <c r="J79" s="498"/>
      <c r="K79" s="499"/>
      <c r="L79" s="135"/>
      <c r="M79" s="150"/>
      <c r="N79" s="72"/>
      <c r="O79" s="141"/>
      <c r="P79" s="135"/>
      <c r="Q79" s="35"/>
      <c r="R79" s="138"/>
      <c r="T79" s="47" t="e">
        <f>#REF!</f>
        <v>#REF!</v>
      </c>
    </row>
    <row r="80" spans="1:20" s="139" customFormat="1" ht="13.5" customHeight="1" thickBot="1">
      <c r="A80" s="132"/>
      <c r="B80" s="67"/>
      <c r="C80" s="67"/>
      <c r="D80" s="67"/>
      <c r="E80" s="67"/>
      <c r="F80" s="31" t="str">
        <f>UPPER(IF($E79="","",VLOOKUP($E79,'[6]男雙準備名單'!$A$7:$V$39,7)))</f>
        <v>陳登益</v>
      </c>
      <c r="G80" s="133"/>
      <c r="H80" s="28" t="str">
        <f>IF($E79="","",VLOOKUP($E79,'[6]男雙準備名單'!$A$7:$V$39,9))</f>
        <v>台北市</v>
      </c>
      <c r="I80" s="140"/>
      <c r="J80" s="498"/>
      <c r="K80" s="499"/>
      <c r="L80" s="135"/>
      <c r="M80" s="150"/>
      <c r="N80" s="66"/>
      <c r="O80" s="141"/>
      <c r="P80" s="135"/>
      <c r="Q80" s="35"/>
      <c r="R80" s="138"/>
      <c r="T80" s="63" t="e">
        <f>#REF!</f>
        <v>#REF!</v>
      </c>
    </row>
    <row r="81" spans="1:18" s="139" customFormat="1" ht="13.5" customHeight="1">
      <c r="A81" s="132"/>
      <c r="B81" s="67"/>
      <c r="C81" s="67"/>
      <c r="D81" s="67"/>
      <c r="E81" s="153"/>
      <c r="F81" s="68"/>
      <c r="G81" s="71"/>
      <c r="H81" s="66"/>
      <c r="I81" s="142"/>
      <c r="J81" s="143">
        <f>UPPER(IF(OR(I82="a",I82="as"),F79,IF(OR(I82="b",I82="bs"),F83,)))</f>
      </c>
      <c r="K81" s="156"/>
      <c r="L81" s="135"/>
      <c r="M81" s="150"/>
      <c r="N81" s="66"/>
      <c r="O81" s="141"/>
      <c r="P81" s="135"/>
      <c r="Q81" s="35"/>
      <c r="R81" s="138"/>
    </row>
    <row r="82" spans="1:18" s="139" customFormat="1" ht="13.5" customHeight="1">
      <c r="A82" s="132"/>
      <c r="B82" s="41"/>
      <c r="C82" s="41"/>
      <c r="D82" s="41"/>
      <c r="E82" s="51"/>
      <c r="F82" s="145"/>
      <c r="G82" s="146"/>
      <c r="H82" s="44" t="s">
        <v>6</v>
      </c>
      <c r="I82" s="53"/>
      <c r="J82" s="147">
        <f>UPPER(IF(OR(I82="a",I82="as"),F80,IF(OR(I82="b",I82="bs"),F84,)))</f>
      </c>
      <c r="K82" s="157"/>
      <c r="L82" s="66"/>
      <c r="M82" s="150"/>
      <c r="N82" s="66"/>
      <c r="O82" s="141"/>
      <c r="P82" s="135"/>
      <c r="Q82" s="35"/>
      <c r="R82" s="138"/>
    </row>
    <row r="83" spans="1:18" s="139" customFormat="1" ht="13.5" customHeight="1">
      <c r="A83" s="132">
        <v>20</v>
      </c>
      <c r="B83" s="28"/>
      <c r="C83" s="29"/>
      <c r="D83" s="29"/>
      <c r="E83" s="30"/>
      <c r="F83" s="31" t="s">
        <v>108</v>
      </c>
      <c r="G83" s="133"/>
      <c r="H83" s="28">
        <f>IF($E83="","",VLOOKUP($E83,'[6]男雙準備名單'!$A$7:$V$39,4))</f>
      </c>
      <c r="I83" s="149"/>
      <c r="J83" s="66"/>
      <c r="K83" s="141"/>
      <c r="L83" s="72"/>
      <c r="M83" s="156"/>
      <c r="N83" s="66"/>
      <c r="O83" s="141"/>
      <c r="P83" s="135"/>
      <c r="Q83" s="35"/>
      <c r="R83" s="138"/>
    </row>
    <row r="84" spans="1:18" s="139" customFormat="1" ht="13.5" customHeight="1">
      <c r="A84" s="132"/>
      <c r="B84" s="67"/>
      <c r="C84" s="67"/>
      <c r="D84" s="67"/>
      <c r="E84" s="67"/>
      <c r="F84" s="31" t="s">
        <v>108</v>
      </c>
      <c r="G84" s="133"/>
      <c r="H84" s="28">
        <f>IF($E83="","",VLOOKUP($E83,'[6]男雙準備名單'!$A$7:$V$39,9))</f>
      </c>
      <c r="I84" s="140"/>
      <c r="J84" s="66"/>
      <c r="K84" s="141"/>
      <c r="L84" s="498" t="s">
        <v>578</v>
      </c>
      <c r="M84" s="499"/>
      <c r="N84" s="66"/>
      <c r="O84" s="141"/>
      <c r="P84" s="135"/>
      <c r="Q84" s="35"/>
      <c r="R84" s="138"/>
    </row>
    <row r="85" spans="1:18" s="139" customFormat="1" ht="6.75" customHeight="1">
      <c r="A85" s="132"/>
      <c r="B85" s="67"/>
      <c r="C85" s="67"/>
      <c r="D85" s="67"/>
      <c r="E85" s="67"/>
      <c r="F85" s="68"/>
      <c r="G85" s="71"/>
      <c r="H85" s="66"/>
      <c r="I85" s="154"/>
      <c r="J85" s="135"/>
      <c r="K85" s="136"/>
      <c r="L85" s="498"/>
      <c r="M85" s="499"/>
      <c r="N85" s="143">
        <f>UPPER(IF(OR(M86="a",M86="as"),L77,IF(OR(M86="b",M86="bs"),L93,)))</f>
      </c>
      <c r="O85" s="141"/>
      <c r="P85" s="135"/>
      <c r="Q85" s="35"/>
      <c r="R85" s="138"/>
    </row>
    <row r="86" spans="1:18" s="139" customFormat="1" ht="6.75" customHeight="1">
      <c r="A86" s="132"/>
      <c r="B86" s="41"/>
      <c r="C86" s="41"/>
      <c r="D86" s="41"/>
      <c r="E86" s="41"/>
      <c r="F86" s="145"/>
      <c r="G86" s="146"/>
      <c r="H86" s="135"/>
      <c r="I86" s="155"/>
      <c r="J86" s="135"/>
      <c r="K86" s="136"/>
      <c r="L86" s="498"/>
      <c r="M86" s="499"/>
      <c r="N86" s="147">
        <f>UPPER(IF(OR(M86="a",M86="as"),L78,IF(OR(M86="b",M86="bs"),L94,)))</f>
      </c>
      <c r="O86" s="148"/>
      <c r="P86" s="66"/>
      <c r="Q86" s="86"/>
      <c r="R86" s="138"/>
    </row>
    <row r="87" spans="1:18" s="139" customFormat="1" ht="13.5" customHeight="1">
      <c r="A87" s="132">
        <v>21</v>
      </c>
      <c r="B87" s="28"/>
      <c r="C87" s="29"/>
      <c r="D87" s="29"/>
      <c r="E87" s="30">
        <v>13</v>
      </c>
      <c r="F87" s="31" t="str">
        <f>UPPER(IF($E87="","",VLOOKUP($E87,'[6]男雙準備名單'!$A$7:$V$39,2)))</f>
        <v>陳永波</v>
      </c>
      <c r="G87" s="133"/>
      <c r="H87" s="28" t="str">
        <f>IF($E87="","",VLOOKUP($E87,'[6]男雙準備名單'!$A$7:$V$39,4))</f>
        <v>台中市</v>
      </c>
      <c r="I87" s="134"/>
      <c r="J87" s="135"/>
      <c r="K87" s="136"/>
      <c r="L87" s="498"/>
      <c r="M87" s="499"/>
      <c r="N87" s="135"/>
      <c r="O87" s="150"/>
      <c r="P87" s="135"/>
      <c r="Q87" s="86"/>
      <c r="R87" s="138"/>
    </row>
    <row r="88" spans="1:18" s="139" customFormat="1" ht="13.5" customHeight="1">
      <c r="A88" s="132"/>
      <c r="B88" s="67"/>
      <c r="C88" s="67"/>
      <c r="D88" s="67"/>
      <c r="E88" s="67"/>
      <c r="F88" s="31" t="str">
        <f>UPPER(IF($E87="","",VLOOKUP($E87,'[6]男雙準備名單'!$A$7:$V$39,7)))</f>
        <v>陳明亮</v>
      </c>
      <c r="G88" s="133"/>
      <c r="H88" s="28" t="str">
        <f>IF($E87="","",VLOOKUP($E87,'[6]男雙準備名單'!$A$7:$V$39,9))</f>
        <v>苗栗縣</v>
      </c>
      <c r="I88" s="140"/>
      <c r="J88" s="66">
        <f>IF(I88="a",F87,IF(I88="b",F89,""))</f>
      </c>
      <c r="K88" s="141"/>
      <c r="L88" s="135"/>
      <c r="M88" s="150"/>
      <c r="N88" s="135"/>
      <c r="O88" s="150"/>
      <c r="P88" s="135"/>
      <c r="Q88" s="86"/>
      <c r="R88" s="138"/>
    </row>
    <row r="89" spans="1:18" s="139" customFormat="1" ht="13.5" customHeight="1">
      <c r="A89" s="132"/>
      <c r="B89" s="67"/>
      <c r="C89" s="67"/>
      <c r="D89" s="67"/>
      <c r="E89" s="67"/>
      <c r="F89" s="68"/>
      <c r="G89" s="511" t="s">
        <v>569</v>
      </c>
      <c r="H89" s="511"/>
      <c r="I89" s="512"/>
      <c r="J89" s="143">
        <f>UPPER(IF(OR(I90="a",I90="as"),F87,IF(OR(I90="b",I90="bs"),F91,)))</f>
      </c>
      <c r="K89" s="144"/>
      <c r="L89" s="135"/>
      <c r="M89" s="150"/>
      <c r="N89" s="135"/>
      <c r="O89" s="150"/>
      <c r="P89" s="135"/>
      <c r="Q89" s="86"/>
      <c r="R89" s="138"/>
    </row>
    <row r="90" spans="1:18" s="139" customFormat="1" ht="13.5" customHeight="1">
      <c r="A90" s="132"/>
      <c r="B90" s="41"/>
      <c r="C90" s="41"/>
      <c r="D90" s="41"/>
      <c r="E90" s="41"/>
      <c r="F90" s="145"/>
      <c r="G90" s="498"/>
      <c r="H90" s="498"/>
      <c r="I90" s="499"/>
      <c r="J90" s="147">
        <f>UPPER(IF(OR(I90="a",I90="as"),F88,IF(OR(I90="b",I90="bs"),F92,)))</f>
      </c>
      <c r="K90" s="148"/>
      <c r="L90" s="66"/>
      <c r="M90" s="150"/>
      <c r="N90" s="135"/>
      <c r="O90" s="150"/>
      <c r="P90" s="135"/>
      <c r="Q90" s="86"/>
      <c r="R90" s="138"/>
    </row>
    <row r="91" spans="1:18" s="139" customFormat="1" ht="13.5" customHeight="1">
      <c r="A91" s="132">
        <v>22</v>
      </c>
      <c r="B91" s="28"/>
      <c r="C91" s="29"/>
      <c r="D91" s="29"/>
      <c r="E91" s="30">
        <v>11</v>
      </c>
      <c r="F91" s="31" t="str">
        <f>UPPER(IF($E91="","",VLOOKUP($E91,'[6]男雙準備名單'!$A$7:$V$39,2)))</f>
        <v>張正興</v>
      </c>
      <c r="G91" s="133"/>
      <c r="H91" s="28" t="str">
        <f>IF($E91="","",VLOOKUP($E91,'[6]男雙準備名單'!$A$7:$V$39,4))</f>
        <v>台東市</v>
      </c>
      <c r="I91" s="149"/>
      <c r="J91" s="66"/>
      <c r="K91" s="150"/>
      <c r="L91" s="72"/>
      <c r="M91" s="156"/>
      <c r="N91" s="135"/>
      <c r="O91" s="150"/>
      <c r="P91" s="135"/>
      <c r="Q91" s="86"/>
      <c r="R91" s="138"/>
    </row>
    <row r="92" spans="1:18" s="139" customFormat="1" ht="13.5" customHeight="1">
      <c r="A92" s="132"/>
      <c r="B92" s="67"/>
      <c r="C92" s="67"/>
      <c r="D92" s="67"/>
      <c r="E92" s="67"/>
      <c r="F92" s="31" t="str">
        <f>UPPER(IF($E91="","",VLOOKUP($E91,'[6]男雙準備名單'!$A$7:$V$39,7)))</f>
        <v>林再來</v>
      </c>
      <c r="G92" s="133"/>
      <c r="H92" s="28" t="str">
        <f>IF($E91="","",VLOOKUP($E91,'[6]男雙準備名單'!$A$7:$V$39,9))</f>
        <v>台東市</v>
      </c>
      <c r="I92" s="140"/>
      <c r="J92" s="66"/>
      <c r="K92" s="150"/>
      <c r="L92" s="151"/>
      <c r="M92" s="158"/>
      <c r="N92" s="135"/>
      <c r="O92" s="150"/>
      <c r="P92" s="135"/>
      <c r="Q92" s="86"/>
      <c r="R92" s="138"/>
    </row>
    <row r="93" spans="1:18" s="139" customFormat="1" ht="6.75" customHeight="1">
      <c r="A93" s="132"/>
      <c r="B93" s="67"/>
      <c r="C93" s="67"/>
      <c r="D93" s="67"/>
      <c r="E93" s="153"/>
      <c r="F93" s="68"/>
      <c r="G93" s="71"/>
      <c r="H93" s="66"/>
      <c r="I93" s="154"/>
      <c r="J93" s="498" t="s">
        <v>575</v>
      </c>
      <c r="K93" s="499"/>
      <c r="L93" s="143">
        <f>UPPER(IF(OR(K94="a",K94="as"),J89,IF(OR(K94="b",K94="bs"),J97,)))</f>
      </c>
      <c r="M93" s="150"/>
      <c r="N93" s="135"/>
      <c r="O93" s="150"/>
      <c r="P93" s="135"/>
      <c r="Q93" s="86"/>
      <c r="R93" s="138"/>
    </row>
    <row r="94" spans="1:18" s="139" customFormat="1" ht="6.75" customHeight="1">
      <c r="A94" s="132"/>
      <c r="B94" s="41"/>
      <c r="C94" s="41"/>
      <c r="D94" s="41"/>
      <c r="E94" s="51"/>
      <c r="F94" s="145"/>
      <c r="G94" s="146"/>
      <c r="H94" s="135"/>
      <c r="I94" s="155"/>
      <c r="J94" s="498"/>
      <c r="K94" s="499"/>
      <c r="L94" s="147">
        <f>UPPER(IF(OR(K94="a",K94="as"),J90,IF(OR(K94="b",K94="bs"),J98,)))</f>
      </c>
      <c r="M94" s="157"/>
      <c r="N94" s="66"/>
      <c r="O94" s="150"/>
      <c r="P94" s="135"/>
      <c r="Q94" s="86"/>
      <c r="R94" s="138"/>
    </row>
    <row r="95" spans="1:18" s="139" customFormat="1" ht="13.5" customHeight="1">
      <c r="A95" s="132">
        <v>23</v>
      </c>
      <c r="B95" s="28"/>
      <c r="C95" s="29">
        <f>IF($E95="","",VLOOKUP($E95,'[6]男雙準備名單'!$A$7:$V$39,21))</f>
      </c>
      <c r="D95" s="29"/>
      <c r="E95" s="30"/>
      <c r="F95" s="31" t="s">
        <v>108</v>
      </c>
      <c r="G95" s="133"/>
      <c r="H95" s="28">
        <f>IF($E95="","",VLOOKUP($E95,'[6]男雙準備名單'!$A$7:$V$39,4))</f>
      </c>
      <c r="I95" s="134"/>
      <c r="J95" s="498"/>
      <c r="K95" s="499"/>
      <c r="L95" s="135"/>
      <c r="M95" s="159"/>
      <c r="N95" s="72"/>
      <c r="O95" s="150"/>
      <c r="P95" s="135"/>
      <c r="Q95" s="86"/>
      <c r="R95" s="138"/>
    </row>
    <row r="96" spans="1:18" s="139" customFormat="1" ht="13.5" customHeight="1">
      <c r="A96" s="132"/>
      <c r="B96" s="67"/>
      <c r="C96" s="67"/>
      <c r="D96" s="67"/>
      <c r="E96" s="67"/>
      <c r="F96" s="31" t="s">
        <v>108</v>
      </c>
      <c r="G96" s="133"/>
      <c r="H96" s="28">
        <f>IF($E95="","",VLOOKUP($E95,'[6]男雙準備名單'!$A$7:$V$39,9))</f>
      </c>
      <c r="I96" s="140"/>
      <c r="J96" s="498"/>
      <c r="K96" s="499"/>
      <c r="L96" s="135"/>
      <c r="M96" s="141"/>
      <c r="N96" s="66"/>
      <c r="O96" s="150"/>
      <c r="P96" s="135"/>
      <c r="Q96" s="86"/>
      <c r="R96" s="138"/>
    </row>
    <row r="97" spans="1:18" s="139" customFormat="1" ht="13.5" customHeight="1">
      <c r="A97" s="132"/>
      <c r="B97" s="67"/>
      <c r="C97" s="67"/>
      <c r="D97" s="67"/>
      <c r="E97" s="153"/>
      <c r="F97" s="68"/>
      <c r="G97" s="71"/>
      <c r="H97" s="66"/>
      <c r="I97" s="142"/>
      <c r="J97" s="143">
        <f>UPPER(IF(OR(I98="a",I98="as"),F95,IF(OR(I98="b",I98="bs"),F99,)))</f>
      </c>
      <c r="K97" s="156"/>
      <c r="L97" s="135"/>
      <c r="M97" s="141"/>
      <c r="N97" s="66"/>
      <c r="O97" s="150"/>
      <c r="P97" s="135"/>
      <c r="Q97" s="86"/>
      <c r="R97" s="138"/>
    </row>
    <row r="98" spans="1:18" s="139" customFormat="1" ht="13.5" customHeight="1">
      <c r="A98" s="132"/>
      <c r="B98" s="41"/>
      <c r="C98" s="41"/>
      <c r="D98" s="41"/>
      <c r="E98" s="51"/>
      <c r="F98" s="145"/>
      <c r="G98" s="146"/>
      <c r="H98" s="44" t="s">
        <v>6</v>
      </c>
      <c r="I98" s="53"/>
      <c r="J98" s="147">
        <f>UPPER(IF(OR(I98="a",I98="as"),F96,IF(OR(I98="b",I98="bs"),F100,)))</f>
      </c>
      <c r="K98" s="157"/>
      <c r="L98" s="66"/>
      <c r="M98" s="141"/>
      <c r="N98" s="66"/>
      <c r="O98" s="150"/>
      <c r="P98" s="135"/>
      <c r="Q98" s="86"/>
      <c r="R98" s="138"/>
    </row>
    <row r="99" spans="1:18" s="139" customFormat="1" ht="13.5" customHeight="1">
      <c r="A99" s="132">
        <v>24</v>
      </c>
      <c r="B99" s="28"/>
      <c r="C99" s="29">
        <f>IF($E99="","",VLOOKUP($E99,'[6]男雙準備名單'!$A$7:$V$39,21))</f>
        <v>18</v>
      </c>
      <c r="D99" s="29">
        <v>4</v>
      </c>
      <c r="E99" s="30">
        <v>4</v>
      </c>
      <c r="F99" s="31" t="str">
        <f>UPPER(IF($E99="","",VLOOKUP($E99,'[6]男雙準備名單'!$A$7:$V$39,2)))</f>
        <v>謝德亮</v>
      </c>
      <c r="G99" s="133"/>
      <c r="H99" s="28" t="str">
        <f>IF($E99="","",VLOOKUP($E99,'[6]男雙準備名單'!$A$7:$V$39,4))</f>
        <v>南投縣</v>
      </c>
      <c r="I99" s="149"/>
      <c r="J99" s="66"/>
      <c r="K99" s="141"/>
      <c r="L99" s="72"/>
      <c r="M99" s="144"/>
      <c r="N99" s="66"/>
      <c r="O99" s="150"/>
      <c r="P99" s="135"/>
      <c r="Q99" s="86"/>
      <c r="R99" s="138"/>
    </row>
    <row r="100" spans="1:18" s="139" customFormat="1" ht="13.5" customHeight="1">
      <c r="A100" s="132"/>
      <c r="B100" s="67"/>
      <c r="C100" s="67"/>
      <c r="D100" s="67"/>
      <c r="E100" s="67"/>
      <c r="F100" s="31" t="str">
        <f>UPPER(IF($E99="","",VLOOKUP($E99,'[6]男雙準備名單'!$A$7:$V$39,7)))</f>
        <v>廖日誌</v>
      </c>
      <c r="G100" s="133"/>
      <c r="H100" s="28" t="str">
        <f>IF($E99="","",VLOOKUP($E99,'[6]男雙準備名單'!$A$7:$V$39,9))</f>
        <v>南投縣</v>
      </c>
      <c r="I100" s="140"/>
      <c r="J100" s="66"/>
      <c r="K100" s="141"/>
      <c r="L100" s="151"/>
      <c r="M100" s="152"/>
      <c r="N100" s="498" t="s">
        <v>583</v>
      </c>
      <c r="O100" s="499"/>
      <c r="P100" s="135"/>
      <c r="Q100" s="86"/>
      <c r="R100" s="138"/>
    </row>
    <row r="101" spans="1:18" s="139" customFormat="1" ht="6.75" customHeight="1">
      <c r="A101" s="132"/>
      <c r="B101" s="67"/>
      <c r="C101" s="67"/>
      <c r="D101" s="67"/>
      <c r="E101" s="153"/>
      <c r="F101" s="68"/>
      <c r="G101" s="71"/>
      <c r="H101" s="66"/>
      <c r="I101" s="154"/>
      <c r="J101" s="135"/>
      <c r="K101" s="136"/>
      <c r="L101" s="66"/>
      <c r="M101" s="141"/>
      <c r="N101" s="498"/>
      <c r="O101" s="499"/>
      <c r="P101" s="143">
        <f>UPPER(IF(OR(O102="a",O102="as"),N85,IF(OR(O102="b",O102="bs"),N117,)))</f>
      </c>
      <c r="Q101" s="160"/>
      <c r="R101" s="138"/>
    </row>
    <row r="102" spans="1:18" s="139" customFormat="1" ht="6.75" customHeight="1">
      <c r="A102" s="132"/>
      <c r="B102" s="41"/>
      <c r="C102" s="41"/>
      <c r="D102" s="41"/>
      <c r="E102" s="51"/>
      <c r="F102" s="145"/>
      <c r="G102" s="146"/>
      <c r="H102" s="135"/>
      <c r="I102" s="155"/>
      <c r="J102" s="135"/>
      <c r="K102" s="136"/>
      <c r="L102" s="66"/>
      <c r="M102" s="141"/>
      <c r="N102" s="498"/>
      <c r="O102" s="499"/>
      <c r="P102" s="147">
        <f>UPPER(IF(OR(O102="a",O102="as"),N86,IF(OR(O102="b",O102="bs"),N118,)))</f>
      </c>
      <c r="Q102" s="161"/>
      <c r="R102" s="138"/>
    </row>
    <row r="103" spans="1:18" s="139" customFormat="1" ht="13.5" customHeight="1">
      <c r="A103" s="132">
        <v>25</v>
      </c>
      <c r="B103" s="28"/>
      <c r="C103" s="29"/>
      <c r="D103" s="29"/>
      <c r="E103" s="230">
        <v>7</v>
      </c>
      <c r="F103" s="31" t="str">
        <f>UPPER(IF($E103="","",VLOOKUP($E103,'[6]男雙準備名單'!$A$7:$V$39,2)))</f>
        <v>陳四平</v>
      </c>
      <c r="G103" s="133"/>
      <c r="H103" s="28" t="str">
        <f>IF($E103="","",VLOOKUP($E103,'[6]男雙準備名單'!$A$7:$V$39,4))</f>
        <v>台北市</v>
      </c>
      <c r="I103" s="134"/>
      <c r="J103" s="135"/>
      <c r="K103" s="136"/>
      <c r="L103" s="135"/>
      <c r="M103" s="136"/>
      <c r="N103" s="498"/>
      <c r="O103" s="499"/>
      <c r="P103" s="72"/>
      <c r="Q103" s="86"/>
      <c r="R103" s="138"/>
    </row>
    <row r="104" spans="1:18" s="139" customFormat="1" ht="13.5" customHeight="1">
      <c r="A104" s="132"/>
      <c r="B104" s="67"/>
      <c r="C104" s="67"/>
      <c r="D104" s="67"/>
      <c r="E104" s="67"/>
      <c r="F104" s="31" t="str">
        <f>UPPER(IF($E103="","",VLOOKUP($E103,'[6]男雙準備名單'!$A$7:$V$39,7)))</f>
        <v>張安南</v>
      </c>
      <c r="G104" s="133"/>
      <c r="H104" s="28" t="str">
        <f>IF($E103="","",VLOOKUP($E103,'[6]男雙準備名單'!$A$7:$V$39,9))</f>
        <v>台北市</v>
      </c>
      <c r="I104" s="140"/>
      <c r="J104" s="66">
        <f>IF(I104="a",F103,IF(I104="b",F105,""))</f>
      </c>
      <c r="K104" s="141"/>
      <c r="L104" s="135"/>
      <c r="M104" s="136"/>
      <c r="N104" s="135"/>
      <c r="O104" s="150"/>
      <c r="P104" s="151"/>
      <c r="Q104" s="162"/>
      <c r="R104" s="138"/>
    </row>
    <row r="105" spans="1:18" s="139" customFormat="1" ht="13.5" customHeight="1">
      <c r="A105" s="132"/>
      <c r="B105" s="67"/>
      <c r="C105" s="67"/>
      <c r="D105" s="67"/>
      <c r="E105" s="153"/>
      <c r="F105" s="68"/>
      <c r="G105" s="71"/>
      <c r="H105" s="66"/>
      <c r="I105" s="142"/>
      <c r="J105" s="143">
        <f>UPPER(IF(OR(I106="a",I106="as"),F103,IF(OR(I106="b",I106="bs"),F107,)))</f>
      </c>
      <c r="K105" s="144"/>
      <c r="L105" s="135"/>
      <c r="M105" s="136"/>
      <c r="N105" s="135"/>
      <c r="O105" s="150"/>
      <c r="P105" s="135"/>
      <c r="Q105" s="86"/>
      <c r="R105" s="138"/>
    </row>
    <row r="106" spans="1:18" s="139" customFormat="1" ht="13.5" customHeight="1">
      <c r="A106" s="132"/>
      <c r="B106" s="41"/>
      <c r="C106" s="41"/>
      <c r="D106" s="41"/>
      <c r="E106" s="51"/>
      <c r="F106" s="145"/>
      <c r="G106" s="146"/>
      <c r="H106" s="44" t="s">
        <v>6</v>
      </c>
      <c r="I106" s="53"/>
      <c r="J106" s="147">
        <f>UPPER(IF(OR(I106="a",I106="as"),F104,IF(OR(I106="b",I106="bs"),F108,)))</f>
      </c>
      <c r="K106" s="148"/>
      <c r="L106" s="66"/>
      <c r="M106" s="141"/>
      <c r="N106" s="135"/>
      <c r="O106" s="150"/>
      <c r="P106" s="135"/>
      <c r="Q106" s="86"/>
      <c r="R106" s="138"/>
    </row>
    <row r="107" spans="1:18" s="139" customFormat="1" ht="13.5" customHeight="1">
      <c r="A107" s="132">
        <v>26</v>
      </c>
      <c r="B107" s="28"/>
      <c r="C107" s="29">
        <f>IF($E107="","",VLOOKUP($E107,'[6]男雙準備名單'!$A$7:$V$39,21))</f>
      </c>
      <c r="D107" s="29"/>
      <c r="E107" s="30"/>
      <c r="F107" s="31" t="s">
        <v>108</v>
      </c>
      <c r="G107" s="133"/>
      <c r="H107" s="28">
        <f>IF($E107="","",VLOOKUP($E107,'[6]男雙準備名單'!$A$7:$V$39,4))</f>
      </c>
      <c r="I107" s="149"/>
      <c r="J107" s="66"/>
      <c r="K107" s="150"/>
      <c r="L107" s="72"/>
      <c r="M107" s="144"/>
      <c r="N107" s="135"/>
      <c r="O107" s="150"/>
      <c r="P107" s="135"/>
      <c r="Q107" s="86"/>
      <c r="R107" s="138"/>
    </row>
    <row r="108" spans="1:18" s="139" customFormat="1" ht="13.5" customHeight="1">
      <c r="A108" s="132"/>
      <c r="B108" s="67"/>
      <c r="C108" s="67"/>
      <c r="D108" s="67"/>
      <c r="E108" s="67"/>
      <c r="F108" s="31" t="s">
        <v>108</v>
      </c>
      <c r="G108" s="133"/>
      <c r="H108" s="28">
        <f>IF($E107="","",VLOOKUP($E107,'[6]男雙準備名單'!$A$7:$V$39,9))</f>
      </c>
      <c r="I108" s="140"/>
      <c r="J108" s="66"/>
      <c r="K108" s="150"/>
      <c r="L108" s="151"/>
      <c r="M108" s="152"/>
      <c r="N108" s="135"/>
      <c r="O108" s="150"/>
      <c r="P108" s="135"/>
      <c r="Q108" s="86"/>
      <c r="R108" s="138"/>
    </row>
    <row r="109" spans="1:18" s="139" customFormat="1" ht="6.75" customHeight="1">
      <c r="A109" s="132"/>
      <c r="B109" s="67"/>
      <c r="C109" s="67"/>
      <c r="D109" s="67"/>
      <c r="E109" s="153"/>
      <c r="F109" s="68"/>
      <c r="G109" s="71"/>
      <c r="H109" s="66"/>
      <c r="I109" s="154"/>
      <c r="J109" s="498" t="s">
        <v>576</v>
      </c>
      <c r="K109" s="499"/>
      <c r="L109" s="143">
        <f>UPPER(IF(OR(K110="a",K110="as"),J105,IF(OR(K110="b",K110="bs"),J113,)))</f>
      </c>
      <c r="M109" s="141"/>
      <c r="N109" s="135"/>
      <c r="O109" s="150"/>
      <c r="P109" s="135"/>
      <c r="Q109" s="86"/>
      <c r="R109" s="138"/>
    </row>
    <row r="110" spans="1:18" s="139" customFormat="1" ht="6.75" customHeight="1">
      <c r="A110" s="132"/>
      <c r="B110" s="41"/>
      <c r="C110" s="41"/>
      <c r="D110" s="41"/>
      <c r="E110" s="51"/>
      <c r="F110" s="145"/>
      <c r="G110" s="146"/>
      <c r="H110" s="135"/>
      <c r="I110" s="155"/>
      <c r="J110" s="498"/>
      <c r="K110" s="499"/>
      <c r="L110" s="147">
        <f>UPPER(IF(OR(K110="a",K110="as"),J106,IF(OR(K110="b",K110="bs"),J114,)))</f>
      </c>
      <c r="M110" s="148"/>
      <c r="N110" s="66"/>
      <c r="O110" s="150"/>
      <c r="P110" s="135"/>
      <c r="Q110" s="86"/>
      <c r="R110" s="138"/>
    </row>
    <row r="111" spans="1:18" s="139" customFormat="1" ht="13.5" customHeight="1">
      <c r="A111" s="132">
        <v>27</v>
      </c>
      <c r="B111" s="28"/>
      <c r="C111" s="29"/>
      <c r="D111" s="29"/>
      <c r="E111" s="30">
        <v>14</v>
      </c>
      <c r="F111" s="31" t="str">
        <f>UPPER(IF($E111="","",VLOOKUP($E111,'[6]男雙準備名單'!$A$7:$V$39,2)))</f>
        <v>姜林明</v>
      </c>
      <c r="G111" s="133"/>
      <c r="H111" s="28" t="str">
        <f>IF($E111="","",VLOOKUP($E111,'[6]男雙準備名單'!$A$7:$V$39,4))</f>
        <v>台中市</v>
      </c>
      <c r="I111" s="134"/>
      <c r="J111" s="498"/>
      <c r="K111" s="499"/>
      <c r="L111" s="135"/>
      <c r="M111" s="150"/>
      <c r="N111" s="72"/>
      <c r="O111" s="150"/>
      <c r="P111" s="135"/>
      <c r="Q111" s="86"/>
      <c r="R111" s="138"/>
    </row>
    <row r="112" spans="1:18" s="139" customFormat="1" ht="13.5" customHeight="1">
      <c r="A112" s="132"/>
      <c r="B112" s="67"/>
      <c r="C112" s="67"/>
      <c r="D112" s="67"/>
      <c r="E112" s="67"/>
      <c r="F112" s="31" t="str">
        <f>UPPER(IF($E111="","",VLOOKUP($E111,'[6]男雙準備名單'!$A$7:$V$39,7)))</f>
        <v>洪龍河</v>
      </c>
      <c r="G112" s="133"/>
      <c r="H112" s="28" t="str">
        <f>IF($E111="","",VLOOKUP($E111,'[6]男雙準備名單'!$A$7:$V$39,9))</f>
        <v>台中市</v>
      </c>
      <c r="I112" s="140"/>
      <c r="J112" s="498"/>
      <c r="K112" s="499"/>
      <c r="L112" s="135"/>
      <c r="M112" s="150"/>
      <c r="N112" s="66"/>
      <c r="O112" s="150"/>
      <c r="P112" s="135"/>
      <c r="Q112" s="86"/>
      <c r="R112" s="138"/>
    </row>
    <row r="113" spans="1:18" s="139" customFormat="1" ht="13.5" customHeight="1">
      <c r="A113" s="132"/>
      <c r="B113" s="67"/>
      <c r="C113" s="67"/>
      <c r="D113" s="67"/>
      <c r="E113" s="67"/>
      <c r="F113" s="68"/>
      <c r="G113" s="71"/>
      <c r="H113" s="66"/>
      <c r="I113" s="142"/>
      <c r="J113" s="143">
        <f>UPPER(IF(OR(I114="a",I114="as"),F111,IF(OR(I114="b",I114="bs"),F115,)))</f>
      </c>
      <c r="K113" s="156"/>
      <c r="L113" s="135"/>
      <c r="M113" s="150"/>
      <c r="N113" s="66"/>
      <c r="O113" s="150"/>
      <c r="P113" s="135"/>
      <c r="Q113" s="86"/>
      <c r="R113" s="138"/>
    </row>
    <row r="114" spans="1:18" s="139" customFormat="1" ht="13.5" customHeight="1">
      <c r="A114" s="132"/>
      <c r="B114" s="41"/>
      <c r="C114" s="41"/>
      <c r="D114" s="41"/>
      <c r="E114" s="41"/>
      <c r="F114" s="145"/>
      <c r="G114" s="146"/>
      <c r="H114" s="44" t="s">
        <v>6</v>
      </c>
      <c r="I114" s="53"/>
      <c r="J114" s="147">
        <f>UPPER(IF(OR(I114="a",I114="as"),F112,IF(OR(I114="b",I114="bs"),F116,)))</f>
      </c>
      <c r="K114" s="157"/>
      <c r="L114" s="66"/>
      <c r="M114" s="150"/>
      <c r="N114" s="66"/>
      <c r="O114" s="150"/>
      <c r="P114" s="135"/>
      <c r="Q114" s="86"/>
      <c r="R114" s="138"/>
    </row>
    <row r="115" spans="1:18" s="139" customFormat="1" ht="13.5" customHeight="1">
      <c r="A115" s="132">
        <v>28</v>
      </c>
      <c r="B115" s="28"/>
      <c r="C115" s="29">
        <f>IF($E115="","",VLOOKUP($E115,'[6]男雙準備名單'!$A$7:$V$39,21))</f>
      </c>
      <c r="D115" s="29"/>
      <c r="E115" s="30"/>
      <c r="F115" s="31" t="s">
        <v>108</v>
      </c>
      <c r="G115" s="133"/>
      <c r="H115" s="28">
        <f>IF($E115="","",VLOOKUP($E115,'[6]男雙準備名單'!$A$7:$V$39,4))</f>
      </c>
      <c r="I115" s="149"/>
      <c r="J115" s="66"/>
      <c r="K115" s="141"/>
      <c r="L115" s="72"/>
      <c r="M115" s="156"/>
      <c r="N115" s="66"/>
      <c r="O115" s="150"/>
      <c r="P115" s="135"/>
      <c r="Q115" s="86"/>
      <c r="R115" s="138"/>
    </row>
    <row r="116" spans="1:18" s="139" customFormat="1" ht="13.5" customHeight="1">
      <c r="A116" s="132"/>
      <c r="B116" s="67"/>
      <c r="C116" s="67"/>
      <c r="D116" s="67"/>
      <c r="E116" s="67"/>
      <c r="F116" s="31" t="s">
        <v>108</v>
      </c>
      <c r="G116" s="133"/>
      <c r="H116" s="28">
        <f>IF($E115="","",VLOOKUP($E115,'[6]男雙準備名單'!$A$7:$V$39,9))</f>
      </c>
      <c r="I116" s="140"/>
      <c r="J116" s="66"/>
      <c r="K116" s="141"/>
      <c r="L116" s="498" t="s">
        <v>579</v>
      </c>
      <c r="M116" s="499"/>
      <c r="N116" s="66"/>
      <c r="O116" s="150"/>
      <c r="P116" s="135"/>
      <c r="Q116" s="86"/>
      <c r="R116" s="138"/>
    </row>
    <row r="117" spans="1:18" s="139" customFormat="1" ht="6.75" customHeight="1">
      <c r="A117" s="132"/>
      <c r="B117" s="67"/>
      <c r="C117" s="67"/>
      <c r="D117" s="67"/>
      <c r="E117" s="67"/>
      <c r="F117" s="68"/>
      <c r="G117" s="71"/>
      <c r="H117" s="66"/>
      <c r="I117" s="154"/>
      <c r="J117" s="135"/>
      <c r="K117" s="136"/>
      <c r="L117" s="498"/>
      <c r="M117" s="499"/>
      <c r="N117" s="143">
        <f>UPPER(IF(OR(M118="a",M118="as"),L109,IF(OR(M118="b",M118="bs"),L125,)))</f>
      </c>
      <c r="O117" s="150"/>
      <c r="P117" s="135"/>
      <c r="Q117" s="86"/>
      <c r="R117" s="138"/>
    </row>
    <row r="118" spans="1:18" s="139" customFormat="1" ht="6.75" customHeight="1">
      <c r="A118" s="132"/>
      <c r="B118" s="41"/>
      <c r="C118" s="41"/>
      <c r="D118" s="41"/>
      <c r="E118" s="41"/>
      <c r="F118" s="145"/>
      <c r="G118" s="146"/>
      <c r="H118" s="135"/>
      <c r="I118" s="155"/>
      <c r="J118" s="135"/>
      <c r="K118" s="136"/>
      <c r="L118" s="498"/>
      <c r="M118" s="499"/>
      <c r="N118" s="147">
        <f>UPPER(IF(OR(M118="a",M118="as"),L110,IF(OR(M118="b",M118="bs"),L126,)))</f>
      </c>
      <c r="O118" s="157"/>
      <c r="P118" s="66"/>
      <c r="Q118" s="86"/>
      <c r="R118" s="138"/>
    </row>
    <row r="119" spans="1:18" s="139" customFormat="1" ht="13.5" customHeight="1">
      <c r="A119" s="132">
        <v>29</v>
      </c>
      <c r="B119" s="28"/>
      <c r="C119" s="29"/>
      <c r="D119" s="29"/>
      <c r="E119" s="30">
        <v>8</v>
      </c>
      <c r="F119" s="31" t="str">
        <f>UPPER(IF($E119="","",VLOOKUP($E119,'[6]男雙準備名單'!$A$7:$V$39,2)))</f>
        <v>邱錫吉</v>
      </c>
      <c r="G119" s="133"/>
      <c r="H119" s="28" t="str">
        <f>IF($E119="","",VLOOKUP($E119,'[6]男雙準備名單'!$A$7:$V$39,4))</f>
        <v>新北市</v>
      </c>
      <c r="I119" s="134"/>
      <c r="J119" s="135"/>
      <c r="K119" s="136"/>
      <c r="L119" s="498"/>
      <c r="M119" s="499"/>
      <c r="N119" s="135"/>
      <c r="O119" s="159"/>
      <c r="P119" s="135"/>
      <c r="Q119" s="35"/>
      <c r="R119" s="138"/>
    </row>
    <row r="120" spans="1:18" s="139" customFormat="1" ht="13.5" customHeight="1">
      <c r="A120" s="132"/>
      <c r="B120" s="67"/>
      <c r="C120" s="67"/>
      <c r="D120" s="67"/>
      <c r="E120" s="67"/>
      <c r="F120" s="31" t="str">
        <f>UPPER(IF($E119="","",VLOOKUP($E119,'[6]男雙準備名單'!$A$7:$V$39,7)))</f>
        <v>賴波章</v>
      </c>
      <c r="G120" s="133"/>
      <c r="H120" s="28" t="str">
        <f>IF($E119="","",VLOOKUP($E119,'[6]男雙準備名單'!$A$7:$V$39,9))</f>
        <v>新北市</v>
      </c>
      <c r="I120" s="140"/>
      <c r="J120" s="66">
        <f>IF(I120="a",F119,IF(I120="b",F121,""))</f>
      </c>
      <c r="K120" s="141"/>
      <c r="L120" s="135"/>
      <c r="M120" s="150"/>
      <c r="N120" s="135"/>
      <c r="O120" s="141"/>
      <c r="P120" s="135"/>
      <c r="Q120" s="35"/>
      <c r="R120" s="138"/>
    </row>
    <row r="121" spans="1:18" s="139" customFormat="1" ht="13.5" customHeight="1">
      <c r="A121" s="132"/>
      <c r="B121" s="67"/>
      <c r="C121" s="67"/>
      <c r="D121" s="67"/>
      <c r="E121" s="153"/>
      <c r="F121" s="68"/>
      <c r="G121" s="511" t="s">
        <v>570</v>
      </c>
      <c r="H121" s="511"/>
      <c r="I121" s="512"/>
      <c r="J121" s="143">
        <f>UPPER(IF(OR(I122="a",I122="as"),F119,IF(OR(I122="b",I122="bs"),F123,)))</f>
      </c>
      <c r="K121" s="144"/>
      <c r="L121" s="135"/>
      <c r="M121" s="150"/>
      <c r="N121" s="135"/>
      <c r="O121" s="141"/>
      <c r="P121" s="135"/>
      <c r="Q121" s="35"/>
      <c r="R121" s="138"/>
    </row>
    <row r="122" spans="1:18" s="139" customFormat="1" ht="13.5" customHeight="1">
      <c r="A122" s="132"/>
      <c r="B122" s="41"/>
      <c r="C122" s="41"/>
      <c r="D122" s="41"/>
      <c r="E122" s="51"/>
      <c r="F122" s="145"/>
      <c r="G122" s="498"/>
      <c r="H122" s="498"/>
      <c r="I122" s="499"/>
      <c r="J122" s="147">
        <f>UPPER(IF(OR(I122="a",I122="as"),F120,IF(OR(I122="b",I122="bs"),F124,)))</f>
      </c>
      <c r="K122" s="148"/>
      <c r="L122" s="66"/>
      <c r="M122" s="150"/>
      <c r="N122" s="135"/>
      <c r="O122" s="141"/>
      <c r="P122" s="135"/>
      <c r="Q122" s="35"/>
      <c r="R122" s="138"/>
    </row>
    <row r="123" spans="1:18" s="139" customFormat="1" ht="13.5" customHeight="1">
      <c r="A123" s="132">
        <v>30</v>
      </c>
      <c r="B123" s="28"/>
      <c r="C123" s="29"/>
      <c r="D123" s="29"/>
      <c r="E123" s="30">
        <v>16</v>
      </c>
      <c r="F123" s="31" t="str">
        <f>UPPER(IF($E123="","",VLOOKUP($E123,'[6]男雙準備名單'!$A$7:$V$39,2)))</f>
        <v>蔡木慶</v>
      </c>
      <c r="G123" s="133"/>
      <c r="H123" s="28" t="str">
        <f>IF($E123="","",VLOOKUP($E123,'[6]男雙準備名單'!$A$7:$V$39,4))</f>
        <v>台中市</v>
      </c>
      <c r="I123" s="149"/>
      <c r="J123" s="66"/>
      <c r="K123" s="150"/>
      <c r="L123" s="72"/>
      <c r="M123" s="156"/>
      <c r="N123" s="135"/>
      <c r="O123" s="141"/>
      <c r="P123" s="135"/>
      <c r="Q123" s="35"/>
      <c r="R123" s="138"/>
    </row>
    <row r="124" spans="1:18" s="139" customFormat="1" ht="13.5" customHeight="1">
      <c r="A124" s="132"/>
      <c r="B124" s="67"/>
      <c r="C124" s="67"/>
      <c r="D124" s="67"/>
      <c r="E124" s="67"/>
      <c r="F124" s="31" t="str">
        <f>UPPER(IF($E123="","",VLOOKUP($E123,'[6]男雙準備名單'!$A$7:$V$39,7)))</f>
        <v>吳榮輝</v>
      </c>
      <c r="G124" s="133"/>
      <c r="H124" s="28" t="str">
        <f>IF($E123="","",VLOOKUP($E123,'[6]男雙準備名單'!$A$7:$V$39,9))</f>
        <v>台中市</v>
      </c>
      <c r="I124" s="140"/>
      <c r="J124" s="66"/>
      <c r="K124" s="150"/>
      <c r="L124" s="151"/>
      <c r="M124" s="158"/>
      <c r="N124" s="135"/>
      <c r="O124" s="141"/>
      <c r="P124" s="135"/>
      <c r="Q124" s="35"/>
      <c r="R124" s="138"/>
    </row>
    <row r="125" spans="1:18" s="139" customFormat="1" ht="6.75" customHeight="1">
      <c r="A125" s="132"/>
      <c r="B125" s="67"/>
      <c r="C125" s="67"/>
      <c r="D125" s="67"/>
      <c r="E125" s="153"/>
      <c r="F125" s="68"/>
      <c r="G125" s="71"/>
      <c r="H125" s="66"/>
      <c r="I125" s="154"/>
      <c r="J125" s="498" t="s">
        <v>577</v>
      </c>
      <c r="K125" s="499"/>
      <c r="L125" s="143">
        <f>UPPER(IF(OR(K126="a",K126="as"),J121,IF(OR(K126="b",K126="bs"),J129,)))</f>
      </c>
      <c r="M125" s="150"/>
      <c r="N125" s="135"/>
      <c r="O125" s="141"/>
      <c r="P125" s="135"/>
      <c r="Q125" s="35"/>
      <c r="R125" s="138"/>
    </row>
    <row r="126" spans="1:18" s="139" customFormat="1" ht="6.75" customHeight="1">
      <c r="A126" s="132"/>
      <c r="B126" s="41"/>
      <c r="C126" s="41"/>
      <c r="D126" s="41"/>
      <c r="E126" s="51"/>
      <c r="F126" s="145"/>
      <c r="G126" s="146"/>
      <c r="H126" s="135"/>
      <c r="I126" s="155"/>
      <c r="J126" s="498"/>
      <c r="K126" s="499"/>
      <c r="L126" s="147">
        <f>UPPER(IF(OR(K126="a",K126="as"),J122,IF(OR(K126="b",K126="bs"),J130,)))</f>
      </c>
      <c r="M126" s="157"/>
      <c r="N126" s="66"/>
      <c r="O126" s="141"/>
      <c r="P126" s="135"/>
      <c r="Q126" s="35"/>
      <c r="R126" s="138"/>
    </row>
    <row r="127" spans="1:18" s="139" customFormat="1" ht="13.5" customHeight="1">
      <c r="A127" s="132">
        <v>31</v>
      </c>
      <c r="B127" s="28"/>
      <c r="C127" s="29">
        <f>IF($E127="","",VLOOKUP($E127,'[6]男雙準備名單'!$A$7:$V$39,21))</f>
      </c>
      <c r="D127" s="29"/>
      <c r="E127" s="30"/>
      <c r="F127" s="31" t="s">
        <v>108</v>
      </c>
      <c r="G127" s="133"/>
      <c r="H127" s="28">
        <f>IF($E127="","",VLOOKUP($E127,'[6]男雙準備名單'!$A$7:$V$39,4))</f>
      </c>
      <c r="I127" s="134"/>
      <c r="J127" s="498"/>
      <c r="K127" s="499"/>
      <c r="L127" s="135"/>
      <c r="M127" s="159"/>
      <c r="N127" s="163"/>
      <c r="O127" s="164"/>
      <c r="P127" s="165"/>
      <c r="Q127" s="166"/>
      <c r="R127" s="167"/>
    </row>
    <row r="128" spans="1:18" s="139" customFormat="1" ht="13.5" customHeight="1">
      <c r="A128" s="132"/>
      <c r="B128" s="67"/>
      <c r="C128" s="67"/>
      <c r="D128" s="67"/>
      <c r="E128" s="67"/>
      <c r="F128" s="31" t="s">
        <v>108</v>
      </c>
      <c r="G128" s="133"/>
      <c r="H128" s="28">
        <f>IF($E127="","",VLOOKUP($E127,'[6]男雙準備名單'!$A$7:$V$39,9))</f>
      </c>
      <c r="I128" s="140"/>
      <c r="J128" s="498"/>
      <c r="K128" s="499"/>
      <c r="L128" s="135"/>
      <c r="M128" s="141"/>
      <c r="N128" s="168">
        <f>UPPER(IF(OR(O38="a",O38="as"),N21,IF(OR(O38="b",O38="bs"),N53,)))</f>
      </c>
      <c r="O128" s="169"/>
      <c r="P128" s="170"/>
      <c r="Q128" s="166"/>
      <c r="R128" s="167"/>
    </row>
    <row r="129" spans="1:18" s="139" customFormat="1" ht="13.5" customHeight="1">
      <c r="A129" s="132"/>
      <c r="B129" s="67"/>
      <c r="C129" s="67"/>
      <c r="D129" s="67"/>
      <c r="E129" s="67"/>
      <c r="F129" s="68"/>
      <c r="G129" s="71"/>
      <c r="H129" s="66"/>
      <c r="I129" s="142"/>
      <c r="J129" s="143">
        <f>UPPER(IF(OR(I130="a",I130="as"),F127,IF(OR(I130="b",I130="bs"),F131,)))</f>
      </c>
      <c r="K129" s="156"/>
      <c r="L129" s="135"/>
      <c r="M129" s="141"/>
      <c r="N129" s="220" t="s">
        <v>95</v>
      </c>
      <c r="O129" s="172"/>
      <c r="P129" s="170"/>
      <c r="Q129" s="166"/>
      <c r="R129" s="167"/>
    </row>
    <row r="130" spans="1:18" s="139" customFormat="1" ht="13.5" customHeight="1">
      <c r="A130" s="132"/>
      <c r="B130" s="41"/>
      <c r="C130" s="41"/>
      <c r="D130" s="41"/>
      <c r="E130" s="41"/>
      <c r="F130" s="145"/>
      <c r="G130" s="146"/>
      <c r="H130" s="44" t="s">
        <v>6</v>
      </c>
      <c r="I130" s="53"/>
      <c r="J130" s="147">
        <f>UPPER(IF(OR(I130="a",I130="as"),F128,IF(OR(I130="b",I130="bs"),F132,)))</f>
      </c>
      <c r="K130" s="157"/>
      <c r="L130" s="66"/>
      <c r="M130" s="141"/>
      <c r="N130" s="164"/>
      <c r="O130" s="173"/>
      <c r="P130" s="174">
        <f>UPPER(IF(OR(O131="a",O131="as"),N128,IF(OR(O131="b",O131="bs"),N132,)))</f>
      </c>
      <c r="Q130" s="175"/>
      <c r="R130" s="167"/>
    </row>
    <row r="131" spans="1:18" s="139" customFormat="1" ht="13.5" customHeight="1">
      <c r="A131" s="132">
        <v>32</v>
      </c>
      <c r="B131" s="28"/>
      <c r="C131" s="29">
        <f>IF($E131="","",VLOOKUP($E131,'[6]男雙準備名單'!$A$7:$V$39,21))</f>
        <v>6</v>
      </c>
      <c r="D131" s="29">
        <v>2</v>
      </c>
      <c r="E131" s="30">
        <v>2</v>
      </c>
      <c r="F131" s="31" t="str">
        <f>UPPER(IF($E131="","",VLOOKUP($E131,'[6]男雙準備名單'!$A$7:$V$39,2)))</f>
        <v>張殷嘉</v>
      </c>
      <c r="G131" s="133"/>
      <c r="H131" s="28" t="str">
        <f>IF($E131="","",VLOOKUP($E131,'[6]男雙準備名單'!$A$7:$V$39,4))</f>
        <v>台中市</v>
      </c>
      <c r="I131" s="149"/>
      <c r="J131" s="66"/>
      <c r="K131" s="141"/>
      <c r="L131" s="72"/>
      <c r="M131" s="144"/>
      <c r="N131" s="528" t="s">
        <v>584</v>
      </c>
      <c r="O131" s="529"/>
      <c r="P131" s="220" t="s">
        <v>109</v>
      </c>
      <c r="Q131" s="177"/>
      <c r="R131" s="167"/>
    </row>
    <row r="132" spans="1:18" s="139" customFormat="1" ht="13.5" customHeight="1">
      <c r="A132" s="132"/>
      <c r="B132" s="67"/>
      <c r="C132" s="67"/>
      <c r="D132" s="67"/>
      <c r="E132" s="67"/>
      <c r="F132" s="31" t="str">
        <f>UPPER(IF($E131="","",VLOOKUP($E131,'[6]男雙準備名單'!$A$7:$V$39,7)))</f>
        <v>李良順</v>
      </c>
      <c r="G132" s="133"/>
      <c r="H132" s="28" t="str">
        <f>IF($E131="","",VLOOKUP($E131,'[6]男雙準備名單'!$A$7:$V$39,9))</f>
        <v>高雄市</v>
      </c>
      <c r="I132" s="140"/>
      <c r="J132" s="66"/>
      <c r="K132" s="141"/>
      <c r="L132" s="151"/>
      <c r="M132" s="152"/>
      <c r="N132" s="528"/>
      <c r="O132" s="529"/>
      <c r="P132" s="170"/>
      <c r="Q132" s="166"/>
      <c r="R132" s="167"/>
    </row>
    <row r="133" spans="1:18" s="39" customFormat="1" ht="13.5" customHeight="1">
      <c r="A133" s="178"/>
      <c r="B133" s="179"/>
      <c r="C133" s="179"/>
      <c r="D133" s="179"/>
      <c r="E133" s="180"/>
      <c r="F133" s="181"/>
      <c r="G133" s="182"/>
      <c r="H133" s="183"/>
      <c r="I133" s="184"/>
      <c r="J133" s="36"/>
      <c r="K133" s="37"/>
      <c r="L133" s="61"/>
      <c r="M133" s="70"/>
      <c r="N133" s="185">
        <f>UPPER(IF(OR(O102="a",O102="as"),N86,IF(OR(O102="b",O102="bs"),N118,)))</f>
      </c>
      <c r="O133" s="186"/>
      <c r="P133" s="170"/>
      <c r="Q133" s="166"/>
      <c r="R133" s="187"/>
    </row>
    <row r="134" spans="1:18" s="39" customFormat="1" ht="13.5" customHeight="1">
      <c r="A134" s="178"/>
      <c r="B134" s="188"/>
      <c r="C134" s="188"/>
      <c r="D134" s="188"/>
      <c r="E134" s="189"/>
      <c r="F134" s="92"/>
      <c r="G134" s="190"/>
      <c r="H134" s="191"/>
      <c r="I134" s="192"/>
      <c r="J134" s="36"/>
      <c r="K134" s="37"/>
      <c r="L134" s="97"/>
      <c r="M134" s="98"/>
      <c r="N134" s="193"/>
      <c r="O134" s="194"/>
      <c r="P134" s="195"/>
      <c r="Q134" s="196"/>
      <c r="R134" s="187"/>
    </row>
  </sheetData>
  <sheetProtection/>
  <mergeCells count="19">
    <mergeCell ref="L20:M24"/>
    <mergeCell ref="L84:M87"/>
    <mergeCell ref="L116:M119"/>
    <mergeCell ref="N131:O132"/>
    <mergeCell ref="N36:O39"/>
    <mergeCell ref="N100:O103"/>
    <mergeCell ref="G121:I122"/>
    <mergeCell ref="G89:I90"/>
    <mergeCell ref="G25:I26"/>
    <mergeCell ref="L52:M55"/>
    <mergeCell ref="A4:E4"/>
    <mergeCell ref="J61:K64"/>
    <mergeCell ref="J45:K48"/>
    <mergeCell ref="J29:K32"/>
    <mergeCell ref="J13:K16"/>
    <mergeCell ref="J125:K128"/>
    <mergeCell ref="J109:K112"/>
    <mergeCell ref="J93:K96"/>
    <mergeCell ref="J77:K80"/>
  </mergeCells>
  <conditionalFormatting sqref="H10 H58 H42 H50 H34 H106 H18 H66 H98 H74 H114 N131 H130 H82">
    <cfRule type="expression" priority="17" dxfId="9" stopIfTrue="1">
      <formula>AND($N$1="CU",H10="Umpire")</formula>
    </cfRule>
    <cfRule type="expression" priority="18" dxfId="8" stopIfTrue="1">
      <formula>AND($N$1="CU",H10&lt;&gt;"Umpire",I10&lt;&gt;"")</formula>
    </cfRule>
    <cfRule type="expression" priority="19" dxfId="7" stopIfTrue="1">
      <formula>AND($N$1="CU",H10&lt;&gt;"Umpire")</formula>
    </cfRule>
  </conditionalFormatting>
  <conditionalFormatting sqref="L13 L29 L45 L61 N21 N53 P37 J9 J17 J25 J33 J41 J49 J57 J65 L77 L93 L109 L125 N85 N117 P101 J73 J81 J89 J97 J105 J113 J121 J129 P130">
    <cfRule type="expression" priority="15" dxfId="3" stopIfTrue="1">
      <formula>I10="as"</formula>
    </cfRule>
    <cfRule type="expression" priority="16" dxfId="3" stopIfTrue="1">
      <formula>I10="bs"</formula>
    </cfRule>
  </conditionalFormatting>
  <conditionalFormatting sqref="L14 L30 L46 L62 N22 N54 P38 J10 J18 J26 J34 J42 J50 J58 J66 L78 L94 L110 L126 N86 N118 P102 J74 J82 J90 J98 J106 J114 J122 J130 P131">
    <cfRule type="expression" priority="13" dxfId="3" stopIfTrue="1">
      <formula>I10="as"</formula>
    </cfRule>
    <cfRule type="expression" priority="14" dxfId="3" stopIfTrue="1">
      <formula>I10="bs"</formula>
    </cfRule>
  </conditionalFormatting>
  <conditionalFormatting sqref="I58 I74 I82 I34 I98 I106 I114 I10 I130 I42 I50 I18 I66">
    <cfRule type="expression" priority="12" dxfId="2" stopIfTrue="1">
      <formula>$N$1="CU"</formula>
    </cfRule>
  </conditionalFormatting>
  <conditionalFormatting sqref="B71 B75 B79 B83 B87 B91 B95 B99 B103 B107 B111 B115 B119 B123 B127 B131 B7 B11 B15 B19 B23 B27 B31 B35 B39 B43 B47 B51 B55 B59 B63 B67">
    <cfRule type="cellIs" priority="11" dxfId="10" operator="equal" stopIfTrue="1">
      <formula>"DA"</formula>
    </cfRule>
  </conditionalFormatting>
  <conditionalFormatting sqref="N128">
    <cfRule type="expression" priority="9" dxfId="3" stopIfTrue="1">
      <formula>M65="as"</formula>
    </cfRule>
    <cfRule type="expression" priority="10" dxfId="3" stopIfTrue="1">
      <formula>M65="bs"</formula>
    </cfRule>
  </conditionalFormatting>
  <conditionalFormatting sqref="N129">
    <cfRule type="expression" priority="7" dxfId="3" stopIfTrue="1">
      <formula>M65="as"</formula>
    </cfRule>
    <cfRule type="expression" priority="8" dxfId="3" stopIfTrue="1">
      <formula>M65="bs"</formula>
    </cfRule>
  </conditionalFormatting>
  <conditionalFormatting sqref="F71 F79 F87 F91 F99 F103 F111 F119 F123 F127 F131 F7 F11 F15 F23 F27 F35 F39 F43 F47 F59 F67 F95 F31 F63 F75 F107 F19 F51 F115 F55 F83">
    <cfRule type="cellIs" priority="6" dxfId="1" operator="equal" stopIfTrue="1">
      <formula>"Bye"</formula>
    </cfRule>
  </conditionalFormatting>
  <conditionalFormatting sqref="E71 E75 E79 E83 E87 E91 E95 E99 E103 E107 E111 E115 E119 E123 E127 E131 E7 E11 E15 E19 E23 E27 E31 E35 E39 E43 E47 E51 E55 E59 E63 E67">
    <cfRule type="cellIs" priority="5" dxfId="0" operator="lessThan" stopIfTrue="1">
      <formula>9</formula>
    </cfRule>
  </conditionalFormatting>
  <conditionalFormatting sqref="N133">
    <cfRule type="expression" priority="3" dxfId="3" stopIfTrue="1">
      <formula>#REF!="as"</formula>
    </cfRule>
    <cfRule type="expression" priority="4" dxfId="3" stopIfTrue="1">
      <formula>#REF!="bs"</formula>
    </cfRule>
  </conditionalFormatting>
  <dataValidations count="1">
    <dataValidation type="list" allowBlank="1" showInputMessage="1" sqref="G25 G89 N36 L20 L52 J77 J109 G121 J45">
      <formula1>$T$7:$T$16</formula1>
    </dataValidation>
  </dataValidations>
  <printOptions horizontalCentered="1"/>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15.xml><?xml version="1.0" encoding="utf-8"?>
<worksheet xmlns="http://schemas.openxmlformats.org/spreadsheetml/2006/main" xmlns:r="http://schemas.openxmlformats.org/officeDocument/2006/relationships">
  <dimension ref="A1:U75"/>
  <sheetViews>
    <sheetView showGridLines="0" zoomScalePageLayoutView="0" workbookViewId="0" topLeftCell="A1">
      <selection activeCell="Q16" sqref="Q16"/>
    </sheetView>
  </sheetViews>
  <sheetFormatPr defaultColWidth="9.00390625" defaultRowHeight="16.5"/>
  <cols>
    <col min="1" max="1" width="2.125" style="236" customWidth="1"/>
    <col min="2" max="2" width="2.375" style="236" customWidth="1"/>
    <col min="3" max="4" width="2.50390625" style="344" customWidth="1"/>
    <col min="5" max="5" width="0.37109375" style="236" customWidth="1"/>
    <col min="6" max="6" width="8.625" style="236" customWidth="1"/>
    <col min="7" max="7" width="14.375" style="236" customWidth="1"/>
    <col min="8" max="8" width="0.5" style="236" customWidth="1"/>
    <col min="9" max="9" width="5.125" style="236" customWidth="1"/>
    <col min="10" max="10" width="0.5" style="74" customWidth="1"/>
    <col min="11" max="11" width="13.125" style="247" customWidth="1"/>
    <col min="12" max="12" width="1.4921875" style="198" customWidth="1"/>
    <col min="13" max="13" width="13.125" style="247" customWidth="1"/>
    <col min="14" max="14" width="1.4921875" style="102" customWidth="1"/>
    <col min="15" max="15" width="9.375" style="247" customWidth="1"/>
    <col min="16" max="16" width="1.4921875" style="198" customWidth="1"/>
    <col min="17" max="17" width="9.375" style="247" customWidth="1"/>
    <col min="18" max="18" width="1.625" style="102" customWidth="1"/>
    <col min="19" max="19" width="9.00390625" style="236" customWidth="1"/>
    <col min="20" max="20" width="7.625" style="236" customWidth="1"/>
    <col min="21" max="21" width="7.75390625" style="236" hidden="1" customWidth="1"/>
    <col min="22" max="22" width="5.00390625" style="236" customWidth="1"/>
    <col min="23" max="16384" width="9.00390625" style="236" customWidth="1"/>
  </cols>
  <sheetData>
    <row r="1" spans="1:18" s="399" customFormat="1" ht="15.75" customHeight="1">
      <c r="A1" s="398" t="s">
        <v>179</v>
      </c>
      <c r="C1" s="412"/>
      <c r="D1" s="412"/>
      <c r="J1" s="400"/>
      <c r="K1" s="401"/>
      <c r="L1" s="402"/>
      <c r="M1" s="401"/>
      <c r="N1" s="402"/>
      <c r="O1" s="402"/>
      <c r="P1" s="402"/>
      <c r="Q1" s="403"/>
      <c r="R1" s="404"/>
    </row>
    <row r="2" spans="1:18" s="353" customFormat="1" ht="14.25">
      <c r="A2" s="346" t="s">
        <v>187</v>
      </c>
      <c r="B2" s="364"/>
      <c r="C2" s="371"/>
      <c r="D2" s="371"/>
      <c r="F2" s="379"/>
      <c r="G2" s="350"/>
      <c r="H2" s="379"/>
      <c r="I2" s="379"/>
      <c r="J2" s="372"/>
      <c r="K2" s="373"/>
      <c r="L2" s="374"/>
      <c r="M2" s="373"/>
      <c r="N2" s="374"/>
      <c r="O2" s="375"/>
      <c r="P2" s="374"/>
      <c r="Q2" s="375"/>
      <c r="R2" s="374"/>
    </row>
    <row r="3" spans="1:18" s="8" customFormat="1" ht="10.5" customHeight="1">
      <c r="A3" s="104" t="s">
        <v>1</v>
      </c>
      <c r="B3" s="104"/>
      <c r="C3" s="105"/>
      <c r="D3" s="105"/>
      <c r="E3" s="104"/>
      <c r="F3" s="106"/>
      <c r="G3" s="104" t="s">
        <v>2</v>
      </c>
      <c r="H3" s="106"/>
      <c r="I3" s="104"/>
      <c r="J3" s="107"/>
      <c r="K3" s="2"/>
      <c r="L3" s="6"/>
      <c r="M3" s="108"/>
      <c r="N3" s="109"/>
      <c r="O3" s="110"/>
      <c r="P3" s="111"/>
      <c r="Q3" s="112"/>
      <c r="R3" s="113" t="s">
        <v>3</v>
      </c>
    </row>
    <row r="4" spans="1:18" s="14" customFormat="1" ht="11.25" customHeight="1" thickBot="1">
      <c r="A4" s="453" t="str">
        <f>'[7]Week SetUp'!$A$10</f>
        <v>2011/11/5-7</v>
      </c>
      <c r="B4" s="453"/>
      <c r="C4" s="453"/>
      <c r="D4" s="453"/>
      <c r="E4" s="114"/>
      <c r="F4" s="114"/>
      <c r="G4" s="9" t="str">
        <f>'[7]Week SetUp'!$C$10</f>
        <v>台中市</v>
      </c>
      <c r="H4" s="243"/>
      <c r="I4" s="114"/>
      <c r="J4" s="115"/>
      <c r="K4" s="11"/>
      <c r="L4" s="10"/>
      <c r="M4" s="116"/>
      <c r="N4" s="117"/>
      <c r="O4" s="118"/>
      <c r="P4" s="117"/>
      <c r="Q4" s="118"/>
      <c r="R4" s="13" t="str">
        <f>'[7]Week SetUp'!$E$10</f>
        <v>王正松</v>
      </c>
    </row>
    <row r="5" spans="1:18" s="19" customFormat="1" ht="9.75">
      <c r="A5" s="119"/>
      <c r="B5" s="120"/>
      <c r="C5" s="121" t="s">
        <v>89</v>
      </c>
      <c r="D5" s="120" t="s">
        <v>90</v>
      </c>
      <c r="E5" s="120"/>
      <c r="F5" s="122" t="s">
        <v>91</v>
      </c>
      <c r="G5" s="122"/>
      <c r="H5" s="106"/>
      <c r="I5" s="122"/>
      <c r="J5" s="123"/>
      <c r="K5" s="121" t="s">
        <v>93</v>
      </c>
      <c r="L5" s="124"/>
      <c r="M5" s="121" t="s">
        <v>94</v>
      </c>
      <c r="N5" s="124"/>
      <c r="O5" s="121" t="s">
        <v>5</v>
      </c>
      <c r="P5" s="124"/>
      <c r="Q5" s="121"/>
      <c r="R5" s="109"/>
    </row>
    <row r="6" spans="1:18" s="19" customFormat="1" ht="3.75" customHeight="1" thickBot="1">
      <c r="A6" s="125"/>
      <c r="B6" s="126"/>
      <c r="C6" s="22"/>
      <c r="D6" s="22"/>
      <c r="E6" s="126"/>
      <c r="F6" s="127"/>
      <c r="G6" s="127"/>
      <c r="H6" s="244"/>
      <c r="I6" s="127"/>
      <c r="J6" s="129"/>
      <c r="K6" s="22"/>
      <c r="L6" s="130"/>
      <c r="M6" s="22"/>
      <c r="N6" s="130"/>
      <c r="O6" s="22"/>
      <c r="P6" s="130"/>
      <c r="Q6" s="22"/>
      <c r="R6" s="131"/>
    </row>
    <row r="7" spans="1:21" s="139" customFormat="1" ht="13.5" customHeight="1">
      <c r="A7" s="132">
        <v>1</v>
      </c>
      <c r="B7" s="28"/>
      <c r="C7" s="29">
        <f>IF($E7="","",VLOOKUP($E7,'[7]男雙 Prep'!$A$7:$V$23,21))</f>
        <v>6</v>
      </c>
      <c r="D7" s="29">
        <v>1</v>
      </c>
      <c r="E7" s="30">
        <v>1</v>
      </c>
      <c r="F7" s="31" t="str">
        <f>UPPER(IF($E7="","",VLOOKUP($E7,'[7]男雙 Prep'!$A$7:$V$23,2)))</f>
        <v>楊雲曉</v>
      </c>
      <c r="G7" s="28"/>
      <c r="H7" s="245"/>
      <c r="I7" s="28" t="str">
        <f>IF($E7="","",VLOOKUP($E7,'[7]男雙 Prep'!$A$7:$V$23,4))</f>
        <v>高雄市</v>
      </c>
      <c r="J7" s="134"/>
      <c r="K7" s="135"/>
      <c r="L7" s="136"/>
      <c r="M7" s="135"/>
      <c r="N7" s="136"/>
      <c r="O7" s="473" t="s">
        <v>565</v>
      </c>
      <c r="P7" s="136"/>
      <c r="Q7" s="135"/>
      <c r="R7" s="35"/>
      <c r="S7" s="138"/>
      <c r="U7" s="40" t="e">
        <f>#REF!</f>
        <v>#REF!</v>
      </c>
    </row>
    <row r="8" spans="1:21" s="139" customFormat="1" ht="13.5" customHeight="1">
      <c r="A8" s="132"/>
      <c r="B8" s="67"/>
      <c r="C8" s="67"/>
      <c r="D8" s="67"/>
      <c r="E8" s="67"/>
      <c r="F8" s="31" t="str">
        <f>UPPER(IF($E7="","",VLOOKUP($E7,'[7]男雙 Prep'!$A$7:$V$23,7)))</f>
        <v>黃登科</v>
      </c>
      <c r="G8" s="28"/>
      <c r="H8" s="245"/>
      <c r="I8" s="28" t="str">
        <f>IF($E7="","",VLOOKUP($E7,'[7]男雙 Prep'!$A$7:$V$23,9))</f>
        <v>高雄市</v>
      </c>
      <c r="J8" s="140"/>
      <c r="K8" s="249">
        <f>IF(J8="a",F7,IF(J8="b",F9,""))</f>
      </c>
      <c r="L8" s="141"/>
      <c r="M8" s="135"/>
      <c r="N8" s="136"/>
      <c r="O8" s="445" t="s">
        <v>566</v>
      </c>
      <c r="P8" s="136"/>
      <c r="Q8" s="135"/>
      <c r="R8" s="35"/>
      <c r="S8" s="138"/>
      <c r="U8" s="47" t="e">
        <f>#REF!</f>
        <v>#REF!</v>
      </c>
    </row>
    <row r="9" spans="1:21" s="139" customFormat="1" ht="7.5" customHeight="1">
      <c r="A9" s="132"/>
      <c r="B9" s="67"/>
      <c r="C9" s="67"/>
      <c r="D9" s="67"/>
      <c r="E9" s="67"/>
      <c r="F9" s="68"/>
      <c r="G9" s="511" t="s">
        <v>585</v>
      </c>
      <c r="H9" s="240"/>
      <c r="I9" s="66"/>
      <c r="J9" s="250"/>
      <c r="K9" s="143">
        <f>UPPER(IF(OR(J10="a",J10="as"),F7,IF(OR(J10="b",J10="bs"),F11,)))</f>
      </c>
      <c r="L9" s="144"/>
      <c r="M9" s="135"/>
      <c r="N9" s="136"/>
      <c r="O9" s="135"/>
      <c r="P9" s="136"/>
      <c r="Q9" s="135"/>
      <c r="R9" s="35"/>
      <c r="S9" s="138"/>
      <c r="U9" s="47" t="e">
        <f>#REF!</f>
        <v>#REF!</v>
      </c>
    </row>
    <row r="10" spans="1:21" s="139" customFormat="1" ht="7.5" customHeight="1">
      <c r="A10" s="132"/>
      <c r="B10" s="41"/>
      <c r="C10" s="41"/>
      <c r="D10" s="41"/>
      <c r="E10" s="41"/>
      <c r="F10" s="145"/>
      <c r="G10" s="498"/>
      <c r="H10" s="246"/>
      <c r="I10" s="44" t="s">
        <v>6</v>
      </c>
      <c r="J10" s="53"/>
      <c r="K10" s="147">
        <f>UPPER(IF(OR(J10="a",J10="as"),F8,IF(OR(J10="b",J10="bs"),F12,)))</f>
      </c>
      <c r="L10" s="148"/>
      <c r="M10" s="66"/>
      <c r="N10" s="141"/>
      <c r="O10" s="135"/>
      <c r="P10" s="136"/>
      <c r="Q10" s="135"/>
      <c r="R10" s="35"/>
      <c r="S10" s="138"/>
      <c r="U10" s="47" t="e">
        <f>#REF!</f>
        <v>#REF!</v>
      </c>
    </row>
    <row r="11" spans="1:21" s="139" customFormat="1" ht="13.5" customHeight="1">
      <c r="A11" s="132">
        <v>2</v>
      </c>
      <c r="B11" s="28"/>
      <c r="C11" s="29"/>
      <c r="D11" s="29"/>
      <c r="E11" s="30">
        <v>8</v>
      </c>
      <c r="F11" s="31" t="str">
        <f>UPPER(IF($E11="","",VLOOKUP($E11,'[7]男雙 Prep'!$A$7:$V$23,2)))</f>
        <v>林忠光</v>
      </c>
      <c r="G11" s="509"/>
      <c r="H11" s="245"/>
      <c r="I11" s="28" t="str">
        <f>IF($E11="","",VLOOKUP($E11,'[7]男雙 Prep'!$A$7:$V$23,4))</f>
        <v>台北市</v>
      </c>
      <c r="J11" s="149"/>
      <c r="K11" s="66"/>
      <c r="L11" s="150"/>
      <c r="M11" s="72"/>
      <c r="N11" s="144"/>
      <c r="O11" s="135"/>
      <c r="P11" s="136"/>
      <c r="Q11" s="135"/>
      <c r="R11" s="35"/>
      <c r="S11" s="138"/>
      <c r="U11" s="47" t="e">
        <f>#REF!</f>
        <v>#REF!</v>
      </c>
    </row>
    <row r="12" spans="1:21" s="139" customFormat="1" ht="13.5" customHeight="1">
      <c r="A12" s="132"/>
      <c r="B12" s="67"/>
      <c r="C12" s="67"/>
      <c r="D12" s="67"/>
      <c r="E12" s="67"/>
      <c r="F12" s="31" t="str">
        <f>UPPER(IF($E11="","",VLOOKUP($E11,'[7]男雙 Prep'!$A$7:$V$23,7)))</f>
        <v>羅明德</v>
      </c>
      <c r="G12" s="28"/>
      <c r="H12" s="245"/>
      <c r="I12" s="28" t="str">
        <f>IF($E11="","",VLOOKUP($E11,'[7]男雙 Prep'!$A$7:$V$23,9))</f>
        <v>台北市</v>
      </c>
      <c r="J12" s="140"/>
      <c r="K12" s="66"/>
      <c r="L12" s="150"/>
      <c r="M12" s="151"/>
      <c r="N12" s="152"/>
      <c r="O12" s="135"/>
      <c r="P12" s="136"/>
      <c r="Q12" s="135"/>
      <c r="R12" s="35"/>
      <c r="S12" s="138"/>
      <c r="U12" s="47" t="e">
        <f>#REF!</f>
        <v>#REF!</v>
      </c>
    </row>
    <row r="13" spans="1:21" s="139" customFormat="1" ht="6" customHeight="1">
      <c r="A13" s="132"/>
      <c r="B13" s="67"/>
      <c r="C13" s="67"/>
      <c r="D13" s="67"/>
      <c r="E13" s="153"/>
      <c r="F13" s="68"/>
      <c r="G13" s="66"/>
      <c r="H13" s="240"/>
      <c r="I13" s="66"/>
      <c r="J13" s="154"/>
      <c r="K13" s="498" t="s">
        <v>586</v>
      </c>
      <c r="L13" s="499"/>
      <c r="M13" s="143">
        <f>UPPER(IF(OR(L14="a",L14="as"),K9,IF(OR(L14="b",L14="bs"),K17,)))</f>
      </c>
      <c r="N13" s="141"/>
      <c r="O13" s="135"/>
      <c r="P13" s="136"/>
      <c r="Q13" s="135"/>
      <c r="R13" s="35"/>
      <c r="S13" s="138"/>
      <c r="U13" s="47" t="e">
        <f>#REF!</f>
        <v>#REF!</v>
      </c>
    </row>
    <row r="14" spans="1:21" s="139" customFormat="1" ht="6" customHeight="1">
      <c r="A14" s="132"/>
      <c r="B14" s="41"/>
      <c r="C14" s="41"/>
      <c r="D14" s="41"/>
      <c r="E14" s="51"/>
      <c r="F14" s="145"/>
      <c r="G14" s="135"/>
      <c r="H14" s="246"/>
      <c r="I14" s="135"/>
      <c r="J14" s="155"/>
      <c r="K14" s="498"/>
      <c r="L14" s="499"/>
      <c r="M14" s="147">
        <f>UPPER(IF(OR(L14="a",L14="as"),K10,IF(OR(L14="b",L14="bs"),K18,)))</f>
      </c>
      <c r="N14" s="148"/>
      <c r="O14" s="66"/>
      <c r="P14" s="141"/>
      <c r="Q14" s="135"/>
      <c r="R14" s="35"/>
      <c r="S14" s="138"/>
      <c r="U14" s="47" t="e">
        <f>#REF!</f>
        <v>#REF!</v>
      </c>
    </row>
    <row r="15" spans="1:21" s="139" customFormat="1" ht="13.5" customHeight="1">
      <c r="A15" s="132">
        <v>3</v>
      </c>
      <c r="B15" s="28"/>
      <c r="C15" s="29">
        <f>IF($E15="","",VLOOKUP($E15,'[7]男雙 Prep'!$A$7:$V$23,21))</f>
        <v>10</v>
      </c>
      <c r="D15" s="29"/>
      <c r="E15" s="30">
        <v>3</v>
      </c>
      <c r="F15" s="31" t="str">
        <f>UPPER(IF($E15="","",VLOOKUP($E15,'[7]男雙 Prep'!$A$7:$V$23,2)))</f>
        <v>曾紹勳</v>
      </c>
      <c r="G15" s="28"/>
      <c r="H15" s="245"/>
      <c r="I15" s="28" t="str">
        <f>IF($E15="","",VLOOKUP($E15,'[7]男雙 Prep'!$A$7:$V$23,4))</f>
        <v>彰化市</v>
      </c>
      <c r="J15" s="134"/>
      <c r="K15" s="498"/>
      <c r="L15" s="499"/>
      <c r="M15" s="135"/>
      <c r="N15" s="150"/>
      <c r="O15" s="72"/>
      <c r="P15" s="141"/>
      <c r="Q15" s="135"/>
      <c r="R15" s="35"/>
      <c r="S15" s="138"/>
      <c r="U15" s="47" t="e">
        <f>#REF!</f>
        <v>#REF!</v>
      </c>
    </row>
    <row r="16" spans="1:21" s="139" customFormat="1" ht="13.5" customHeight="1" thickBot="1">
      <c r="A16" s="132"/>
      <c r="B16" s="67"/>
      <c r="C16" s="67"/>
      <c r="D16" s="67"/>
      <c r="E16" s="67"/>
      <c r="F16" s="31" t="str">
        <f>UPPER(IF($E15="","",VLOOKUP($E15,'[7]男雙 Prep'!$A$7:$V$23,7)))</f>
        <v>凌原田</v>
      </c>
      <c r="G16" s="28"/>
      <c r="H16" s="245"/>
      <c r="I16" s="28" t="str">
        <f>IF($E15="","",VLOOKUP($E15,'[7]男雙 Prep'!$A$7:$V$23,9))</f>
        <v>高雄縣</v>
      </c>
      <c r="J16" s="140"/>
      <c r="K16" s="249">
        <f>IF(J16="a",F15,IF(J16="b",F17,""))</f>
      </c>
      <c r="L16" s="150"/>
      <c r="M16" s="135"/>
      <c r="N16" s="150"/>
      <c r="O16" s="66"/>
      <c r="P16" s="141"/>
      <c r="Q16" s="135"/>
      <c r="R16" s="35"/>
      <c r="S16" s="138"/>
      <c r="U16" s="63" t="e">
        <f>#REF!</f>
        <v>#REF!</v>
      </c>
    </row>
    <row r="17" spans="1:19" s="139" customFormat="1" ht="7.5" customHeight="1">
      <c r="A17" s="132"/>
      <c r="B17" s="67"/>
      <c r="C17" s="67"/>
      <c r="D17" s="67"/>
      <c r="E17" s="153"/>
      <c r="F17" s="68"/>
      <c r="G17" s="511" t="s">
        <v>587</v>
      </c>
      <c r="H17" s="240"/>
      <c r="I17" s="66"/>
      <c r="J17" s="250"/>
      <c r="K17" s="143">
        <f>UPPER(IF(OR(J18="a",J18="as"),F15,IF(OR(J18="b",J18="bs"),F19,)))</f>
      </c>
      <c r="L17" s="156"/>
      <c r="M17" s="135"/>
      <c r="N17" s="150"/>
      <c r="O17" s="66"/>
      <c r="P17" s="141"/>
      <c r="Q17" s="135"/>
      <c r="R17" s="35"/>
      <c r="S17" s="138"/>
    </row>
    <row r="18" spans="1:19" s="139" customFormat="1" ht="7.5" customHeight="1">
      <c r="A18" s="132"/>
      <c r="B18" s="41"/>
      <c r="C18" s="41"/>
      <c r="D18" s="41"/>
      <c r="E18" s="51"/>
      <c r="F18" s="145"/>
      <c r="G18" s="498"/>
      <c r="H18" s="246"/>
      <c r="I18" s="44" t="s">
        <v>6</v>
      </c>
      <c r="J18" s="53"/>
      <c r="K18" s="147">
        <f>UPPER(IF(OR(J18="a",J18="as"),F16,IF(OR(J18="b",J18="bs"),F20,)))</f>
      </c>
      <c r="L18" s="157"/>
      <c r="M18" s="66"/>
      <c r="N18" s="150"/>
      <c r="O18" s="66"/>
      <c r="P18" s="141"/>
      <c r="Q18" s="135"/>
      <c r="R18" s="35"/>
      <c r="S18" s="138"/>
    </row>
    <row r="19" spans="1:19" s="139" customFormat="1" ht="13.5" customHeight="1">
      <c r="A19" s="132">
        <v>4</v>
      </c>
      <c r="B19" s="28"/>
      <c r="C19" s="29"/>
      <c r="D19" s="29"/>
      <c r="E19" s="30">
        <v>5</v>
      </c>
      <c r="F19" s="31" t="str">
        <f>UPPER(IF($E19="","",VLOOKUP($E19,'[7]男雙 Prep'!$A$7:$V$23,2)))</f>
        <v>張文</v>
      </c>
      <c r="G19" s="509"/>
      <c r="H19" s="245"/>
      <c r="I19" s="28" t="str">
        <f>IF($E19="","",VLOOKUP($E19,'[7]男雙 Prep'!$A$7:$V$23,4))</f>
        <v>新北市</v>
      </c>
      <c r="J19" s="149"/>
      <c r="K19" s="66"/>
      <c r="L19" s="141"/>
      <c r="M19" s="72"/>
      <c r="N19" s="156"/>
      <c r="O19" s="66"/>
      <c r="P19" s="141"/>
      <c r="Q19" s="135"/>
      <c r="R19" s="35"/>
      <c r="S19" s="138"/>
    </row>
    <row r="20" spans="1:19" s="139" customFormat="1" ht="13.5" customHeight="1">
      <c r="A20" s="132"/>
      <c r="B20" s="67"/>
      <c r="C20" s="67"/>
      <c r="D20" s="67"/>
      <c r="E20" s="67"/>
      <c r="F20" s="31" t="str">
        <f>UPPER(IF($E19="","",VLOOKUP($E19,'[7]男雙 Prep'!$A$7:$V$23,7)))</f>
        <v>張道雄</v>
      </c>
      <c r="G20" s="28"/>
      <c r="H20" s="245"/>
      <c r="I20" s="28" t="str">
        <f>IF($E19="","",VLOOKUP($E19,'[7]男雙 Prep'!$A$7:$V$23,9))</f>
        <v>新北市</v>
      </c>
      <c r="J20" s="140"/>
      <c r="K20" s="66"/>
      <c r="L20" s="141"/>
      <c r="M20" s="498" t="s">
        <v>591</v>
      </c>
      <c r="N20" s="499"/>
      <c r="O20" s="66"/>
      <c r="P20" s="141"/>
      <c r="Q20" s="135"/>
      <c r="R20" s="35"/>
      <c r="S20" s="138"/>
    </row>
    <row r="21" spans="1:19" s="139" customFormat="1" ht="6" customHeight="1">
      <c r="A21" s="132"/>
      <c r="B21" s="67"/>
      <c r="C21" s="67"/>
      <c r="D21" s="67"/>
      <c r="E21" s="67"/>
      <c r="F21" s="68"/>
      <c r="G21" s="66"/>
      <c r="H21" s="240"/>
      <c r="I21" s="66"/>
      <c r="J21" s="154"/>
      <c r="K21" s="135"/>
      <c r="L21" s="136"/>
      <c r="M21" s="498"/>
      <c r="N21" s="499"/>
      <c r="O21" s="143">
        <f>UPPER(IF(OR(N22="a",N22="as"),M13,IF(OR(N22="b",N22="bs"),M29,)))</f>
      </c>
      <c r="P21" s="141"/>
      <c r="Q21" s="135"/>
      <c r="R21" s="35"/>
      <c r="S21" s="138"/>
    </row>
    <row r="22" spans="1:19" s="139" customFormat="1" ht="6" customHeight="1">
      <c r="A22" s="132"/>
      <c r="B22" s="41"/>
      <c r="C22" s="41"/>
      <c r="D22" s="41"/>
      <c r="E22" s="41"/>
      <c r="F22" s="145"/>
      <c r="G22" s="135"/>
      <c r="H22" s="246"/>
      <c r="I22" s="135"/>
      <c r="J22" s="155"/>
      <c r="K22" s="135"/>
      <c r="L22" s="136"/>
      <c r="M22" s="498"/>
      <c r="N22" s="499"/>
      <c r="O22" s="147">
        <f>UPPER(IF(OR(N22="a",N22="as"),M14,IF(OR(N22="b",N22="bs"),M30,)))</f>
      </c>
      <c r="P22" s="148"/>
      <c r="Q22" s="66"/>
      <c r="R22" s="86"/>
      <c r="S22" s="138"/>
    </row>
    <row r="23" spans="1:19" s="139" customFormat="1" ht="13.5" customHeight="1">
      <c r="A23" s="132">
        <v>5</v>
      </c>
      <c r="B23" s="28"/>
      <c r="C23" s="29"/>
      <c r="D23" s="29"/>
      <c r="E23" s="30">
        <v>7</v>
      </c>
      <c r="F23" s="31" t="str">
        <f>UPPER(IF($E23="","",VLOOKUP($E23,'[7]男雙 Prep'!$A$7:$V$23,2)))</f>
        <v>潘進銓</v>
      </c>
      <c r="G23" s="28"/>
      <c r="H23" s="245"/>
      <c r="I23" s="28" t="str">
        <f>IF($E23="","",VLOOKUP($E23,'[7]男雙 Prep'!$A$7:$V$23,4))</f>
        <v>台中市</v>
      </c>
      <c r="J23" s="134"/>
      <c r="K23" s="135"/>
      <c r="L23" s="136"/>
      <c r="M23" s="498"/>
      <c r="N23" s="499"/>
      <c r="O23" s="135"/>
      <c r="P23" s="141"/>
      <c r="Q23" s="66"/>
      <c r="R23" s="86"/>
      <c r="S23" s="138"/>
    </row>
    <row r="24" spans="1:19" s="139" customFormat="1" ht="13.5" customHeight="1">
      <c r="A24" s="132"/>
      <c r="B24" s="67"/>
      <c r="C24" s="67"/>
      <c r="D24" s="67"/>
      <c r="E24" s="67"/>
      <c r="F24" s="31" t="str">
        <f>UPPER(IF($E23="","",VLOOKUP($E23,'[7]男雙 Prep'!$A$7:$V$23,7)))</f>
        <v>蔡政雄</v>
      </c>
      <c r="G24" s="28"/>
      <c r="H24" s="245"/>
      <c r="I24" s="28" t="str">
        <f>IF($E23="","",VLOOKUP($E23,'[7]男雙 Prep'!$A$7:$V$23,9))</f>
        <v>台中市</v>
      </c>
      <c r="J24" s="140"/>
      <c r="K24" s="249">
        <f>IF(J24="a",F23,IF(J24="b",F25,""))</f>
      </c>
      <c r="L24" s="141"/>
      <c r="M24" s="135"/>
      <c r="N24" s="150"/>
      <c r="O24" s="135"/>
      <c r="P24" s="141"/>
      <c r="Q24" s="66"/>
      <c r="R24" s="86"/>
      <c r="S24" s="138"/>
    </row>
    <row r="25" spans="1:19" s="139" customFormat="1" ht="7.5" customHeight="1">
      <c r="A25" s="132"/>
      <c r="B25" s="67"/>
      <c r="C25" s="67"/>
      <c r="D25" s="67"/>
      <c r="E25" s="67"/>
      <c r="F25" s="68"/>
      <c r="G25" s="511" t="s">
        <v>588</v>
      </c>
      <c r="H25" s="240"/>
      <c r="I25" s="66"/>
      <c r="J25" s="250"/>
      <c r="K25" s="143">
        <f>UPPER(IF(OR(J26="a",J26="as"),F23,IF(OR(J26="b",J26="bs"),F27,)))</f>
      </c>
      <c r="L25" s="144"/>
      <c r="M25" s="135"/>
      <c r="N25" s="150"/>
      <c r="O25" s="135"/>
      <c r="P25" s="141"/>
      <c r="Q25" s="66"/>
      <c r="R25" s="86"/>
      <c r="S25" s="138"/>
    </row>
    <row r="26" spans="1:19" s="139" customFormat="1" ht="7.5" customHeight="1">
      <c r="A26" s="132"/>
      <c r="B26" s="41"/>
      <c r="C26" s="41"/>
      <c r="D26" s="41"/>
      <c r="E26" s="41"/>
      <c r="F26" s="145"/>
      <c r="G26" s="498"/>
      <c r="H26" s="246"/>
      <c r="I26" s="44" t="s">
        <v>6</v>
      </c>
      <c r="J26" s="53"/>
      <c r="K26" s="147">
        <f>UPPER(IF(OR(J26="a",J26="as"),F24,IF(OR(J26="b",J26="bs"),F28,)))</f>
      </c>
      <c r="L26" s="148"/>
      <c r="M26" s="66"/>
      <c r="N26" s="150"/>
      <c r="O26" s="135"/>
      <c r="P26" s="141"/>
      <c r="Q26" s="66"/>
      <c r="R26" s="86"/>
      <c r="S26" s="138"/>
    </row>
    <row r="27" spans="1:19" s="139" customFormat="1" ht="13.5" customHeight="1">
      <c r="A27" s="132">
        <v>6</v>
      </c>
      <c r="B27" s="28"/>
      <c r="C27" s="29"/>
      <c r="D27" s="29"/>
      <c r="E27" s="30">
        <v>6</v>
      </c>
      <c r="F27" s="31" t="str">
        <f>UPPER(IF($E27="","",VLOOKUP($E27,'[7]男雙 Prep'!$A$7:$V$23,2)))</f>
        <v>呂吉雄</v>
      </c>
      <c r="G27" s="509"/>
      <c r="H27" s="245"/>
      <c r="I27" s="28"/>
      <c r="J27" s="149"/>
      <c r="K27" s="66"/>
      <c r="L27" s="150"/>
      <c r="M27" s="72"/>
      <c r="N27" s="156"/>
      <c r="O27" s="135"/>
      <c r="P27" s="141"/>
      <c r="Q27" s="66"/>
      <c r="R27" s="86"/>
      <c r="S27" s="138"/>
    </row>
    <row r="28" spans="1:19" s="139" customFormat="1" ht="13.5" customHeight="1">
      <c r="A28" s="132"/>
      <c r="B28" s="67"/>
      <c r="C28" s="67"/>
      <c r="D28" s="67"/>
      <c r="E28" s="67"/>
      <c r="F28" s="31" t="str">
        <f>UPPER(IF($E27="","",VLOOKUP($E27,'[7]男雙 Prep'!$A$7:$V$23,7)))</f>
        <v>傅景志</v>
      </c>
      <c r="G28" s="28"/>
      <c r="H28" s="245"/>
      <c r="I28" s="28"/>
      <c r="J28" s="140"/>
      <c r="K28" s="66"/>
      <c r="L28" s="150"/>
      <c r="M28" s="151"/>
      <c r="N28" s="158"/>
      <c r="O28" s="135"/>
      <c r="P28" s="141"/>
      <c r="Q28" s="66"/>
      <c r="R28" s="86"/>
      <c r="S28" s="138"/>
    </row>
    <row r="29" spans="1:19" s="139" customFormat="1" ht="6" customHeight="1">
      <c r="A29" s="132"/>
      <c r="B29" s="67"/>
      <c r="C29" s="67"/>
      <c r="D29" s="67"/>
      <c r="E29" s="153"/>
      <c r="F29" s="68"/>
      <c r="G29" s="66"/>
      <c r="H29" s="240"/>
      <c r="I29" s="66"/>
      <c r="J29" s="154"/>
      <c r="K29" s="498" t="s">
        <v>590</v>
      </c>
      <c r="L29" s="499"/>
      <c r="M29" s="143">
        <f>UPPER(IF(OR(L30="a",L30="as"),K25,IF(OR(L30="b",L30="bs"),K33,)))</f>
      </c>
      <c r="N29" s="150"/>
      <c r="O29" s="135"/>
      <c r="P29" s="141"/>
      <c r="Q29" s="66"/>
      <c r="R29" s="86"/>
      <c r="S29" s="138"/>
    </row>
    <row r="30" spans="1:19" s="139" customFormat="1" ht="6" customHeight="1">
      <c r="A30" s="132"/>
      <c r="B30" s="41"/>
      <c r="C30" s="41"/>
      <c r="D30" s="41"/>
      <c r="E30" s="51"/>
      <c r="F30" s="145"/>
      <c r="G30" s="135"/>
      <c r="H30" s="246"/>
      <c r="I30" s="135"/>
      <c r="J30" s="155"/>
      <c r="K30" s="498"/>
      <c r="L30" s="499"/>
      <c r="M30" s="147">
        <f>UPPER(IF(OR(L30="a",L30="as"),K26,IF(OR(L30="b",L30="bs"),K34,)))</f>
      </c>
      <c r="N30" s="157"/>
      <c r="O30" s="66"/>
      <c r="P30" s="141"/>
      <c r="Q30" s="66"/>
      <c r="R30" s="86"/>
      <c r="S30" s="138"/>
    </row>
    <row r="31" spans="1:19" s="139" customFormat="1" ht="13.5" customHeight="1">
      <c r="A31" s="132">
        <v>7</v>
      </c>
      <c r="B31" s="28"/>
      <c r="C31" s="29"/>
      <c r="D31" s="29"/>
      <c r="E31" s="30">
        <v>4</v>
      </c>
      <c r="F31" s="31" t="str">
        <f>UPPER(IF($E31="","",VLOOKUP($E31,'[7]男雙 Prep'!$A$7:$V$23,2)))</f>
        <v>范姜國雄</v>
      </c>
      <c r="G31" s="28"/>
      <c r="H31" s="245"/>
      <c r="I31" s="28" t="str">
        <f>IF($E31="","",VLOOKUP($E31,'[7]男雙 Prep'!$A$7:$V$23,4))</f>
        <v>桃園縣</v>
      </c>
      <c r="J31" s="134"/>
      <c r="K31" s="498"/>
      <c r="L31" s="499"/>
      <c r="M31" s="135"/>
      <c r="N31" s="159"/>
      <c r="O31" s="72"/>
      <c r="P31" s="141"/>
      <c r="Q31" s="66"/>
      <c r="R31" s="86"/>
      <c r="S31" s="138"/>
    </row>
    <row r="32" spans="1:19" s="139" customFormat="1" ht="13.5" customHeight="1">
      <c r="A32" s="132"/>
      <c r="B32" s="67"/>
      <c r="C32" s="67"/>
      <c r="D32" s="67"/>
      <c r="E32" s="67"/>
      <c r="F32" s="31" t="str">
        <f>UPPER(IF($E31="","",VLOOKUP($E31,'[7]男雙 Prep'!$A$7:$V$23,7)))</f>
        <v>林山水</v>
      </c>
      <c r="G32" s="28"/>
      <c r="H32" s="245"/>
      <c r="I32" s="28" t="str">
        <f>IF($E31="","",VLOOKUP($E31,'[7]男雙 Prep'!$A$7:$V$23,9))</f>
        <v>桃園縣</v>
      </c>
      <c r="J32" s="140"/>
      <c r="K32" s="249">
        <f>IF(J32="a",F31,IF(J32="b",F33,""))</f>
      </c>
      <c r="L32" s="150"/>
      <c r="M32" s="135"/>
      <c r="N32" s="141"/>
      <c r="O32" s="66"/>
      <c r="P32" s="141"/>
      <c r="Q32" s="66"/>
      <c r="R32" s="86"/>
      <c r="S32" s="138"/>
    </row>
    <row r="33" spans="1:19" s="139" customFormat="1" ht="7.5" customHeight="1">
      <c r="A33" s="132"/>
      <c r="B33" s="67"/>
      <c r="C33" s="67"/>
      <c r="D33" s="67"/>
      <c r="E33" s="153"/>
      <c r="F33" s="68"/>
      <c r="G33" s="511" t="s">
        <v>589</v>
      </c>
      <c r="H33" s="240"/>
      <c r="I33" s="66"/>
      <c r="J33" s="250"/>
      <c r="K33" s="143">
        <f>UPPER(IF(OR(J34="a",J34="as"),F31,IF(OR(J34="b",J34="bs"),F35,)))</f>
      </c>
      <c r="L33" s="156"/>
      <c r="M33" s="135"/>
      <c r="N33" s="141"/>
      <c r="O33" s="66"/>
      <c r="P33" s="141"/>
      <c r="Q33" s="66"/>
      <c r="R33" s="86"/>
      <c r="S33" s="138"/>
    </row>
    <row r="34" spans="1:19" s="139" customFormat="1" ht="7.5" customHeight="1">
      <c r="A34" s="132"/>
      <c r="B34" s="41"/>
      <c r="C34" s="41"/>
      <c r="D34" s="41"/>
      <c r="E34" s="51"/>
      <c r="F34" s="145"/>
      <c r="G34" s="498"/>
      <c r="H34" s="246"/>
      <c r="I34" s="44" t="s">
        <v>6</v>
      </c>
      <c r="J34" s="53"/>
      <c r="K34" s="147">
        <f>UPPER(IF(OR(J34="a",J34="as"),F32,IF(OR(J34="b",J34="bs"),F36,)))</f>
      </c>
      <c r="L34" s="157"/>
      <c r="M34" s="66"/>
      <c r="N34" s="141"/>
      <c r="O34" s="66"/>
      <c r="P34" s="141"/>
      <c r="Q34" s="66"/>
      <c r="R34" s="86"/>
      <c r="S34" s="138"/>
    </row>
    <row r="35" spans="1:19" s="139" customFormat="1" ht="13.5" customHeight="1">
      <c r="A35" s="132">
        <v>8</v>
      </c>
      <c r="B35" s="28"/>
      <c r="C35" s="29">
        <f>IF($E35="","",VLOOKUP($E35,'[7]男雙 Prep'!$A$7:$V$23,21))</f>
        <v>10</v>
      </c>
      <c r="D35" s="29">
        <v>2</v>
      </c>
      <c r="E35" s="30">
        <v>2</v>
      </c>
      <c r="F35" s="31" t="str">
        <f>UPPER(IF($E35="","",VLOOKUP($E35,'[7]男雙 Prep'!$A$7:$V$23,2)))</f>
        <v>江宏凱</v>
      </c>
      <c r="G35" s="509"/>
      <c r="H35" s="245"/>
      <c r="I35" s="28" t="str">
        <f>IF($E35="","",VLOOKUP($E35,'[7]男雙 Prep'!$A$7:$V$23,4))</f>
        <v>台中市</v>
      </c>
      <c r="J35" s="149"/>
      <c r="K35" s="66"/>
      <c r="L35" s="141"/>
      <c r="M35" s="72"/>
      <c r="N35" s="144"/>
      <c r="O35" s="66"/>
      <c r="P35" s="141"/>
      <c r="Q35" s="66"/>
      <c r="R35" s="86"/>
      <c r="S35" s="138"/>
    </row>
    <row r="36" spans="1:19" s="139" customFormat="1" ht="13.5" customHeight="1">
      <c r="A36" s="132"/>
      <c r="B36" s="67"/>
      <c r="C36" s="67"/>
      <c r="D36" s="67"/>
      <c r="E36" s="67"/>
      <c r="F36" s="31" t="str">
        <f>UPPER(IF($E35="","",VLOOKUP($E35,'[7]男雙 Prep'!$A$7:$V$23,7)))</f>
        <v>野田山豐</v>
      </c>
      <c r="G36" s="28"/>
      <c r="H36" s="245"/>
      <c r="I36" s="28" t="str">
        <f>IF($E35="","",VLOOKUP($E35,'[7]男雙 Prep'!$A$7:$V$23,9))</f>
        <v>台中市</v>
      </c>
      <c r="J36" s="140"/>
      <c r="K36" s="66"/>
      <c r="L36" s="141"/>
      <c r="M36" s="151"/>
      <c r="N36" s="152"/>
      <c r="O36" s="66"/>
      <c r="P36" s="141"/>
      <c r="Q36" s="66"/>
      <c r="R36" s="86"/>
      <c r="S36" s="138"/>
    </row>
    <row r="37" ht="6" customHeight="1"/>
    <row r="38" spans="1:18" s="410" customFormat="1" ht="15.75" customHeight="1">
      <c r="A38" s="405" t="s">
        <v>178</v>
      </c>
      <c r="B38" s="411"/>
      <c r="C38" s="411"/>
      <c r="D38" s="411"/>
      <c r="E38" s="405"/>
      <c r="F38" s="405"/>
      <c r="G38" s="405"/>
      <c r="H38" s="405"/>
      <c r="I38" s="405"/>
      <c r="J38" s="406"/>
      <c r="K38" s="407"/>
      <c r="L38" s="406"/>
      <c r="M38" s="407"/>
      <c r="N38" s="406"/>
      <c r="O38" s="406" t="s">
        <v>0</v>
      </c>
      <c r="P38" s="406"/>
      <c r="Q38" s="408"/>
      <c r="R38" s="409"/>
    </row>
    <row r="39" spans="1:18" s="386" customFormat="1" ht="14.25">
      <c r="A39" s="346" t="s">
        <v>187</v>
      </c>
      <c r="B39" s="381"/>
      <c r="C39" s="381"/>
      <c r="D39" s="381"/>
      <c r="E39" s="382"/>
      <c r="F39" s="382"/>
      <c r="G39" s="383"/>
      <c r="H39" s="382"/>
      <c r="I39" s="382"/>
      <c r="J39" s="384"/>
      <c r="K39" s="385"/>
      <c r="L39" s="384"/>
      <c r="M39" s="385"/>
      <c r="N39" s="384"/>
      <c r="O39" s="382"/>
      <c r="P39" s="384"/>
      <c r="Q39" s="382"/>
      <c r="R39" s="384"/>
    </row>
    <row r="40" spans="1:18" s="8" customFormat="1" ht="10.5" customHeight="1">
      <c r="A40" s="104" t="s">
        <v>1</v>
      </c>
      <c r="B40" s="105"/>
      <c r="C40" s="104"/>
      <c r="D40" s="104"/>
      <c r="E40" s="106"/>
      <c r="F40" s="104" t="s">
        <v>2</v>
      </c>
      <c r="G40" s="106"/>
      <c r="H40" s="104"/>
      <c r="I40" s="107"/>
      <c r="J40" s="2"/>
      <c r="K40" s="6"/>
      <c r="L40" s="108"/>
      <c r="M40" s="109"/>
      <c r="N40" s="110"/>
      <c r="O40" s="111"/>
      <c r="P40" s="112"/>
      <c r="Q40" s="113" t="s">
        <v>3</v>
      </c>
      <c r="R40" s="112"/>
    </row>
    <row r="41" spans="1:18" s="14" customFormat="1" ht="11.25" customHeight="1" thickBot="1">
      <c r="A41" s="453" t="str">
        <f>'[7]Week SetUp'!$A$10</f>
        <v>2011/11/5-7</v>
      </c>
      <c r="B41" s="453"/>
      <c r="C41" s="114"/>
      <c r="D41" s="114"/>
      <c r="E41" s="114"/>
      <c r="F41" s="9" t="str">
        <f>'[7]Week SetUp'!$C$10</f>
        <v>台中市</v>
      </c>
      <c r="G41" s="243"/>
      <c r="H41" s="114"/>
      <c r="I41" s="115"/>
      <c r="J41" s="11"/>
      <c r="K41" s="10"/>
      <c r="L41" s="116"/>
      <c r="M41" s="117"/>
      <c r="N41" s="118"/>
      <c r="O41" s="117"/>
      <c r="P41" s="118"/>
      <c r="Q41" s="13" t="str">
        <f>'[7]Week SetUp'!$E$10</f>
        <v>王正松</v>
      </c>
      <c r="R41" s="114"/>
    </row>
    <row r="42" spans="1:18" s="19" customFormat="1" ht="9.75">
      <c r="A42" s="119"/>
      <c r="B42" s="121"/>
      <c r="C42" s="121" t="s">
        <v>89</v>
      </c>
      <c r="D42" s="120" t="s">
        <v>90</v>
      </c>
      <c r="E42" s="122" t="s">
        <v>91</v>
      </c>
      <c r="F42" s="122"/>
      <c r="G42" s="106"/>
      <c r="H42" s="122"/>
      <c r="I42" s="123"/>
      <c r="J42" s="121"/>
      <c r="K42" s="121" t="s">
        <v>93</v>
      </c>
      <c r="L42" s="124"/>
      <c r="M42" s="121" t="s">
        <v>94</v>
      </c>
      <c r="N42" s="124"/>
      <c r="O42" s="121" t="s">
        <v>5</v>
      </c>
      <c r="P42" s="121"/>
      <c r="Q42" s="109"/>
      <c r="R42" s="121"/>
    </row>
    <row r="43" spans="1:18" s="264" customFormat="1" ht="3.75" customHeight="1" thickBot="1">
      <c r="A43" s="451"/>
      <c r="B43" s="267"/>
      <c r="C43" s="267"/>
      <c r="D43" s="267"/>
      <c r="E43" s="266"/>
      <c r="F43" s="268"/>
      <c r="G43" s="268"/>
      <c r="H43" s="269"/>
      <c r="I43" s="268"/>
      <c r="J43" s="270"/>
      <c r="K43" s="267"/>
      <c r="L43" s="271"/>
      <c r="M43" s="267"/>
      <c r="N43" s="271"/>
      <c r="O43" s="267"/>
      <c r="P43" s="271"/>
      <c r="Q43" s="267"/>
      <c r="R43" s="272"/>
    </row>
    <row r="44" spans="1:21" s="283" customFormat="1" ht="13.5" customHeight="1">
      <c r="A44" s="452">
        <v>1</v>
      </c>
      <c r="B44" s="275"/>
      <c r="C44" s="275">
        <v>2</v>
      </c>
      <c r="D44" s="275">
        <v>1</v>
      </c>
      <c r="E44" s="276">
        <v>1</v>
      </c>
      <c r="F44" s="277" t="str">
        <f>UPPER(IF($E44="","",VLOOKUP($E44,'[8]男雙 Prep'!$A$7:$V$23,2)))</f>
        <v>陳當英</v>
      </c>
      <c r="G44" s="274"/>
      <c r="H44" s="278"/>
      <c r="I44" s="279" t="s">
        <v>119</v>
      </c>
      <c r="J44" s="280"/>
      <c r="K44" s="281"/>
      <c r="L44" s="282"/>
      <c r="M44" s="281"/>
      <c r="N44" s="282"/>
      <c r="O44" s="473" t="s">
        <v>474</v>
      </c>
      <c r="P44" s="282"/>
      <c r="Q44" s="281"/>
      <c r="R44" s="282"/>
      <c r="U44" s="284" t="e">
        <v>#REF!</v>
      </c>
    </row>
    <row r="45" spans="1:21" s="283" customFormat="1" ht="13.5" customHeight="1">
      <c r="A45" s="452"/>
      <c r="B45" s="285"/>
      <c r="C45" s="285"/>
      <c r="D45" s="285"/>
      <c r="E45" s="285"/>
      <c r="F45" s="277" t="str">
        <f>UPPER(IF($E44="","",VLOOKUP($E44,'[8]男雙 Prep'!$A$7:$V$23,7)))</f>
        <v>吳清良</v>
      </c>
      <c r="G45" s="274"/>
      <c r="H45" s="278"/>
      <c r="I45" s="279" t="s">
        <v>119</v>
      </c>
      <c r="J45" s="286"/>
      <c r="K45" s="273"/>
      <c r="L45" s="287"/>
      <c r="M45" s="288"/>
      <c r="N45" s="289"/>
      <c r="O45" s="288"/>
      <c r="P45" s="282"/>
      <c r="Q45" s="281"/>
      <c r="R45" s="282"/>
      <c r="U45" s="290" t="e">
        <v>#REF!</v>
      </c>
    </row>
    <row r="46" spans="1:21" s="283" customFormat="1" ht="7.5" customHeight="1">
      <c r="A46" s="452"/>
      <c r="B46" s="285"/>
      <c r="C46" s="285"/>
      <c r="D46" s="285"/>
      <c r="E46" s="285"/>
      <c r="F46" s="291"/>
      <c r="G46" s="530" t="s">
        <v>592</v>
      </c>
      <c r="H46" s="292"/>
      <c r="I46" s="293"/>
      <c r="J46" s="294"/>
      <c r="K46" s="295"/>
      <c r="L46" s="287"/>
      <c r="M46" s="288"/>
      <c r="N46" s="289"/>
      <c r="O46" s="288"/>
      <c r="P46" s="282"/>
      <c r="Q46" s="281"/>
      <c r="R46" s="282"/>
      <c r="U46" s="290" t="e">
        <v>#REF!</v>
      </c>
    </row>
    <row r="47" spans="1:21" s="283" customFormat="1" ht="7.5" customHeight="1">
      <c r="A47" s="452"/>
      <c r="B47" s="296"/>
      <c r="C47" s="296"/>
      <c r="D47" s="296"/>
      <c r="E47" s="296"/>
      <c r="F47" s="297"/>
      <c r="G47" s="531"/>
      <c r="H47" s="298"/>
      <c r="I47" s="299"/>
      <c r="J47" s="300"/>
      <c r="K47" s="301"/>
      <c r="L47" s="302"/>
      <c r="M47" s="273"/>
      <c r="N47" s="287"/>
      <c r="O47" s="288"/>
      <c r="P47" s="282"/>
      <c r="Q47" s="281"/>
      <c r="R47" s="282"/>
      <c r="U47" s="290" t="e">
        <v>#REF!</v>
      </c>
    </row>
    <row r="48" spans="1:21" s="283" customFormat="1" ht="13.5" customHeight="1">
      <c r="A48" s="452">
        <v>2</v>
      </c>
      <c r="B48" s="275"/>
      <c r="C48" s="275"/>
      <c r="D48" s="275"/>
      <c r="E48" s="276">
        <v>8</v>
      </c>
      <c r="F48" s="277" t="str">
        <f>UPPER(IF($E48="","",VLOOKUP($E48,'[8]男雙 Prep'!$A$7:$V$23,2)))</f>
        <v>張剛裕</v>
      </c>
      <c r="G48" s="532"/>
      <c r="H48" s="278"/>
      <c r="I48" s="279" t="s">
        <v>120</v>
      </c>
      <c r="J48" s="303"/>
      <c r="K48" s="304"/>
      <c r="L48" s="305"/>
      <c r="M48" s="273"/>
      <c r="N48" s="287"/>
      <c r="O48" s="288"/>
      <c r="P48" s="282"/>
      <c r="Q48" s="281"/>
      <c r="R48" s="282"/>
      <c r="U48" s="290" t="e">
        <v>#REF!</v>
      </c>
    </row>
    <row r="49" spans="1:21" s="283" customFormat="1" ht="13.5" customHeight="1">
      <c r="A49" s="452"/>
      <c r="B49" s="285"/>
      <c r="C49" s="285"/>
      <c r="D49" s="285"/>
      <c r="E49" s="285"/>
      <c r="F49" s="277" t="s">
        <v>627</v>
      </c>
      <c r="G49" s="274"/>
      <c r="H49" s="278"/>
      <c r="I49" s="279" t="s">
        <v>120</v>
      </c>
      <c r="J49" s="286"/>
      <c r="K49" s="533" t="s">
        <v>597</v>
      </c>
      <c r="L49" s="534"/>
      <c r="M49" s="306"/>
      <c r="N49" s="307"/>
      <c r="O49" s="288"/>
      <c r="P49" s="282"/>
      <c r="Q49" s="281"/>
      <c r="R49" s="282"/>
      <c r="U49" s="290" t="e">
        <v>#REF!</v>
      </c>
    </row>
    <row r="50" spans="1:21" s="283" customFormat="1" ht="6" customHeight="1">
      <c r="A50" s="452"/>
      <c r="B50" s="285"/>
      <c r="C50" s="285"/>
      <c r="D50" s="285"/>
      <c r="E50" s="308"/>
      <c r="F50" s="291"/>
      <c r="G50" s="69"/>
      <c r="H50" s="292"/>
      <c r="I50" s="293"/>
      <c r="J50" s="287"/>
      <c r="K50" s="533"/>
      <c r="L50" s="534"/>
      <c r="M50" s="295"/>
      <c r="N50" s="287"/>
      <c r="O50" s="288"/>
      <c r="P50" s="282"/>
      <c r="Q50" s="281"/>
      <c r="R50" s="282"/>
      <c r="U50" s="290" t="e">
        <v>#REF!</v>
      </c>
    </row>
    <row r="51" spans="1:21" s="283" customFormat="1" ht="6" customHeight="1">
      <c r="A51" s="452"/>
      <c r="B51" s="296"/>
      <c r="C51" s="296"/>
      <c r="D51" s="296"/>
      <c r="E51" s="310"/>
      <c r="F51" s="297"/>
      <c r="G51" s="34"/>
      <c r="H51" s="298"/>
      <c r="I51" s="281"/>
      <c r="J51" s="289"/>
      <c r="K51" s="533"/>
      <c r="L51" s="534"/>
      <c r="M51" s="301"/>
      <c r="N51" s="302"/>
      <c r="O51" s="273"/>
      <c r="P51" s="311"/>
      <c r="Q51" s="281"/>
      <c r="R51" s="282"/>
      <c r="U51" s="290" t="e">
        <v>#REF!</v>
      </c>
    </row>
    <row r="52" spans="1:21" s="283" customFormat="1" ht="13.5" customHeight="1">
      <c r="A52" s="452">
        <v>3</v>
      </c>
      <c r="B52" s="275"/>
      <c r="C52" s="275"/>
      <c r="D52" s="275"/>
      <c r="E52" s="276">
        <v>6</v>
      </c>
      <c r="F52" s="277" t="str">
        <f>UPPER(IF($E52="","",VLOOKUP($E52,'[8]男雙 Prep'!$A$7:$V$23,2)))</f>
        <v>陳俊卿</v>
      </c>
      <c r="G52" s="274"/>
      <c r="H52" s="278"/>
      <c r="I52" s="279" t="s">
        <v>119</v>
      </c>
      <c r="J52" s="280"/>
      <c r="K52" s="533"/>
      <c r="L52" s="534"/>
      <c r="M52" s="288"/>
      <c r="N52" s="305"/>
      <c r="O52" s="273"/>
      <c r="P52" s="311"/>
      <c r="Q52" s="281"/>
      <c r="R52" s="282"/>
      <c r="U52" s="290" t="e">
        <v>#REF!</v>
      </c>
    </row>
    <row r="53" spans="1:21" s="283" customFormat="1" ht="13.5" customHeight="1" thickBot="1">
      <c r="A53" s="452"/>
      <c r="B53" s="285"/>
      <c r="C53" s="285"/>
      <c r="D53" s="285"/>
      <c r="E53" s="285"/>
      <c r="F53" s="277" t="str">
        <f>UPPER(IF($E52="","",VLOOKUP($E52,'[8]男雙 Prep'!$A$7:$V$23,7)))</f>
        <v>陳昭辟</v>
      </c>
      <c r="G53" s="274"/>
      <c r="H53" s="278"/>
      <c r="I53" s="279" t="s">
        <v>119</v>
      </c>
      <c r="J53" s="286"/>
      <c r="K53" s="533"/>
      <c r="L53" s="534"/>
      <c r="M53" s="288"/>
      <c r="N53" s="305"/>
      <c r="O53" s="273"/>
      <c r="P53" s="311"/>
      <c r="Q53" s="281"/>
      <c r="R53" s="282"/>
      <c r="U53" s="312" t="e">
        <v>#REF!</v>
      </c>
    </row>
    <row r="54" spans="1:18" s="283" customFormat="1" ht="7.5" customHeight="1">
      <c r="A54" s="452"/>
      <c r="B54" s="285"/>
      <c r="C54" s="285"/>
      <c r="D54" s="285"/>
      <c r="E54" s="308"/>
      <c r="F54" s="291"/>
      <c r="G54" s="530" t="s">
        <v>593</v>
      </c>
      <c r="H54" s="292"/>
      <c r="I54" s="293"/>
      <c r="J54" s="294"/>
      <c r="K54" s="295"/>
      <c r="L54" s="305"/>
      <c r="M54" s="288"/>
      <c r="N54" s="305"/>
      <c r="O54" s="273"/>
      <c r="P54" s="311"/>
      <c r="Q54" s="281"/>
      <c r="R54" s="282"/>
    </row>
    <row r="55" spans="1:18" s="283" customFormat="1" ht="7.5" customHeight="1">
      <c r="A55" s="452"/>
      <c r="B55" s="296"/>
      <c r="C55" s="296"/>
      <c r="D55" s="296"/>
      <c r="E55" s="310"/>
      <c r="F55" s="297"/>
      <c r="G55" s="531"/>
      <c r="H55" s="298"/>
      <c r="I55" s="299"/>
      <c r="J55" s="300"/>
      <c r="K55" s="301"/>
      <c r="L55" s="313"/>
      <c r="M55" s="273"/>
      <c r="N55" s="305"/>
      <c r="O55" s="273"/>
      <c r="P55" s="311"/>
      <c r="Q55" s="281"/>
      <c r="R55" s="282"/>
    </row>
    <row r="56" spans="1:18" s="283" customFormat="1" ht="13.5" customHeight="1">
      <c r="A56" s="452">
        <v>4</v>
      </c>
      <c r="B56" s="275"/>
      <c r="C56" s="275"/>
      <c r="D56" s="275"/>
      <c r="E56" s="276">
        <v>4</v>
      </c>
      <c r="F56" s="277" t="str">
        <f>UPPER(IF($E56="","",VLOOKUP($E56,'[8]男雙 Prep'!$A$7:$V$23,2)))</f>
        <v>施性實</v>
      </c>
      <c r="G56" s="532"/>
      <c r="H56" s="278"/>
      <c r="I56" s="279" t="s">
        <v>119</v>
      </c>
      <c r="J56" s="303"/>
      <c r="K56" s="273"/>
      <c r="L56" s="287"/>
      <c r="M56" s="273"/>
      <c r="N56" s="305"/>
      <c r="O56" s="273"/>
      <c r="P56" s="311"/>
      <c r="Q56" s="281"/>
      <c r="R56" s="282"/>
    </row>
    <row r="57" spans="1:18" s="283" customFormat="1" ht="13.5" customHeight="1">
      <c r="A57" s="452"/>
      <c r="B57" s="285"/>
      <c r="C57" s="285"/>
      <c r="D57" s="285"/>
      <c r="E57" s="285"/>
      <c r="F57" s="277" t="str">
        <f>UPPER(IF($E56="","",VLOOKUP($E56,'[8]男雙 Prep'!$A$7:$V$23,7)))</f>
        <v>聶俊甫</v>
      </c>
      <c r="G57" s="274"/>
      <c r="H57" s="278"/>
      <c r="I57" s="279" t="s">
        <v>119</v>
      </c>
      <c r="J57" s="286"/>
      <c r="K57" s="273"/>
      <c r="L57" s="287"/>
      <c r="M57" s="533" t="s">
        <v>599</v>
      </c>
      <c r="N57" s="534"/>
      <c r="O57" s="273"/>
      <c r="P57" s="311"/>
      <c r="Q57" s="281"/>
      <c r="R57" s="282"/>
    </row>
    <row r="58" spans="1:18" s="283" customFormat="1" ht="6" customHeight="1">
      <c r="A58" s="452"/>
      <c r="B58" s="288"/>
      <c r="C58" s="288"/>
      <c r="D58" s="288"/>
      <c r="E58" s="288"/>
      <c r="F58" s="317"/>
      <c r="G58" s="281"/>
      <c r="I58" s="281"/>
      <c r="J58" s="289"/>
      <c r="K58" s="288"/>
      <c r="L58" s="289"/>
      <c r="M58" s="533"/>
      <c r="N58" s="534"/>
      <c r="O58" s="301"/>
      <c r="P58" s="318"/>
      <c r="Q58" s="293"/>
      <c r="R58" s="311"/>
    </row>
    <row r="59" spans="1:18" s="283" customFormat="1" ht="6" customHeight="1">
      <c r="A59" s="452"/>
      <c r="B59" s="273"/>
      <c r="C59" s="273"/>
      <c r="D59" s="273"/>
      <c r="E59" s="273"/>
      <c r="F59" s="315"/>
      <c r="G59" s="293"/>
      <c r="I59" s="281"/>
      <c r="J59" s="289"/>
      <c r="K59" s="288"/>
      <c r="L59" s="289"/>
      <c r="M59" s="533"/>
      <c r="N59" s="534"/>
      <c r="O59" s="273"/>
      <c r="P59" s="319"/>
      <c r="Q59" s="293"/>
      <c r="R59" s="311"/>
    </row>
    <row r="60" spans="1:18" s="283" customFormat="1" ht="13.5" customHeight="1">
      <c r="A60" s="452">
        <v>5</v>
      </c>
      <c r="B60" s="275"/>
      <c r="C60" s="275">
        <v>12</v>
      </c>
      <c r="D60" s="275">
        <v>3</v>
      </c>
      <c r="E60" s="276">
        <v>3</v>
      </c>
      <c r="F60" s="277" t="str">
        <f>UPPER(IF($E60="","",VLOOKUP($E60,'[8]男雙 Prep'!$A$7:$V$23,2)))</f>
        <v>程朝勳</v>
      </c>
      <c r="G60" s="274"/>
      <c r="H60" s="278"/>
      <c r="I60" s="279" t="s">
        <v>119</v>
      </c>
      <c r="J60" s="287"/>
      <c r="K60" s="288"/>
      <c r="L60" s="289"/>
      <c r="M60" s="533"/>
      <c r="N60" s="534"/>
      <c r="O60" s="288"/>
      <c r="P60" s="311"/>
      <c r="Q60" s="293"/>
      <c r="R60" s="311"/>
    </row>
    <row r="61" spans="1:18" s="283" customFormat="1" ht="13.5" customHeight="1">
      <c r="A61" s="452"/>
      <c r="B61" s="285"/>
      <c r="C61" s="285"/>
      <c r="D61" s="285"/>
      <c r="E61" s="285"/>
      <c r="F61" s="277" t="str">
        <f>UPPER(IF($E60="","",VLOOKUP($E60,'[8]男雙 Prep'!$A$7:$V$23,7)))</f>
        <v>陳啟南</v>
      </c>
      <c r="G61" s="274"/>
      <c r="H61" s="278"/>
      <c r="I61" s="279" t="s">
        <v>121</v>
      </c>
      <c r="J61" s="286"/>
      <c r="K61" s="273"/>
      <c r="L61" s="287"/>
      <c r="M61" s="288" t="s">
        <v>122</v>
      </c>
      <c r="N61" s="305"/>
      <c r="O61" s="288"/>
      <c r="P61" s="311"/>
      <c r="Q61" s="293"/>
      <c r="R61" s="311"/>
    </row>
    <row r="62" spans="1:18" s="283" customFormat="1" ht="9.75" customHeight="1">
      <c r="A62" s="452"/>
      <c r="B62" s="285"/>
      <c r="C62" s="285"/>
      <c r="D62" s="285"/>
      <c r="E62" s="285"/>
      <c r="F62" s="320"/>
      <c r="G62" s="530" t="s">
        <v>594</v>
      </c>
      <c r="H62" s="321"/>
      <c r="I62" s="322"/>
      <c r="J62" s="323"/>
      <c r="K62" s="273"/>
      <c r="L62" s="287"/>
      <c r="M62" s="288"/>
      <c r="N62" s="305"/>
      <c r="O62" s="288"/>
      <c r="P62" s="311"/>
      <c r="Q62" s="293"/>
      <c r="R62" s="311"/>
    </row>
    <row r="63" spans="1:18" s="283" customFormat="1" ht="13.5" customHeight="1">
      <c r="A63" s="452" t="s">
        <v>123</v>
      </c>
      <c r="B63" s="285"/>
      <c r="C63" s="275"/>
      <c r="D63" s="275"/>
      <c r="E63" s="276">
        <v>5</v>
      </c>
      <c r="F63" s="277" t="str">
        <f>UPPER(IF($E63="","",VLOOKUP($E63,'[8]男雙 Prep'!$A$7:$V$23,2)))</f>
        <v>張登貴</v>
      </c>
      <c r="G63" s="532"/>
      <c r="H63" s="278"/>
      <c r="I63" s="293" t="s">
        <v>124</v>
      </c>
      <c r="J63" s="287"/>
      <c r="K63" s="295"/>
      <c r="L63" s="287"/>
      <c r="M63" s="288"/>
      <c r="N63" s="305"/>
      <c r="O63" s="288"/>
      <c r="P63" s="311"/>
      <c r="Q63" s="293"/>
      <c r="R63" s="311"/>
    </row>
    <row r="64" spans="1:18" s="283" customFormat="1" ht="13.5" customHeight="1">
      <c r="A64" s="452"/>
      <c r="B64" s="324"/>
      <c r="C64" s="285"/>
      <c r="D64" s="285"/>
      <c r="E64" s="285"/>
      <c r="F64" s="277" t="str">
        <f>UPPER(IF($E63="","",VLOOKUP($E63,'[8]男雙 Prep'!$A$7:$V$23,7)))</f>
        <v>葉三雄</v>
      </c>
      <c r="G64" s="274"/>
      <c r="H64" s="325"/>
      <c r="I64" s="293" t="s">
        <v>124</v>
      </c>
      <c r="J64" s="326"/>
      <c r="K64" s="273"/>
      <c r="L64" s="287"/>
      <c r="M64" s="288"/>
      <c r="N64" s="305"/>
      <c r="O64" s="288"/>
      <c r="P64" s="311"/>
      <c r="Q64" s="293"/>
      <c r="R64" s="311"/>
    </row>
    <row r="65" spans="1:18" s="283" customFormat="1" ht="13.5" customHeight="1">
      <c r="A65" s="452"/>
      <c r="B65" s="285"/>
      <c r="C65" s="285"/>
      <c r="D65" s="285"/>
      <c r="E65" s="285"/>
      <c r="F65" s="291"/>
      <c r="G65" s="530" t="s">
        <v>595</v>
      </c>
      <c r="H65" s="327"/>
      <c r="I65" s="293"/>
      <c r="J65" s="305"/>
      <c r="K65" s="328"/>
      <c r="L65" s="294"/>
      <c r="M65" s="288"/>
      <c r="N65" s="305"/>
      <c r="O65" s="288"/>
      <c r="P65" s="311"/>
      <c r="Q65" s="293"/>
      <c r="R65" s="311"/>
    </row>
    <row r="66" spans="1:18" s="283" customFormat="1" ht="13.5" customHeight="1">
      <c r="A66" s="452">
        <v>6</v>
      </c>
      <c r="B66" s="275">
        <f>IF($E66="","",VLOOKUP($E66,'[8]男雙 Prep'!$A$7:$V$23,21))</f>
      </c>
      <c r="C66" s="275"/>
      <c r="D66" s="275"/>
      <c r="E66" s="276"/>
      <c r="F66" s="277" t="s">
        <v>125</v>
      </c>
      <c r="G66" s="532"/>
      <c r="H66" s="329"/>
      <c r="I66" s="279" t="s">
        <v>119</v>
      </c>
      <c r="J66" s="303"/>
      <c r="K66" s="273"/>
      <c r="L66" s="305"/>
      <c r="M66" s="273"/>
      <c r="N66" s="305"/>
      <c r="O66" s="288"/>
      <c r="P66" s="311"/>
      <c r="Q66" s="293"/>
      <c r="R66" s="311"/>
    </row>
    <row r="67" spans="1:18" s="283" customFormat="1" ht="13.5" customHeight="1">
      <c r="A67" s="452"/>
      <c r="B67" s="285"/>
      <c r="C67" s="285"/>
      <c r="D67" s="285"/>
      <c r="E67" s="285"/>
      <c r="F67" s="277" t="s">
        <v>126</v>
      </c>
      <c r="G67" s="274">
        <f>IF($E66="","",VLOOKUP($E66,'[8]男雙 Prep'!$A$7:$V$23,8))</f>
      </c>
      <c r="H67" s="278"/>
      <c r="I67" s="279" t="s">
        <v>119</v>
      </c>
      <c r="J67" s="286"/>
      <c r="K67" s="533" t="s">
        <v>598</v>
      </c>
      <c r="L67" s="534"/>
      <c r="M67" s="306"/>
      <c r="N67" s="314"/>
      <c r="O67" s="288"/>
      <c r="P67" s="311"/>
      <c r="Q67" s="293"/>
      <c r="R67" s="311"/>
    </row>
    <row r="68" spans="1:18" s="283" customFormat="1" ht="6" customHeight="1">
      <c r="A68" s="452"/>
      <c r="B68" s="273"/>
      <c r="C68" s="273"/>
      <c r="D68" s="273"/>
      <c r="E68" s="330"/>
      <c r="F68" s="315"/>
      <c r="G68" s="293"/>
      <c r="H68" s="316"/>
      <c r="I68" s="293"/>
      <c r="J68" s="287"/>
      <c r="K68" s="533"/>
      <c r="L68" s="534"/>
      <c r="M68" s="295"/>
      <c r="N68" s="305"/>
      <c r="O68" s="288"/>
      <c r="P68" s="311"/>
      <c r="Q68" s="293"/>
      <c r="R68" s="311"/>
    </row>
    <row r="69" spans="1:18" s="283" customFormat="1" ht="6" customHeight="1">
      <c r="A69" s="452"/>
      <c r="B69" s="288"/>
      <c r="C69" s="288"/>
      <c r="D69" s="288"/>
      <c r="E69" s="331"/>
      <c r="F69" s="317"/>
      <c r="G69" s="281"/>
      <c r="I69" s="281"/>
      <c r="J69" s="289"/>
      <c r="K69" s="533"/>
      <c r="L69" s="534"/>
      <c r="M69" s="301"/>
      <c r="N69" s="313"/>
      <c r="O69" s="273"/>
      <c r="P69" s="311"/>
      <c r="Q69" s="293"/>
      <c r="R69" s="311"/>
    </row>
    <row r="70" spans="1:18" s="283" customFormat="1" ht="13.5" customHeight="1">
      <c r="A70" s="452">
        <v>7</v>
      </c>
      <c r="B70" s="275"/>
      <c r="C70" s="275"/>
      <c r="D70" s="275"/>
      <c r="E70" s="276">
        <v>7</v>
      </c>
      <c r="F70" s="277" t="str">
        <f>UPPER(IF($E70="","",VLOOKUP($E70,'[8]男雙 Prep'!$A$7:$V$23,2)))</f>
        <v>王大禎</v>
      </c>
      <c r="G70" s="274"/>
      <c r="H70" s="278"/>
      <c r="I70" s="279" t="s">
        <v>119</v>
      </c>
      <c r="J70" s="280"/>
      <c r="K70" s="533"/>
      <c r="L70" s="534"/>
      <c r="M70" s="288"/>
      <c r="N70" s="332"/>
      <c r="O70" s="273"/>
      <c r="P70" s="311"/>
      <c r="Q70" s="293"/>
      <c r="R70" s="311"/>
    </row>
    <row r="71" spans="1:18" s="283" customFormat="1" ht="13.5" customHeight="1">
      <c r="A71" s="452"/>
      <c r="B71" s="285"/>
      <c r="C71" s="285"/>
      <c r="D71" s="285"/>
      <c r="E71" s="285"/>
      <c r="F71" s="277" t="str">
        <f>UPPER(IF($E70="","",VLOOKUP($E70,'[8]男雙 Prep'!$A$7:$V$23,7)))</f>
        <v>邱明水</v>
      </c>
      <c r="G71" s="274"/>
      <c r="H71" s="278"/>
      <c r="I71" s="279" t="s">
        <v>119</v>
      </c>
      <c r="J71" s="286"/>
      <c r="K71" s="273"/>
      <c r="L71" s="305"/>
      <c r="M71" s="288"/>
      <c r="N71" s="287"/>
      <c r="O71" s="273"/>
      <c r="P71" s="311"/>
      <c r="Q71" s="293"/>
      <c r="R71" s="311"/>
    </row>
    <row r="72" spans="1:18" s="283" customFormat="1" ht="7.5" customHeight="1">
      <c r="A72" s="452"/>
      <c r="B72" s="285"/>
      <c r="C72" s="285"/>
      <c r="D72" s="285"/>
      <c r="E72" s="308"/>
      <c r="F72" s="291"/>
      <c r="G72" s="530" t="s">
        <v>596</v>
      </c>
      <c r="H72" s="292"/>
      <c r="I72" s="293"/>
      <c r="J72" s="294"/>
      <c r="K72" s="295"/>
      <c r="L72" s="305"/>
      <c r="M72" s="288"/>
      <c r="N72" s="287"/>
      <c r="O72" s="273"/>
      <c r="P72" s="311"/>
      <c r="Q72" s="293"/>
      <c r="R72" s="311"/>
    </row>
    <row r="73" spans="1:18" s="283" customFormat="1" ht="7.5" customHeight="1">
      <c r="A73" s="452"/>
      <c r="B73" s="296"/>
      <c r="C73" s="296"/>
      <c r="D73" s="296"/>
      <c r="E73" s="310"/>
      <c r="F73" s="297"/>
      <c r="G73" s="531"/>
      <c r="H73" s="298"/>
      <c r="I73" s="299"/>
      <c r="J73" s="300"/>
      <c r="K73" s="301"/>
      <c r="L73" s="313"/>
      <c r="M73" s="273"/>
      <c r="N73" s="287"/>
      <c r="O73" s="273"/>
      <c r="P73" s="311"/>
      <c r="Q73" s="293"/>
      <c r="R73" s="311"/>
    </row>
    <row r="74" spans="1:18" s="283" customFormat="1" ht="13.5" customHeight="1">
      <c r="A74" s="452">
        <v>8</v>
      </c>
      <c r="B74" s="275"/>
      <c r="C74" s="275">
        <v>10</v>
      </c>
      <c r="D74" s="275">
        <v>2</v>
      </c>
      <c r="E74" s="276">
        <v>2</v>
      </c>
      <c r="F74" s="277" t="str">
        <f>UPPER(IF($E74="","",VLOOKUP($E74,'[8]男雙 Prep'!$A$7:$V$23,2)))</f>
        <v>林受錄</v>
      </c>
      <c r="G74" s="532"/>
      <c r="H74" s="278"/>
      <c r="I74" s="279" t="s">
        <v>127</v>
      </c>
      <c r="J74" s="303"/>
      <c r="K74" s="273"/>
      <c r="L74" s="287"/>
      <c r="M74" s="273"/>
      <c r="N74" s="287"/>
      <c r="O74" s="273"/>
      <c r="P74" s="311"/>
      <c r="Q74" s="293"/>
      <c r="R74" s="311"/>
    </row>
    <row r="75" spans="1:18" s="283" customFormat="1" ht="13.5" customHeight="1">
      <c r="A75" s="452"/>
      <c r="B75" s="285"/>
      <c r="C75" s="285"/>
      <c r="D75" s="285"/>
      <c r="E75" s="285"/>
      <c r="F75" s="277" t="str">
        <f>UPPER(IF($E74="","",VLOOKUP($E74,'[8]男雙 Prep'!$A$7:$V$23,7)))</f>
        <v>余太山</v>
      </c>
      <c r="G75" s="274"/>
      <c r="H75" s="278"/>
      <c r="I75" s="279" t="s">
        <v>127</v>
      </c>
      <c r="J75" s="286"/>
      <c r="K75" s="273"/>
      <c r="L75" s="287"/>
      <c r="M75" s="306"/>
      <c r="N75" s="307"/>
      <c r="O75" s="273"/>
      <c r="P75" s="311"/>
      <c r="Q75" s="293"/>
      <c r="R75" s="311"/>
    </row>
  </sheetData>
  <sheetProtection/>
  <mergeCells count="15">
    <mergeCell ref="G33:G35"/>
    <mergeCell ref="G25:G27"/>
    <mergeCell ref="G17:G19"/>
    <mergeCell ref="G46:G48"/>
    <mergeCell ref="K49:L53"/>
    <mergeCell ref="K67:L70"/>
    <mergeCell ref="M57:N60"/>
    <mergeCell ref="G72:G74"/>
    <mergeCell ref="G65:G66"/>
    <mergeCell ref="G62:G63"/>
    <mergeCell ref="G54:G56"/>
    <mergeCell ref="G9:G11"/>
    <mergeCell ref="K29:L31"/>
    <mergeCell ref="K13:L15"/>
    <mergeCell ref="M20:N23"/>
  </mergeCells>
  <conditionalFormatting sqref="B7 B19 B23 B35 B11 B15 B27 B31">
    <cfRule type="cellIs" priority="26" dxfId="10" operator="equal" stopIfTrue="1">
      <formula>"DA"</formula>
    </cfRule>
  </conditionalFormatting>
  <conditionalFormatting sqref="I10 I34 I26 I18 I73 I55">
    <cfRule type="expression" priority="23" dxfId="9" stopIfTrue="1">
      <formula>AND($O$1="CU",I10="Umpire")</formula>
    </cfRule>
    <cfRule type="expression" priority="24" dxfId="8" stopIfTrue="1">
      <formula>AND($O$1="CU",I10&lt;&gt;"Umpire",J10&lt;&gt;"")</formula>
    </cfRule>
    <cfRule type="expression" priority="25" dxfId="7" stopIfTrue="1">
      <formula>AND($O$1="CU",I10&lt;&gt;"Umpire")</formula>
    </cfRule>
  </conditionalFormatting>
  <conditionalFormatting sqref="M13 M29 O21 K9 K17 K25 K33">
    <cfRule type="expression" priority="21" dxfId="3" stopIfTrue="1">
      <formula>J10="as"</formula>
    </cfRule>
    <cfRule type="expression" priority="22" dxfId="3" stopIfTrue="1">
      <formula>J10="bs"</formula>
    </cfRule>
  </conditionalFormatting>
  <conditionalFormatting sqref="M14 M30 O22 K10 K18 K26 K34">
    <cfRule type="expression" priority="19" dxfId="3" stopIfTrue="1">
      <formula>J10="as"</formula>
    </cfRule>
    <cfRule type="expression" priority="20" dxfId="3" stopIfTrue="1">
      <formula>J10="bs"</formula>
    </cfRule>
  </conditionalFormatting>
  <conditionalFormatting sqref="J47 J73 J55 J10 J18 J26 J34">
    <cfRule type="expression" priority="18" dxfId="2" stopIfTrue="1">
      <formula>$O$1="CU"</formula>
    </cfRule>
  </conditionalFormatting>
  <conditionalFormatting sqref="F66 F60 K63:K65 F63 K72 M68 F70 F74 F7 F19 F23 F35 F11 F15 F27 F31 K46 M50 F52 F56 K54 F44 F48">
    <cfRule type="cellIs" priority="17" dxfId="1" operator="equal" stopIfTrue="1">
      <formula>"Bye"</formula>
    </cfRule>
  </conditionalFormatting>
  <conditionalFormatting sqref="E66 E60 E63 E70 E74 E7 E19 E23 E35 E11 E15 E27 E31 E52 E56 E44 E48">
    <cfRule type="cellIs" priority="16" dxfId="0" operator="lessThan" stopIfTrue="1">
      <formula>5</formula>
    </cfRule>
  </conditionalFormatting>
  <conditionalFormatting sqref="I47">
    <cfRule type="expression" priority="13" dxfId="9" stopIfTrue="1">
      <formula>AND($O$1="CU",I47="Umpire")</formula>
    </cfRule>
    <cfRule type="expression" priority="14" dxfId="8" stopIfTrue="1">
      <formula>AND($O$1="CU",I47&lt;&gt;"Umpire",J47&lt;&gt;"")</formula>
    </cfRule>
    <cfRule type="expression" priority="15" dxfId="7" stopIfTrue="1">
      <formula>AND($O$1="CU",I47&lt;&gt;"Umpire")</formula>
    </cfRule>
  </conditionalFormatting>
  <dataValidations count="1">
    <dataValidation type="list" allowBlank="1" showInputMessage="1" sqref="M20 K29 I34 I26 I18 I55">
      <formula1>$U$7:$U$16</formula1>
    </dataValidation>
  </dataValidations>
  <printOptions horizontalCentered="1"/>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16.xml><?xml version="1.0" encoding="utf-8"?>
<worksheet xmlns="http://schemas.openxmlformats.org/spreadsheetml/2006/main" xmlns:r="http://schemas.openxmlformats.org/officeDocument/2006/relationships">
  <dimension ref="A1:T73"/>
  <sheetViews>
    <sheetView showGridLines="0" zoomScalePageLayoutView="0" workbookViewId="0" topLeftCell="A70">
      <selection activeCell="C8" sqref="C8"/>
    </sheetView>
  </sheetViews>
  <sheetFormatPr defaultColWidth="9.00390625" defaultRowHeight="16.5"/>
  <cols>
    <col min="1" max="1" width="2.125" style="236" customWidth="1"/>
    <col min="2" max="2" width="1.625" style="236" customWidth="1"/>
    <col min="3" max="3" width="3.125" style="344" customWidth="1"/>
    <col min="4" max="4" width="0.74609375" style="236" customWidth="1"/>
    <col min="5" max="5" width="9.00390625" style="236" customWidth="1"/>
    <col min="6" max="6" width="14.75390625" style="236" customWidth="1"/>
    <col min="7" max="7" width="0.5" style="236" customWidth="1"/>
    <col min="8" max="8" width="5.125" style="236" customWidth="1"/>
    <col min="9" max="9" width="0.5" style="74" customWidth="1"/>
    <col min="10" max="10" width="13.25390625" style="247" customWidth="1"/>
    <col min="11" max="11" width="1.4921875" style="198" customWidth="1"/>
    <col min="12" max="12" width="13.25390625" style="247" customWidth="1"/>
    <col min="13" max="13" width="1.4921875" style="102" customWidth="1"/>
    <col min="14" max="14" width="9.375" style="247" customWidth="1"/>
    <col min="15" max="15" width="1.4921875" style="198" customWidth="1"/>
    <col min="16" max="16" width="10.50390625" style="247" customWidth="1"/>
    <col min="17" max="17" width="1.75390625" style="102" customWidth="1"/>
    <col min="18" max="18" width="9.00390625" style="236" customWidth="1"/>
    <col min="19" max="19" width="7.625" style="236" customWidth="1"/>
    <col min="20" max="20" width="7.75390625" style="236" hidden="1" customWidth="1"/>
    <col min="21" max="21" width="5.00390625" style="236" customWidth="1"/>
    <col min="22" max="16384" width="9.00390625" style="236" customWidth="1"/>
  </cols>
  <sheetData>
    <row r="1" spans="1:17" s="410" customFormat="1" ht="18">
      <c r="A1" s="405" t="s">
        <v>184</v>
      </c>
      <c r="B1" s="405"/>
      <c r="C1" s="405"/>
      <c r="D1" s="405"/>
      <c r="E1" s="405"/>
      <c r="F1" s="405"/>
      <c r="G1" s="405"/>
      <c r="H1" s="405"/>
      <c r="I1" s="406"/>
      <c r="J1" s="407"/>
      <c r="K1" s="406"/>
      <c r="L1" s="407"/>
      <c r="M1" s="406"/>
      <c r="N1" s="406" t="s">
        <v>0</v>
      </c>
      <c r="O1" s="406"/>
      <c r="P1" s="408"/>
      <c r="Q1" s="409"/>
    </row>
    <row r="2" spans="1:17" s="386" customFormat="1" ht="12" customHeight="1">
      <c r="A2" s="346" t="s">
        <v>164</v>
      </c>
      <c r="B2" s="380"/>
      <c r="C2" s="382"/>
      <c r="D2" s="382"/>
      <c r="E2" s="382"/>
      <c r="F2" s="383"/>
      <c r="G2" s="382"/>
      <c r="H2" s="382"/>
      <c r="I2" s="384"/>
      <c r="J2" s="385"/>
      <c r="K2" s="384"/>
      <c r="L2" s="385"/>
      <c r="M2" s="384"/>
      <c r="N2" s="382"/>
      <c r="O2" s="384"/>
      <c r="P2" s="382"/>
      <c r="Q2" s="384"/>
    </row>
    <row r="3" spans="1:17" s="8" customFormat="1" ht="9.75">
      <c r="A3" s="104" t="s">
        <v>1</v>
      </c>
      <c r="B3" s="104"/>
      <c r="C3" s="105"/>
      <c r="D3" s="104"/>
      <c r="E3" s="106"/>
      <c r="F3" s="104" t="s">
        <v>2</v>
      </c>
      <c r="G3" s="106"/>
      <c r="H3" s="104"/>
      <c r="I3" s="107"/>
      <c r="J3" s="2"/>
      <c r="K3" s="6"/>
      <c r="L3" s="108"/>
      <c r="M3" s="109"/>
      <c r="N3" s="110"/>
      <c r="O3" s="111"/>
      <c r="P3" s="112"/>
      <c r="Q3" s="113" t="s">
        <v>3</v>
      </c>
    </row>
    <row r="4" spans="1:17" s="14" customFormat="1" ht="10.5" customHeight="1" thickBot="1">
      <c r="A4" s="453" t="str">
        <f>'[7]Week SetUp'!$A$10</f>
        <v>2011/11/5-7</v>
      </c>
      <c r="B4" s="453"/>
      <c r="C4" s="453"/>
      <c r="D4" s="114"/>
      <c r="E4" s="114"/>
      <c r="F4" s="9" t="str">
        <f>'[7]Week SetUp'!$C$10</f>
        <v>台中市</v>
      </c>
      <c r="G4" s="243"/>
      <c r="H4" s="114"/>
      <c r="I4" s="115"/>
      <c r="J4" s="11"/>
      <c r="K4" s="10"/>
      <c r="L4" s="116"/>
      <c r="M4" s="117"/>
      <c r="N4" s="118"/>
      <c r="O4" s="117"/>
      <c r="P4" s="118"/>
      <c r="Q4" s="13" t="str">
        <f>'[7]Week SetUp'!$E$10</f>
        <v>王正松</v>
      </c>
    </row>
    <row r="5" spans="1:17" s="19" customFormat="1" ht="9.75">
      <c r="A5" s="119"/>
      <c r="B5" s="120"/>
      <c r="C5" s="121" t="s">
        <v>624</v>
      </c>
      <c r="D5" s="120"/>
      <c r="E5" s="122" t="s">
        <v>91</v>
      </c>
      <c r="F5" s="122"/>
      <c r="G5" s="106"/>
      <c r="H5" s="122"/>
      <c r="I5" s="123"/>
      <c r="J5" s="121" t="s">
        <v>209</v>
      </c>
      <c r="K5" s="124"/>
      <c r="L5" s="121" t="s">
        <v>94</v>
      </c>
      <c r="M5" s="124"/>
      <c r="N5" s="121" t="s">
        <v>5</v>
      </c>
      <c r="O5" s="124"/>
      <c r="P5" s="121"/>
      <c r="Q5" s="109"/>
    </row>
    <row r="6" spans="1:17" s="264" customFormat="1" ht="3.75" customHeight="1" thickBot="1">
      <c r="A6" s="265"/>
      <c r="B6" s="266"/>
      <c r="C6" s="267"/>
      <c r="D6" s="266"/>
      <c r="E6" s="268"/>
      <c r="F6" s="268"/>
      <c r="G6" s="269"/>
      <c r="H6" s="268"/>
      <c r="I6" s="270"/>
      <c r="J6" s="267"/>
      <c r="K6" s="271"/>
      <c r="L6" s="267"/>
      <c r="M6" s="271"/>
      <c r="N6" s="267"/>
      <c r="O6" s="271"/>
      <c r="P6" s="267"/>
      <c r="Q6" s="272"/>
    </row>
    <row r="7" spans="1:20" s="283" customFormat="1" ht="13.5" customHeight="1">
      <c r="A7" s="334">
        <v>1</v>
      </c>
      <c r="B7" s="274"/>
      <c r="C7" s="274">
        <v>1</v>
      </c>
      <c r="D7" s="276">
        <v>1</v>
      </c>
      <c r="E7" s="277" t="str">
        <f>UPPER(IF($D7="","",VLOOKUP($D7,'[9]男雙 Prep'!$A$7:$V$22,2)))</f>
        <v>謝明琳</v>
      </c>
      <c r="F7" s="335"/>
      <c r="G7" s="336"/>
      <c r="H7" s="279" t="s">
        <v>119</v>
      </c>
      <c r="I7" s="280"/>
      <c r="J7" s="281"/>
      <c r="K7" s="282"/>
      <c r="L7" s="281"/>
      <c r="M7" s="282"/>
      <c r="N7" s="473" t="s">
        <v>565</v>
      </c>
      <c r="O7" s="282"/>
      <c r="P7" s="281"/>
      <c r="Q7" s="282"/>
      <c r="T7" s="284" t="e">
        <v>#REF!</v>
      </c>
    </row>
    <row r="8" spans="1:20" s="283" customFormat="1" ht="13.5" customHeight="1">
      <c r="A8" s="273"/>
      <c r="B8" s="285"/>
      <c r="C8" s="285"/>
      <c r="D8" s="285"/>
      <c r="E8" s="277" t="str">
        <f>UPPER(IF($D7="","",VLOOKUP($D7,'[9]男雙 Prep'!$A$7:$V$22,7)))</f>
        <v>張益瑞</v>
      </c>
      <c r="F8" s="335"/>
      <c r="G8" s="336"/>
      <c r="H8" s="279" t="s">
        <v>119</v>
      </c>
      <c r="I8" s="286"/>
      <c r="J8" s="334"/>
      <c r="K8" s="287"/>
      <c r="L8" s="288"/>
      <c r="M8" s="289"/>
      <c r="N8" s="445" t="s">
        <v>566</v>
      </c>
      <c r="O8" s="282"/>
      <c r="P8" s="281"/>
      <c r="Q8" s="282"/>
      <c r="T8" s="290" t="e">
        <v>#REF!</v>
      </c>
    </row>
    <row r="9" spans="1:20" s="283" customFormat="1" ht="9" customHeight="1">
      <c r="A9" s="273"/>
      <c r="B9" s="285"/>
      <c r="C9" s="285"/>
      <c r="D9" s="285"/>
      <c r="E9" s="291"/>
      <c r="F9" s="69"/>
      <c r="G9" s="337"/>
      <c r="H9" s="293"/>
      <c r="I9" s="338"/>
      <c r="J9" s="339"/>
      <c r="K9" s="287"/>
      <c r="L9" s="288"/>
      <c r="M9" s="289"/>
      <c r="N9" s="288"/>
      <c r="O9" s="282"/>
      <c r="P9" s="281"/>
      <c r="Q9" s="282"/>
      <c r="T9" s="290" t="e">
        <v>#REF!</v>
      </c>
    </row>
    <row r="10" spans="1:20" s="283" customFormat="1" ht="9" customHeight="1">
      <c r="A10" s="273"/>
      <c r="B10" s="296"/>
      <c r="C10" s="296"/>
      <c r="D10" s="296"/>
      <c r="E10" s="297"/>
      <c r="F10" s="34"/>
      <c r="G10" s="138"/>
      <c r="H10" s="299"/>
      <c r="I10" s="300"/>
      <c r="J10" s="340"/>
      <c r="K10" s="302"/>
      <c r="L10" s="273"/>
      <c r="M10" s="287"/>
      <c r="N10" s="288"/>
      <c r="O10" s="282"/>
      <c r="P10" s="281"/>
      <c r="Q10" s="282"/>
      <c r="T10" s="290" t="e">
        <v>#REF!</v>
      </c>
    </row>
    <row r="11" spans="1:20" s="283" customFormat="1" ht="13.5" customHeight="1">
      <c r="A11" s="273">
        <v>2</v>
      </c>
      <c r="B11" s="274">
        <f>IF($D11="","",VLOOKUP($D11,'[9]男雙 Prep'!$A$7:$V$22,20))</f>
      </c>
      <c r="C11" s="274">
        <f>IF($D11="","",VLOOKUP($D11,'[9]男雙 Prep'!$A$7:$V$22,21))</f>
      </c>
      <c r="D11" s="276"/>
      <c r="E11" s="277" t="s">
        <v>128</v>
      </c>
      <c r="F11" s="274">
        <f>IF($D11="","",VLOOKUP($D11,'[9]男雙 Prep'!$A$7:$V$22,3))</f>
      </c>
      <c r="G11" s="341"/>
      <c r="H11" s="279"/>
      <c r="I11" s="303"/>
      <c r="J11" s="304"/>
      <c r="K11" s="305"/>
      <c r="L11" s="273"/>
      <c r="M11" s="287"/>
      <c r="N11" s="288"/>
      <c r="O11" s="282"/>
      <c r="P11" s="281"/>
      <c r="Q11" s="282"/>
      <c r="T11" s="290" t="e">
        <v>#REF!</v>
      </c>
    </row>
    <row r="12" spans="1:20" s="283" customFormat="1" ht="13.5" customHeight="1">
      <c r="A12" s="273"/>
      <c r="B12" s="285"/>
      <c r="C12" s="285"/>
      <c r="D12" s="285"/>
      <c r="E12" s="277" t="s">
        <v>128</v>
      </c>
      <c r="F12" s="274">
        <f>IF($D11="","",VLOOKUP($D11,'[9]男雙 Prep'!$A$7:$V$22,8))</f>
      </c>
      <c r="G12" s="341"/>
      <c r="H12" s="279"/>
      <c r="I12" s="286"/>
      <c r="J12" s="533" t="s">
        <v>601</v>
      </c>
      <c r="K12" s="534"/>
      <c r="L12" s="306"/>
      <c r="M12" s="307"/>
      <c r="N12" s="288"/>
      <c r="O12" s="282"/>
      <c r="P12" s="281"/>
      <c r="Q12" s="282"/>
      <c r="T12" s="290" t="e">
        <v>#REF!</v>
      </c>
    </row>
    <row r="13" spans="1:20" s="283" customFormat="1" ht="7.5" customHeight="1">
      <c r="A13" s="273"/>
      <c r="B13" s="285"/>
      <c r="C13" s="285"/>
      <c r="D13" s="308"/>
      <c r="E13" s="291"/>
      <c r="F13" s="69"/>
      <c r="G13" s="337"/>
      <c r="H13" s="293"/>
      <c r="I13" s="287"/>
      <c r="J13" s="533"/>
      <c r="K13" s="534"/>
      <c r="L13" s="295"/>
      <c r="M13" s="287"/>
      <c r="N13" s="288"/>
      <c r="O13" s="282"/>
      <c r="P13" s="281"/>
      <c r="Q13" s="282"/>
      <c r="T13" s="290" t="e">
        <v>#REF!</v>
      </c>
    </row>
    <row r="14" spans="1:20" s="283" customFormat="1" ht="7.5" customHeight="1">
      <c r="A14" s="273"/>
      <c r="B14" s="296"/>
      <c r="C14" s="296"/>
      <c r="D14" s="310"/>
      <c r="E14" s="297"/>
      <c r="F14" s="34"/>
      <c r="G14" s="138"/>
      <c r="H14" s="281"/>
      <c r="I14" s="289"/>
      <c r="J14" s="533"/>
      <c r="K14" s="534"/>
      <c r="L14" s="301"/>
      <c r="M14" s="302"/>
      <c r="N14" s="273"/>
      <c r="O14" s="311"/>
      <c r="P14" s="281"/>
      <c r="Q14" s="282"/>
      <c r="T14" s="290" t="e">
        <v>#REF!</v>
      </c>
    </row>
    <row r="15" spans="1:20" s="283" customFormat="1" ht="13.5" customHeight="1">
      <c r="A15" s="273">
        <v>3</v>
      </c>
      <c r="B15" s="274"/>
      <c r="C15" s="274"/>
      <c r="D15" s="276"/>
      <c r="E15" s="277" t="s">
        <v>128</v>
      </c>
      <c r="F15" s="274"/>
      <c r="G15" s="341"/>
      <c r="H15" s="279"/>
      <c r="I15" s="280"/>
      <c r="J15" s="533"/>
      <c r="K15" s="534"/>
      <c r="L15" s="288"/>
      <c r="M15" s="305"/>
      <c r="N15" s="273"/>
      <c r="O15" s="311"/>
      <c r="P15" s="281"/>
      <c r="Q15" s="282"/>
      <c r="T15" s="290" t="e">
        <v>#REF!</v>
      </c>
    </row>
    <row r="16" spans="1:20" s="283" customFormat="1" ht="13.5" customHeight="1" thickBot="1">
      <c r="A16" s="273"/>
      <c r="B16" s="285"/>
      <c r="C16" s="285"/>
      <c r="D16" s="285"/>
      <c r="E16" s="277" t="s">
        <v>128</v>
      </c>
      <c r="F16" s="274"/>
      <c r="G16" s="341"/>
      <c r="H16" s="279"/>
      <c r="I16" s="286"/>
      <c r="J16" s="533"/>
      <c r="K16" s="534"/>
      <c r="L16" s="288"/>
      <c r="M16" s="305"/>
      <c r="N16" s="273"/>
      <c r="O16" s="311"/>
      <c r="P16" s="281"/>
      <c r="Q16" s="282"/>
      <c r="T16" s="312" t="e">
        <v>#REF!</v>
      </c>
    </row>
    <row r="17" spans="1:17" s="283" customFormat="1" ht="9" customHeight="1">
      <c r="A17" s="273"/>
      <c r="B17" s="285"/>
      <c r="C17" s="285"/>
      <c r="D17" s="308"/>
      <c r="E17" s="291"/>
      <c r="F17" s="69"/>
      <c r="G17" s="337"/>
      <c r="H17" s="293"/>
      <c r="I17" s="338"/>
      <c r="J17" s="295"/>
      <c r="K17" s="305"/>
      <c r="L17" s="288"/>
      <c r="M17" s="305"/>
      <c r="N17" s="273"/>
      <c r="O17" s="311"/>
      <c r="P17" s="281"/>
      <c r="Q17" s="282"/>
    </row>
    <row r="18" spans="1:17" s="283" customFormat="1" ht="9" customHeight="1">
      <c r="A18" s="273"/>
      <c r="B18" s="296"/>
      <c r="C18" s="296"/>
      <c r="D18" s="310"/>
      <c r="E18" s="297"/>
      <c r="F18" s="34"/>
      <c r="G18" s="138"/>
      <c r="H18" s="299"/>
      <c r="I18" s="300"/>
      <c r="J18" s="301"/>
      <c r="K18" s="313"/>
      <c r="L18" s="273"/>
      <c r="M18" s="305"/>
      <c r="N18" s="273"/>
      <c r="O18" s="311"/>
      <c r="P18" s="281"/>
      <c r="Q18" s="282"/>
    </row>
    <row r="19" spans="1:17" s="283" customFormat="1" ht="13.5" customHeight="1">
      <c r="A19" s="273">
        <v>4</v>
      </c>
      <c r="B19" s="274"/>
      <c r="C19" s="274"/>
      <c r="D19" s="276">
        <v>4</v>
      </c>
      <c r="E19" s="277" t="str">
        <f>UPPER(IF($D19="","",VLOOKUP($D19,'[9]男雙 Prep'!$A$7:$V$22,2)))</f>
        <v>李鈎華</v>
      </c>
      <c r="F19" s="274"/>
      <c r="G19" s="341"/>
      <c r="H19" s="279" t="s">
        <v>119</v>
      </c>
      <c r="I19" s="303"/>
      <c r="J19" s="273"/>
      <c r="K19" s="287"/>
      <c r="L19" s="273"/>
      <c r="M19" s="305"/>
      <c r="N19" s="273"/>
      <c r="O19" s="311"/>
      <c r="P19" s="281"/>
      <c r="Q19" s="282"/>
    </row>
    <row r="20" spans="1:17" s="283" customFormat="1" ht="13.5" customHeight="1">
      <c r="A20" s="273"/>
      <c r="B20" s="285"/>
      <c r="C20" s="285"/>
      <c r="D20" s="285"/>
      <c r="E20" s="277" t="str">
        <f>UPPER(IF($D19="","",VLOOKUP($D19,'[9]男雙 Prep'!$A$7:$V$22,7)))</f>
        <v>李明德</v>
      </c>
      <c r="F20" s="274"/>
      <c r="G20" s="341"/>
      <c r="H20" s="279" t="s">
        <v>119</v>
      </c>
      <c r="I20" s="286"/>
      <c r="J20" s="273"/>
      <c r="K20" s="287"/>
      <c r="L20" s="533" t="s">
        <v>603</v>
      </c>
      <c r="M20" s="534"/>
      <c r="N20" s="273"/>
      <c r="O20" s="311"/>
      <c r="P20" s="281"/>
      <c r="Q20" s="282"/>
    </row>
    <row r="21" spans="1:17" s="283" customFormat="1" ht="7.5" customHeight="1">
      <c r="A21" s="273"/>
      <c r="B21" s="273"/>
      <c r="C21" s="273"/>
      <c r="D21" s="273"/>
      <c r="E21" s="315"/>
      <c r="F21" s="293"/>
      <c r="G21" s="316"/>
      <c r="H21" s="293"/>
      <c r="I21" s="287"/>
      <c r="J21" s="288"/>
      <c r="K21" s="289"/>
      <c r="L21" s="533"/>
      <c r="M21" s="534"/>
      <c r="N21" s="295"/>
      <c r="O21" s="311"/>
      <c r="P21" s="281"/>
      <c r="Q21" s="282"/>
    </row>
    <row r="22" spans="1:17" s="283" customFormat="1" ht="7.5" customHeight="1">
      <c r="A22" s="273"/>
      <c r="B22" s="288"/>
      <c r="C22" s="288"/>
      <c r="D22" s="288"/>
      <c r="E22" s="317"/>
      <c r="F22" s="281"/>
      <c r="H22" s="281"/>
      <c r="I22" s="289"/>
      <c r="J22" s="288"/>
      <c r="K22" s="289"/>
      <c r="L22" s="533"/>
      <c r="M22" s="534"/>
      <c r="N22" s="301"/>
      <c r="O22" s="318"/>
      <c r="P22" s="293"/>
      <c r="Q22" s="311"/>
    </row>
    <row r="23" spans="1:17" s="283" customFormat="1" ht="13.5" customHeight="1">
      <c r="A23" s="334">
        <v>5</v>
      </c>
      <c r="B23" s="274"/>
      <c r="C23" s="274"/>
      <c r="D23" s="276">
        <v>2</v>
      </c>
      <c r="E23" s="277" t="str">
        <f>UPPER(IF($D23="","",VLOOKUP($D23,'[9]男雙 Prep'!$A$7:$V$22,2)))</f>
        <v>江煥西</v>
      </c>
      <c r="F23" s="335"/>
      <c r="G23" s="336"/>
      <c r="H23" s="279" t="s">
        <v>129</v>
      </c>
      <c r="I23" s="287"/>
      <c r="J23" s="288"/>
      <c r="K23" s="289"/>
      <c r="L23" s="533"/>
      <c r="M23" s="534"/>
      <c r="N23" s="288"/>
      <c r="O23" s="311"/>
      <c r="P23" s="293"/>
      <c r="Q23" s="311"/>
    </row>
    <row r="24" spans="1:17" s="283" customFormat="1" ht="13.5" customHeight="1">
      <c r="A24" s="273"/>
      <c r="B24" s="285"/>
      <c r="C24" s="285"/>
      <c r="D24" s="285"/>
      <c r="E24" s="277" t="str">
        <f>UPPER(IF($D23="","",VLOOKUP($D23,'[9]男雙 Prep'!$A$7:$V$22,7)))</f>
        <v>張坤連</v>
      </c>
      <c r="F24" s="335"/>
      <c r="G24" s="336"/>
      <c r="H24" s="279" t="s">
        <v>129</v>
      </c>
      <c r="I24" s="286"/>
      <c r="J24" s="334"/>
      <c r="K24" s="287"/>
      <c r="L24" s="288"/>
      <c r="M24" s="305"/>
      <c r="N24" s="288"/>
      <c r="O24" s="311"/>
      <c r="P24" s="293"/>
      <c r="Q24" s="311"/>
    </row>
    <row r="25" spans="1:17" s="283" customFormat="1" ht="9" customHeight="1">
      <c r="A25" s="273"/>
      <c r="B25" s="285"/>
      <c r="C25" s="285"/>
      <c r="D25" s="285"/>
      <c r="E25" s="291"/>
      <c r="F25" s="530" t="s">
        <v>600</v>
      </c>
      <c r="G25" s="337"/>
      <c r="H25" s="293"/>
      <c r="I25" s="309"/>
      <c r="J25" s="295"/>
      <c r="K25" s="287"/>
      <c r="L25" s="288"/>
      <c r="M25" s="305"/>
      <c r="N25" s="288"/>
      <c r="O25" s="311"/>
      <c r="P25" s="293"/>
      <c r="Q25" s="311"/>
    </row>
    <row r="26" spans="1:17" s="283" customFormat="1" ht="9" customHeight="1">
      <c r="A26" s="273"/>
      <c r="B26" s="296"/>
      <c r="C26" s="296"/>
      <c r="D26" s="296"/>
      <c r="E26" s="297"/>
      <c r="F26" s="531"/>
      <c r="G26" s="138"/>
      <c r="H26" s="299"/>
      <c r="I26" s="300"/>
      <c r="J26" s="301"/>
      <c r="K26" s="302"/>
      <c r="L26" s="273"/>
      <c r="M26" s="305"/>
      <c r="N26" s="288"/>
      <c r="O26" s="311"/>
      <c r="P26" s="293"/>
      <c r="Q26" s="311"/>
    </row>
    <row r="27" spans="1:17" s="283" customFormat="1" ht="13.5" customHeight="1">
      <c r="A27" s="273">
        <v>6</v>
      </c>
      <c r="B27" s="274"/>
      <c r="C27" s="274"/>
      <c r="D27" s="276">
        <v>3</v>
      </c>
      <c r="E27" s="277" t="str">
        <f>UPPER(IF($D27="","",VLOOKUP($D27,'[9]男雙 Prep'!$A$7:$V$22,2)))</f>
        <v>游常吉</v>
      </c>
      <c r="F27" s="532"/>
      <c r="G27" s="341"/>
      <c r="H27" s="279" t="s">
        <v>119</v>
      </c>
      <c r="I27" s="303"/>
      <c r="J27" s="273"/>
      <c r="K27" s="305"/>
      <c r="L27" s="273"/>
      <c r="M27" s="305"/>
      <c r="N27" s="288"/>
      <c r="O27" s="311"/>
      <c r="P27" s="293"/>
      <c r="Q27" s="311"/>
    </row>
    <row r="28" spans="1:17" s="283" customFormat="1" ht="13.5" customHeight="1">
      <c r="A28" s="273"/>
      <c r="B28" s="285"/>
      <c r="C28" s="285"/>
      <c r="D28" s="285"/>
      <c r="E28" s="277" t="str">
        <f>UPPER(IF($D27="","",VLOOKUP($D27,'[9]男雙 Prep'!$A$7:$V$22,7)))</f>
        <v>吳澄泉</v>
      </c>
      <c r="F28" s="274"/>
      <c r="G28" s="341"/>
      <c r="H28" s="279" t="s">
        <v>119</v>
      </c>
      <c r="I28" s="286"/>
      <c r="J28" s="533" t="s">
        <v>602</v>
      </c>
      <c r="K28" s="534"/>
      <c r="L28" s="306"/>
      <c r="M28" s="314"/>
      <c r="N28" s="288"/>
      <c r="O28" s="311"/>
      <c r="P28" s="293"/>
      <c r="Q28" s="311"/>
    </row>
    <row r="29" spans="1:17" s="283" customFormat="1" ht="7.5" customHeight="1">
      <c r="A29" s="273"/>
      <c r="B29" s="273"/>
      <c r="C29" s="273"/>
      <c r="D29" s="330"/>
      <c r="E29" s="315"/>
      <c r="F29" s="293"/>
      <c r="G29" s="316"/>
      <c r="H29" s="293"/>
      <c r="I29" s="287"/>
      <c r="J29" s="533"/>
      <c r="K29" s="534"/>
      <c r="L29" s="295"/>
      <c r="M29" s="305"/>
      <c r="N29" s="288"/>
      <c r="O29" s="311"/>
      <c r="P29" s="293"/>
      <c r="Q29" s="311"/>
    </row>
    <row r="30" spans="1:17" s="283" customFormat="1" ht="7.5" customHeight="1">
      <c r="A30" s="273"/>
      <c r="B30" s="288"/>
      <c r="C30" s="288"/>
      <c r="D30" s="331"/>
      <c r="E30" s="317"/>
      <c r="F30" s="281"/>
      <c r="H30" s="281"/>
      <c r="I30" s="289"/>
      <c r="J30" s="533"/>
      <c r="K30" s="534"/>
      <c r="L30" s="301"/>
      <c r="M30" s="313"/>
      <c r="N30" s="273"/>
      <c r="O30" s="311"/>
      <c r="P30" s="293"/>
      <c r="Q30" s="311"/>
    </row>
    <row r="31" spans="1:17" s="283" customFormat="1" ht="13.5" customHeight="1">
      <c r="A31" s="273">
        <v>7</v>
      </c>
      <c r="B31" s="274">
        <f>IF($D31="","",VLOOKUP($D31,'[9]男雙 Prep'!$A$7:$V$22,20))</f>
      </c>
      <c r="C31" s="274">
        <f>IF($D31="","",VLOOKUP($D31,'[9]男雙 Prep'!$A$7:$V$22,21))</f>
      </c>
      <c r="D31" s="276"/>
      <c r="E31" s="277" t="s">
        <v>128</v>
      </c>
      <c r="F31" s="274">
        <f>IF($D31="","",VLOOKUP($D31,'[9]男雙 Prep'!$A$7:$V$22,3))</f>
      </c>
      <c r="G31" s="341"/>
      <c r="H31" s="279"/>
      <c r="I31" s="280"/>
      <c r="J31" s="533"/>
      <c r="K31" s="534"/>
      <c r="L31" s="288"/>
      <c r="M31" s="332"/>
      <c r="N31" s="273"/>
      <c r="O31" s="311"/>
      <c r="P31" s="293"/>
      <c r="Q31" s="311"/>
    </row>
    <row r="32" spans="1:17" s="283" customFormat="1" ht="13.5" customHeight="1">
      <c r="A32" s="273"/>
      <c r="B32" s="285"/>
      <c r="C32" s="285"/>
      <c r="D32" s="285"/>
      <c r="E32" s="277" t="s">
        <v>128</v>
      </c>
      <c r="F32" s="274">
        <f>IF($D31="","",VLOOKUP($D31,'[9]男雙 Prep'!$A$7:$V$22,8))</f>
      </c>
      <c r="G32" s="341"/>
      <c r="H32" s="279"/>
      <c r="I32" s="286"/>
      <c r="J32" s="533"/>
      <c r="K32" s="534"/>
      <c r="L32" s="288"/>
      <c r="M32" s="287"/>
      <c r="N32" s="273"/>
      <c r="O32" s="311"/>
      <c r="P32" s="293"/>
      <c r="Q32" s="311"/>
    </row>
    <row r="33" spans="1:17" s="283" customFormat="1" ht="9" customHeight="1">
      <c r="A33" s="273"/>
      <c r="B33" s="285"/>
      <c r="C33" s="285"/>
      <c r="D33" s="308"/>
      <c r="E33" s="291"/>
      <c r="F33" s="69"/>
      <c r="G33" s="337"/>
      <c r="H33" s="293"/>
      <c r="I33" s="338"/>
      <c r="J33" s="295"/>
      <c r="K33" s="305"/>
      <c r="L33" s="288"/>
      <c r="M33" s="287"/>
      <c r="N33" s="273"/>
      <c r="O33" s="311"/>
      <c r="P33" s="293"/>
      <c r="Q33" s="311"/>
    </row>
    <row r="34" spans="1:17" s="283" customFormat="1" ht="9" customHeight="1">
      <c r="A34" s="273"/>
      <c r="B34" s="296"/>
      <c r="C34" s="296"/>
      <c r="D34" s="310"/>
      <c r="E34" s="297"/>
      <c r="F34" s="34"/>
      <c r="G34" s="138"/>
      <c r="H34" s="299"/>
      <c r="I34" s="300"/>
      <c r="J34" s="301"/>
      <c r="K34" s="313"/>
      <c r="L34" s="273"/>
      <c r="M34" s="287"/>
      <c r="N34" s="273"/>
      <c r="O34" s="311"/>
      <c r="P34" s="293"/>
      <c r="Q34" s="311"/>
    </row>
    <row r="35" spans="1:17" s="283" customFormat="1" ht="13.5" customHeight="1">
      <c r="A35" s="273">
        <v>8</v>
      </c>
      <c r="B35" s="274"/>
      <c r="C35" s="274"/>
      <c r="D35" s="276">
        <v>5</v>
      </c>
      <c r="E35" s="277" t="str">
        <f>UPPER(IF($D35="","",VLOOKUP($D35,'[9]男雙 Prep'!$A$7:$V$22,2)))</f>
        <v>尾田行令</v>
      </c>
      <c r="F35" s="274"/>
      <c r="G35" s="341"/>
      <c r="H35" s="279" t="s">
        <v>130</v>
      </c>
      <c r="I35" s="303"/>
      <c r="J35" s="273"/>
      <c r="K35" s="287"/>
      <c r="L35" s="273"/>
      <c r="M35" s="287"/>
      <c r="N35" s="273"/>
      <c r="O35" s="311"/>
      <c r="P35" s="293"/>
      <c r="Q35" s="311"/>
    </row>
    <row r="36" spans="1:17" s="283" customFormat="1" ht="13.5" customHeight="1">
      <c r="A36" s="273"/>
      <c r="B36" s="285"/>
      <c r="C36" s="285"/>
      <c r="D36" s="285"/>
      <c r="E36" s="277" t="str">
        <f>UPPER(IF($D35="","",VLOOKUP($D35,'[9]男雙 Prep'!$A$7:$V$22,7)))</f>
        <v>張培堂</v>
      </c>
      <c r="F36" s="274"/>
      <c r="G36" s="341"/>
      <c r="H36" s="279" t="s">
        <v>119</v>
      </c>
      <c r="I36" s="286"/>
      <c r="J36" s="273"/>
      <c r="K36" s="287"/>
      <c r="L36" s="306"/>
      <c r="M36" s="307"/>
      <c r="N36" s="273"/>
      <c r="O36" s="311"/>
      <c r="P36" s="293"/>
      <c r="Q36" s="311"/>
    </row>
    <row r="37" ht="6.75" customHeight="1"/>
    <row r="38" spans="1:17" s="399" customFormat="1" ht="15.75" customHeight="1">
      <c r="A38" s="398" t="s">
        <v>185</v>
      </c>
      <c r="I38" s="400"/>
      <c r="J38" s="401"/>
      <c r="K38" s="402"/>
      <c r="L38" s="401"/>
      <c r="M38" s="402"/>
      <c r="N38" s="402"/>
      <c r="O38" s="402"/>
      <c r="P38" s="403"/>
      <c r="Q38" s="404"/>
    </row>
    <row r="39" spans="1:17" s="353" customFormat="1" ht="14.25">
      <c r="A39" s="346" t="s">
        <v>187</v>
      </c>
      <c r="B39" s="364"/>
      <c r="F39" s="356"/>
      <c r="I39" s="372"/>
      <c r="J39" s="373"/>
      <c r="K39" s="374"/>
      <c r="L39" s="373"/>
      <c r="M39" s="374"/>
      <c r="N39" s="375"/>
      <c r="O39" s="374"/>
      <c r="P39" s="375"/>
      <c r="Q39" s="374"/>
    </row>
    <row r="40" spans="1:17" s="8" customFormat="1" ht="10.5" customHeight="1">
      <c r="A40" s="104" t="s">
        <v>1</v>
      </c>
      <c r="B40" s="104"/>
      <c r="C40" s="104"/>
      <c r="D40" s="104"/>
      <c r="E40" s="106"/>
      <c r="F40" s="104" t="s">
        <v>2</v>
      </c>
      <c r="G40" s="106"/>
      <c r="H40" s="104"/>
      <c r="I40" s="107"/>
      <c r="J40" s="2"/>
      <c r="K40" s="6"/>
      <c r="L40" s="108"/>
      <c r="M40" s="109"/>
      <c r="N40" s="110"/>
      <c r="O40" s="111"/>
      <c r="P40" s="112"/>
      <c r="Q40" s="113" t="s">
        <v>3</v>
      </c>
    </row>
    <row r="41" spans="1:17" s="14" customFormat="1" ht="11.25" customHeight="1" thickBot="1">
      <c r="A41" s="453" t="str">
        <f>'[2]Week SetUp'!$A$10</f>
        <v>2011/11/5-7</v>
      </c>
      <c r="B41" s="453"/>
      <c r="C41" s="453"/>
      <c r="D41" s="114"/>
      <c r="E41" s="114"/>
      <c r="F41" s="9" t="str">
        <f>'[2]Week SetUp'!$C$10</f>
        <v>台中市</v>
      </c>
      <c r="G41" s="243"/>
      <c r="H41" s="114"/>
      <c r="I41" s="115"/>
      <c r="J41" s="11"/>
      <c r="K41" s="10"/>
      <c r="L41" s="116"/>
      <c r="M41" s="117"/>
      <c r="N41" s="118"/>
      <c r="O41" s="117"/>
      <c r="P41" s="118"/>
      <c r="Q41" s="13" t="str">
        <f>'[2]Week SetUp'!$E$10</f>
        <v>王正松</v>
      </c>
    </row>
    <row r="42" spans="1:17" s="19" customFormat="1" ht="9.75">
      <c r="A42" s="119"/>
      <c r="B42" s="120"/>
      <c r="C42" s="121"/>
      <c r="D42" s="120"/>
      <c r="E42" s="122" t="s">
        <v>91</v>
      </c>
      <c r="F42" s="122"/>
      <c r="G42" s="106"/>
      <c r="H42" s="122"/>
      <c r="I42" s="123"/>
      <c r="J42" s="121" t="s">
        <v>93</v>
      </c>
      <c r="K42" s="124"/>
      <c r="L42" s="121" t="s">
        <v>94</v>
      </c>
      <c r="M42" s="124"/>
      <c r="N42" s="121" t="s">
        <v>207</v>
      </c>
      <c r="O42" s="124"/>
      <c r="P42" s="121"/>
      <c r="Q42" s="109"/>
    </row>
    <row r="43" spans="1:17" s="19" customFormat="1" ht="3.75" customHeight="1" thickBot="1">
      <c r="A43" s="125"/>
      <c r="B43" s="126"/>
      <c r="C43" s="22"/>
      <c r="D43" s="126"/>
      <c r="E43" s="127"/>
      <c r="F43" s="127"/>
      <c r="G43" s="244"/>
      <c r="H43" s="127"/>
      <c r="I43" s="129"/>
      <c r="J43" s="22"/>
      <c r="K43" s="130"/>
      <c r="L43" s="22"/>
      <c r="M43" s="130"/>
      <c r="N43" s="22"/>
      <c r="O43" s="130"/>
      <c r="P43" s="22"/>
      <c r="Q43" s="131"/>
    </row>
    <row r="44" spans="1:20" s="139" customFormat="1" ht="13.5" customHeight="1">
      <c r="A44" s="132">
        <v>1</v>
      </c>
      <c r="B44" s="28">
        <f>IF($D44="","",VLOOKUP($D44,'[2]男雙 Prep'!$A$7:$V$39,20))</f>
      </c>
      <c r="C44" s="28">
        <f>IF($D44="","",VLOOKUP($D44,'[2]男雙 Prep'!$A$7:$V$39,21))</f>
      </c>
      <c r="D44" s="30"/>
      <c r="E44" s="31" t="s">
        <v>11</v>
      </c>
      <c r="F44" s="28">
        <f>IF($D44="","",VLOOKUP($D44,'[2]男雙 Prep'!$A$7:$V$39,3))</f>
      </c>
      <c r="G44" s="245"/>
      <c r="H44" s="28" t="s">
        <v>12</v>
      </c>
      <c r="I44" s="134"/>
      <c r="J44" s="135"/>
      <c r="K44" s="136"/>
      <c r="L44" s="135"/>
      <c r="M44" s="136"/>
      <c r="N44" s="473" t="s">
        <v>380</v>
      </c>
      <c r="O44" s="136"/>
      <c r="P44" s="135"/>
      <c r="Q44" s="248"/>
      <c r="R44" s="138"/>
      <c r="T44" s="40" t="e">
        <f>#REF!</f>
        <v>#REF!</v>
      </c>
    </row>
    <row r="45" spans="1:20" s="139" customFormat="1" ht="13.5" customHeight="1">
      <c r="A45" s="132"/>
      <c r="B45" s="67"/>
      <c r="C45" s="67"/>
      <c r="D45" s="67"/>
      <c r="E45" s="31" t="s">
        <v>13</v>
      </c>
      <c r="F45" s="28">
        <f>IF($D44="","",VLOOKUP($D44,'[2]男雙 Prep'!$A$7:$V$39,8))</f>
      </c>
      <c r="G45" s="245"/>
      <c r="H45" s="28" t="s">
        <v>14</v>
      </c>
      <c r="I45" s="140"/>
      <c r="J45" s="249">
        <f>IF(I45="a",E44,IF(I45="b",E46,""))</f>
      </c>
      <c r="K45" s="141"/>
      <c r="L45" s="135"/>
      <c r="M45" s="136"/>
      <c r="N45" s="135"/>
      <c r="O45" s="136"/>
      <c r="P45" s="135"/>
      <c r="Q45" s="35"/>
      <c r="R45" s="138"/>
      <c r="T45" s="47" t="e">
        <f>#REF!</f>
        <v>#REF!</v>
      </c>
    </row>
    <row r="46" spans="1:20" s="139" customFormat="1" ht="9" customHeight="1">
      <c r="A46" s="132"/>
      <c r="B46" s="67"/>
      <c r="C46" s="67"/>
      <c r="D46" s="67"/>
      <c r="E46" s="68"/>
      <c r="F46" s="66"/>
      <c r="G46" s="240"/>
      <c r="H46" s="66"/>
      <c r="I46" s="250"/>
      <c r="J46" s="143">
        <f>UPPER(IF(OR(I47="a",I47="as"),E44,IF(OR(I47="b",I47="bs"),E48,)))</f>
      </c>
      <c r="K46" s="144"/>
      <c r="L46" s="135"/>
      <c r="M46" s="136"/>
      <c r="N46" s="135"/>
      <c r="O46" s="136"/>
      <c r="P46" s="135"/>
      <c r="Q46" s="35"/>
      <c r="R46" s="138"/>
      <c r="T46" s="47" t="e">
        <f>#REF!</f>
        <v>#REF!</v>
      </c>
    </row>
    <row r="47" spans="1:20" s="139" customFormat="1" ht="9" customHeight="1">
      <c r="A47" s="132"/>
      <c r="B47" s="41"/>
      <c r="C47" s="41"/>
      <c r="D47" s="41"/>
      <c r="E47" s="145"/>
      <c r="F47" s="135"/>
      <c r="G47" s="246"/>
      <c r="H47" s="44" t="s">
        <v>6</v>
      </c>
      <c r="I47" s="53"/>
      <c r="J47" s="147">
        <f>UPPER(IF(OR(I47="a",I47="as"),E45,IF(OR(I47="b",I47="bs"),E49,)))</f>
      </c>
      <c r="K47" s="148"/>
      <c r="L47" s="66"/>
      <c r="M47" s="141"/>
      <c r="N47" s="135"/>
      <c r="O47" s="136"/>
      <c r="P47" s="135"/>
      <c r="Q47" s="35"/>
      <c r="R47" s="138"/>
      <c r="T47" s="47" t="e">
        <f>#REF!</f>
        <v>#REF!</v>
      </c>
    </row>
    <row r="48" spans="1:20" s="139" customFormat="1" ht="13.5" customHeight="1">
      <c r="A48" s="132">
        <v>2</v>
      </c>
      <c r="B48" s="28">
        <f>IF($D48="","",VLOOKUP($D48,'[2]男雙 Prep'!$A$7:$V$39,20))</f>
      </c>
      <c r="C48" s="28">
        <f>IF($D48="","",VLOOKUP($D48,'[2]男雙 Prep'!$A$7:$V$39,21))</f>
      </c>
      <c r="D48" s="30"/>
      <c r="E48" s="31" t="s">
        <v>7</v>
      </c>
      <c r="F48" s="28">
        <f>IF($D48="","",VLOOKUP($D48,'[2]男雙 Prep'!$A$7:$V$39,3))</f>
      </c>
      <c r="G48" s="245"/>
      <c r="H48" s="28">
        <f>IF($D48="","",VLOOKUP($D48,'[2]男雙 Prep'!$A$7:$V$39,4))</f>
      </c>
      <c r="I48" s="149"/>
      <c r="J48" s="66"/>
      <c r="K48" s="150"/>
      <c r="L48" s="72"/>
      <c r="M48" s="144"/>
      <c r="N48" s="135"/>
      <c r="O48" s="136"/>
      <c r="P48" s="135"/>
      <c r="Q48" s="35"/>
      <c r="R48" s="138"/>
      <c r="T48" s="47" t="e">
        <f>#REF!</f>
        <v>#REF!</v>
      </c>
    </row>
    <row r="49" spans="1:20" s="139" customFormat="1" ht="13.5" customHeight="1">
      <c r="A49" s="132"/>
      <c r="B49" s="67"/>
      <c r="C49" s="67"/>
      <c r="D49" s="67"/>
      <c r="E49" s="31" t="s">
        <v>7</v>
      </c>
      <c r="F49" s="28">
        <f>IF($D48="","",VLOOKUP($D48,'[2]男雙 Prep'!$A$7:$V$39,8))</f>
      </c>
      <c r="G49" s="245"/>
      <c r="H49" s="28">
        <f>IF($D48="","",VLOOKUP($D48,'[2]男雙 Prep'!$A$7:$V$39,9))</f>
      </c>
      <c r="I49" s="140"/>
      <c r="J49" s="498" t="s">
        <v>606</v>
      </c>
      <c r="K49" s="499"/>
      <c r="L49" s="151"/>
      <c r="M49" s="152"/>
      <c r="N49" s="135"/>
      <c r="O49" s="136"/>
      <c r="P49" s="135"/>
      <c r="Q49" s="35"/>
      <c r="R49" s="138"/>
      <c r="T49" s="47" t="e">
        <f>#REF!</f>
        <v>#REF!</v>
      </c>
    </row>
    <row r="50" spans="1:20" s="139" customFormat="1" ht="7.5" customHeight="1">
      <c r="A50" s="132"/>
      <c r="B50" s="67"/>
      <c r="C50" s="67"/>
      <c r="D50" s="153"/>
      <c r="E50" s="68"/>
      <c r="F50" s="66"/>
      <c r="G50" s="240"/>
      <c r="H50" s="66"/>
      <c r="I50" s="154"/>
      <c r="J50" s="498"/>
      <c r="K50" s="499"/>
      <c r="L50" s="143">
        <f>UPPER(IF(OR(K51="a",K51="as"),J46,IF(OR(K51="b",K51="bs"),J54,)))</f>
      </c>
      <c r="M50" s="141"/>
      <c r="N50" s="135"/>
      <c r="O50" s="136"/>
      <c r="P50" s="135"/>
      <c r="Q50" s="35"/>
      <c r="R50" s="138"/>
      <c r="T50" s="47" t="e">
        <f>#REF!</f>
        <v>#REF!</v>
      </c>
    </row>
    <row r="51" spans="1:20" s="139" customFormat="1" ht="7.5" customHeight="1">
      <c r="A51" s="132"/>
      <c r="B51" s="41"/>
      <c r="C51" s="41"/>
      <c r="D51" s="51"/>
      <c r="E51" s="145"/>
      <c r="F51" s="135"/>
      <c r="G51" s="246"/>
      <c r="H51" s="135"/>
      <c r="I51" s="155"/>
      <c r="J51" s="498"/>
      <c r="K51" s="499"/>
      <c r="L51" s="147">
        <f>UPPER(IF(OR(K51="a",K51="as"),J47,IF(OR(K51="b",K51="bs"),J55,)))</f>
      </c>
      <c r="M51" s="148"/>
      <c r="N51" s="66"/>
      <c r="O51" s="141"/>
      <c r="P51" s="135"/>
      <c r="Q51" s="35"/>
      <c r="R51" s="138"/>
      <c r="T51" s="47" t="e">
        <f>#REF!</f>
        <v>#REF!</v>
      </c>
    </row>
    <row r="52" spans="1:20" s="139" customFormat="1" ht="13.5" customHeight="1">
      <c r="A52" s="132">
        <v>3</v>
      </c>
      <c r="B52" s="28"/>
      <c r="C52" s="28"/>
      <c r="D52" s="31">
        <v>2</v>
      </c>
      <c r="E52" s="31" t="str">
        <f>UPPER(IF($D52="","",VLOOKUP($D52,'[2]女雙 Prep'!$A$7:$V$39,2)))</f>
        <v>蔡文瑛</v>
      </c>
      <c r="F52" s="28"/>
      <c r="G52" s="245"/>
      <c r="H52" s="28" t="str">
        <f>IF($D52="","",VLOOKUP($D52,'[2]女雙 Prep'!$A$7:$V$39,4))</f>
        <v>台中市</v>
      </c>
      <c r="I52" s="134"/>
      <c r="J52" s="498"/>
      <c r="K52" s="499"/>
      <c r="L52" s="135"/>
      <c r="M52" s="150"/>
      <c r="N52" s="72"/>
      <c r="O52" s="141"/>
      <c r="P52" s="135"/>
      <c r="Q52" s="35"/>
      <c r="R52" s="138"/>
      <c r="T52" s="47" t="e">
        <f>#REF!</f>
        <v>#REF!</v>
      </c>
    </row>
    <row r="53" spans="1:20" s="139" customFormat="1" ht="13.5" customHeight="1" thickBot="1">
      <c r="A53" s="132"/>
      <c r="B53" s="67"/>
      <c r="C53" s="67"/>
      <c r="D53" s="31"/>
      <c r="E53" s="31" t="str">
        <f>UPPER(IF($D52="","",VLOOKUP($D52,'[2]女雙 Prep'!$A$7:$V$39,7)))</f>
        <v>林素貞</v>
      </c>
      <c r="F53" s="28"/>
      <c r="G53" s="245"/>
      <c r="H53" s="28" t="str">
        <f>IF($D52="","",VLOOKUP($D52,'[2]女雙 Prep'!$A$7:$V$39,9))</f>
        <v>台中市</v>
      </c>
      <c r="I53" s="140"/>
      <c r="J53" s="498"/>
      <c r="K53" s="499"/>
      <c r="L53" s="135"/>
      <c r="M53" s="150"/>
      <c r="N53" s="66"/>
      <c r="O53" s="141"/>
      <c r="P53" s="135"/>
      <c r="Q53" s="35"/>
      <c r="R53" s="138"/>
      <c r="T53" s="63" t="e">
        <f>#REF!</f>
        <v>#REF!</v>
      </c>
    </row>
    <row r="54" spans="1:18" s="139" customFormat="1" ht="9" customHeight="1">
      <c r="A54" s="132"/>
      <c r="B54" s="67"/>
      <c r="C54" s="67"/>
      <c r="D54" s="153"/>
      <c r="E54" s="68"/>
      <c r="F54" s="511" t="s">
        <v>604</v>
      </c>
      <c r="G54" s="240"/>
      <c r="H54" s="66"/>
      <c r="I54" s="250"/>
      <c r="J54" s="143">
        <f>UPPER(IF(OR(I55="a",I55="as"),E52,IF(OR(I55="b",I55="bs"),E56,)))</f>
      </c>
      <c r="K54" s="156"/>
      <c r="L54" s="135"/>
      <c r="M54" s="150"/>
      <c r="N54" s="66"/>
      <c r="O54" s="141"/>
      <c r="P54" s="135"/>
      <c r="Q54" s="35"/>
      <c r="R54" s="138"/>
    </row>
    <row r="55" spans="1:18" s="139" customFormat="1" ht="9" customHeight="1">
      <c r="A55" s="132"/>
      <c r="B55" s="41"/>
      <c r="C55" s="41"/>
      <c r="D55" s="51"/>
      <c r="E55" s="145"/>
      <c r="F55" s="498"/>
      <c r="G55" s="246"/>
      <c r="H55" s="44" t="s">
        <v>6</v>
      </c>
      <c r="I55" s="53"/>
      <c r="J55" s="147">
        <f>UPPER(IF(OR(I55="a",I55="as"),E53,IF(OR(I55="b",I55="bs"),E57,)))</f>
      </c>
      <c r="K55" s="157"/>
      <c r="L55" s="66"/>
      <c r="M55" s="150"/>
      <c r="N55" s="66"/>
      <c r="O55" s="141"/>
      <c r="P55" s="135"/>
      <c r="Q55" s="35"/>
      <c r="R55" s="138"/>
    </row>
    <row r="56" spans="1:18" s="139" customFormat="1" ht="13.5" customHeight="1">
      <c r="A56" s="132">
        <v>4</v>
      </c>
      <c r="B56" s="28"/>
      <c r="C56" s="28"/>
      <c r="D56" s="30">
        <v>3</v>
      </c>
      <c r="E56" s="31" t="str">
        <f>UPPER(IF($D56="","",VLOOKUP($D56,'[2]女雙 Prep'!$A$7:$V$39,2)))</f>
        <v>許慧君</v>
      </c>
      <c r="F56" s="509"/>
      <c r="G56" s="245"/>
      <c r="H56" s="28" t="str">
        <f>IF($D56="","",VLOOKUP($D56,'[2]女雙 Prep'!$A$7:$V$39,4))</f>
        <v>台中市</v>
      </c>
      <c r="I56" s="149"/>
      <c r="J56" s="66"/>
      <c r="K56" s="141"/>
      <c r="L56" s="72"/>
      <c r="M56" s="156"/>
      <c r="N56" s="66"/>
      <c r="O56" s="141"/>
      <c r="P56" s="135"/>
      <c r="Q56" s="35"/>
      <c r="R56" s="138"/>
    </row>
    <row r="57" spans="1:18" s="139" customFormat="1" ht="13.5" customHeight="1">
      <c r="A57" s="132"/>
      <c r="B57" s="67"/>
      <c r="C57" s="67"/>
      <c r="D57" s="67"/>
      <c r="E57" s="31" t="str">
        <f>UPPER(IF($D56="","",VLOOKUP($D56,'[2]女雙 Prep'!$A$7:$V$39,7)))</f>
        <v>李淑珍</v>
      </c>
      <c r="F57" s="28"/>
      <c r="G57" s="245"/>
      <c r="H57" s="28" t="str">
        <f>IF($D56="","",VLOOKUP($D56,'[2]女雙 Prep'!$A$7:$V$39,9))</f>
        <v>台中市</v>
      </c>
      <c r="I57" s="140"/>
      <c r="J57" s="66"/>
      <c r="K57" s="141"/>
      <c r="L57" s="498" t="s">
        <v>608</v>
      </c>
      <c r="M57" s="499"/>
      <c r="N57" s="66"/>
      <c r="O57" s="141"/>
      <c r="P57" s="135"/>
      <c r="Q57" s="35"/>
      <c r="R57" s="138"/>
    </row>
    <row r="58" spans="1:18" s="139" customFormat="1" ht="7.5" customHeight="1">
      <c r="A58" s="132"/>
      <c r="B58" s="67"/>
      <c r="C58" s="67"/>
      <c r="D58" s="67"/>
      <c r="E58" s="68"/>
      <c r="F58" s="66"/>
      <c r="G58" s="240"/>
      <c r="H58" s="66"/>
      <c r="I58" s="154"/>
      <c r="J58" s="135"/>
      <c r="K58" s="136"/>
      <c r="L58" s="498"/>
      <c r="M58" s="499"/>
      <c r="N58" s="143">
        <f>UPPER(IF(OR(M59="a",M59="as"),L50,IF(OR(M59="b",M59="bs"),L66,)))</f>
      </c>
      <c r="O58" s="141"/>
      <c r="P58" s="135"/>
      <c r="Q58" s="35"/>
      <c r="R58" s="138"/>
    </row>
    <row r="59" spans="1:18" s="139" customFormat="1" ht="7.5" customHeight="1">
      <c r="A59" s="132"/>
      <c r="B59" s="41"/>
      <c r="C59" s="41"/>
      <c r="D59" s="41"/>
      <c r="E59" s="145"/>
      <c r="F59" s="135"/>
      <c r="G59" s="246"/>
      <c r="H59" s="135"/>
      <c r="I59" s="155"/>
      <c r="J59" s="135"/>
      <c r="K59" s="136"/>
      <c r="L59" s="498"/>
      <c r="M59" s="499"/>
      <c r="N59" s="147">
        <f>UPPER(IF(OR(M59="a",M59="as"),L51,IF(OR(M59="b",M59="bs"),L67,)))</f>
      </c>
      <c r="O59" s="148"/>
      <c r="P59" s="66"/>
      <c r="Q59" s="86"/>
      <c r="R59" s="138"/>
    </row>
    <row r="60" spans="1:18" s="139" customFormat="1" ht="13.5" customHeight="1">
      <c r="A60" s="132">
        <v>5</v>
      </c>
      <c r="B60" s="28"/>
      <c r="C60" s="28"/>
      <c r="D60" s="30">
        <v>1</v>
      </c>
      <c r="E60" s="31" t="str">
        <f>UPPER(IF($D60="","",VLOOKUP($D60,'[2]女雙 Prep'!$A$7:$V$39,2)))</f>
        <v>邵秀玫</v>
      </c>
      <c r="F60" s="28"/>
      <c r="G60" s="245"/>
      <c r="H60" s="28" t="str">
        <f>IF($D60="","",VLOOKUP($D60,'[2]女雙 Prep'!$A$7:$V$39,4))</f>
        <v>高雄市</v>
      </c>
      <c r="I60" s="134"/>
      <c r="J60" s="135"/>
      <c r="K60" s="136"/>
      <c r="L60" s="498"/>
      <c r="M60" s="499"/>
      <c r="N60" s="135"/>
      <c r="O60" s="141"/>
      <c r="P60" s="66"/>
      <c r="Q60" s="86"/>
      <c r="R60" s="138"/>
    </row>
    <row r="61" spans="1:18" s="139" customFormat="1" ht="13.5" customHeight="1">
      <c r="A61" s="132"/>
      <c r="B61" s="67"/>
      <c r="C61" s="67"/>
      <c r="D61" s="67"/>
      <c r="E61" s="31" t="str">
        <f>UPPER(IF($D60="","",VLOOKUP($D60,'[2]女雙 Prep'!$A$7:$V$39,7)))</f>
        <v>陳祝筠</v>
      </c>
      <c r="F61" s="28"/>
      <c r="G61" s="245"/>
      <c r="H61" s="28" t="str">
        <f>IF($D60="","",VLOOKUP($D60,'[2]女雙 Prep'!$A$7:$V$39,9))</f>
        <v>高雄市</v>
      </c>
      <c r="I61" s="140"/>
      <c r="J61" s="249">
        <f>IF(I61="a",E60,IF(I61="b",E62,""))</f>
      </c>
      <c r="K61" s="141"/>
      <c r="L61" s="135"/>
      <c r="M61" s="150"/>
      <c r="N61" s="135"/>
      <c r="O61" s="141"/>
      <c r="P61" s="66"/>
      <c r="Q61" s="86"/>
      <c r="R61" s="138"/>
    </row>
    <row r="62" spans="1:18" s="139" customFormat="1" ht="9" customHeight="1">
      <c r="A62" s="132"/>
      <c r="B62" s="67"/>
      <c r="C62" s="67"/>
      <c r="D62" s="67"/>
      <c r="E62" s="68"/>
      <c r="F62" s="511" t="s">
        <v>605</v>
      </c>
      <c r="G62" s="240"/>
      <c r="H62" s="66"/>
      <c r="I62" s="250"/>
      <c r="J62" s="143">
        <f>UPPER(IF(OR(I63="a",I63="as"),E60,IF(OR(I63="b",I63="bs"),E64,)))</f>
      </c>
      <c r="K62" s="144"/>
      <c r="L62" s="135"/>
      <c r="M62" s="150"/>
      <c r="N62" s="135"/>
      <c r="O62" s="141"/>
      <c r="P62" s="66"/>
      <c r="Q62" s="86"/>
      <c r="R62" s="138"/>
    </row>
    <row r="63" spans="1:18" s="139" customFormat="1" ht="9" customHeight="1">
      <c r="A63" s="132"/>
      <c r="B63" s="41"/>
      <c r="C63" s="41"/>
      <c r="D63" s="41"/>
      <c r="E63" s="145"/>
      <c r="F63" s="498"/>
      <c r="G63" s="246"/>
      <c r="H63" s="44" t="s">
        <v>6</v>
      </c>
      <c r="I63" s="53"/>
      <c r="J63" s="147">
        <f>UPPER(IF(OR(I63="a",I63="as"),E61,IF(OR(I63="b",I63="bs"),E65,)))</f>
      </c>
      <c r="K63" s="148"/>
      <c r="L63" s="66"/>
      <c r="M63" s="150"/>
      <c r="N63" s="135"/>
      <c r="O63" s="141"/>
      <c r="P63" s="66"/>
      <c r="Q63" s="86"/>
      <c r="R63" s="138"/>
    </row>
    <row r="64" spans="1:18" s="139" customFormat="1" ht="13.5" customHeight="1">
      <c r="A64" s="132">
        <v>6</v>
      </c>
      <c r="B64" s="28"/>
      <c r="C64" s="28"/>
      <c r="D64" s="30">
        <v>4</v>
      </c>
      <c r="E64" s="31" t="str">
        <f>UPPER(IF($D64="","",VLOOKUP($D64,'[2]女雙 Prep'!$A$7:$V$39,2)))</f>
        <v>張智華</v>
      </c>
      <c r="F64" s="509"/>
      <c r="G64" s="245"/>
      <c r="H64" s="28" t="str">
        <f>IF($D64="","",VLOOKUP($D64,'[2]女雙 Prep'!$A$7:$V$39,4))</f>
        <v>台中市</v>
      </c>
      <c r="I64" s="149"/>
      <c r="J64" s="66"/>
      <c r="K64" s="150"/>
      <c r="L64" s="72"/>
      <c r="M64" s="156"/>
      <c r="N64" s="135"/>
      <c r="O64" s="141"/>
      <c r="P64" s="66"/>
      <c r="Q64" s="86"/>
      <c r="R64" s="138"/>
    </row>
    <row r="65" spans="1:18" s="139" customFormat="1" ht="13.5" customHeight="1">
      <c r="A65" s="132"/>
      <c r="B65" s="67"/>
      <c r="C65" s="67"/>
      <c r="D65" s="67"/>
      <c r="E65" s="31" t="str">
        <f>UPPER(IF($D64="","",VLOOKUP($D64,'[2]女雙 Prep'!$A$7:$V$39,7)))</f>
        <v>潘玲珠</v>
      </c>
      <c r="F65" s="28"/>
      <c r="G65" s="245"/>
      <c r="H65" s="28" t="str">
        <f>IF($D64="","",VLOOKUP($D64,'[2]女雙 Prep'!$A$7:$V$39,9))</f>
        <v>台中市</v>
      </c>
      <c r="I65" s="140"/>
      <c r="J65" s="498" t="s">
        <v>607</v>
      </c>
      <c r="K65" s="499"/>
      <c r="L65" s="151"/>
      <c r="M65" s="158"/>
      <c r="N65" s="135"/>
      <c r="O65" s="141"/>
      <c r="P65" s="66"/>
      <c r="Q65" s="86"/>
      <c r="R65" s="138"/>
    </row>
    <row r="66" spans="1:18" s="139" customFormat="1" ht="7.5" customHeight="1">
      <c r="A66" s="132"/>
      <c r="B66" s="67"/>
      <c r="C66" s="67"/>
      <c r="D66" s="153"/>
      <c r="E66" s="68"/>
      <c r="F66" s="66"/>
      <c r="G66" s="240"/>
      <c r="H66" s="66"/>
      <c r="I66" s="154"/>
      <c r="J66" s="498"/>
      <c r="K66" s="499"/>
      <c r="L66" s="143">
        <f>UPPER(IF(OR(K67="a",K67="as"),J62,IF(OR(K67="b",K67="bs"),J70,)))</f>
      </c>
      <c r="M66" s="150"/>
      <c r="N66" s="135"/>
      <c r="O66" s="141"/>
      <c r="P66" s="66"/>
      <c r="Q66" s="86"/>
      <c r="R66" s="138"/>
    </row>
    <row r="67" spans="1:18" s="139" customFormat="1" ht="7.5" customHeight="1">
      <c r="A67" s="132"/>
      <c r="B67" s="41"/>
      <c r="C67" s="41"/>
      <c r="D67" s="51"/>
      <c r="E67" s="145"/>
      <c r="F67" s="135"/>
      <c r="G67" s="246"/>
      <c r="H67" s="135"/>
      <c r="I67" s="155"/>
      <c r="J67" s="498"/>
      <c r="K67" s="499"/>
      <c r="L67" s="147">
        <f>UPPER(IF(OR(K67="a",K67="as"),J63,IF(OR(K67="b",K67="bs"),J71,)))</f>
      </c>
      <c r="M67" s="157"/>
      <c r="N67" s="66"/>
      <c r="O67" s="141"/>
      <c r="P67" s="66"/>
      <c r="Q67" s="86"/>
      <c r="R67" s="138"/>
    </row>
    <row r="68" spans="1:18" s="139" customFormat="1" ht="13.5" customHeight="1">
      <c r="A68" s="132">
        <v>7</v>
      </c>
      <c r="B68" s="28">
        <f>IF($D68="","",VLOOKUP($D68,'[2]男雙 Prep'!$A$7:$V$39,20))</f>
      </c>
      <c r="C68" s="28">
        <f>IF($D68="","",VLOOKUP($D68,'[2]男雙 Prep'!$A$7:$V$39,21))</f>
      </c>
      <c r="D68" s="30"/>
      <c r="E68" s="31" t="s">
        <v>7</v>
      </c>
      <c r="F68" s="28">
        <f>IF($D68="","",VLOOKUP($D68,'[2]男雙 Prep'!$A$7:$V$39,3))</f>
      </c>
      <c r="G68" s="245"/>
      <c r="H68" s="28">
        <f>IF($D68="","",VLOOKUP($D68,'[2]男雙 Prep'!$A$7:$V$39,4))</f>
      </c>
      <c r="I68" s="134"/>
      <c r="J68" s="498"/>
      <c r="K68" s="499"/>
      <c r="L68" s="135"/>
      <c r="M68" s="159"/>
      <c r="N68" s="72"/>
      <c r="O68" s="141"/>
      <c r="P68" s="66"/>
      <c r="Q68" s="86"/>
      <c r="R68" s="138"/>
    </row>
    <row r="69" spans="1:18" s="139" customFormat="1" ht="13.5" customHeight="1">
      <c r="A69" s="132"/>
      <c r="B69" s="67"/>
      <c r="C69" s="67"/>
      <c r="D69" s="67"/>
      <c r="E69" s="31" t="s">
        <v>7</v>
      </c>
      <c r="F69" s="28">
        <f>IF($D68="","",VLOOKUP($D68,'[2]男雙 Prep'!$A$7:$V$39,8))</f>
      </c>
      <c r="G69" s="245"/>
      <c r="H69" s="28">
        <f>IF($D68="","",VLOOKUP($D68,'[2]男雙 Prep'!$A$7:$V$39,9))</f>
      </c>
      <c r="I69" s="140"/>
      <c r="J69" s="498"/>
      <c r="K69" s="499"/>
      <c r="L69" s="135"/>
      <c r="M69" s="141"/>
      <c r="N69" s="66"/>
      <c r="O69" s="141"/>
      <c r="P69" s="66"/>
      <c r="Q69" s="86"/>
      <c r="R69" s="138"/>
    </row>
    <row r="70" spans="1:18" s="139" customFormat="1" ht="9" customHeight="1">
      <c r="A70" s="132"/>
      <c r="B70" s="67"/>
      <c r="C70" s="67"/>
      <c r="D70" s="153"/>
      <c r="E70" s="68"/>
      <c r="F70" s="66"/>
      <c r="G70" s="240"/>
      <c r="H70" s="66"/>
      <c r="I70" s="250"/>
      <c r="J70" s="143">
        <f>UPPER(IF(OR(I71="a",I71="as"),E68,IF(OR(I71="b",I71="bs"),E72,)))</f>
      </c>
      <c r="K70" s="156"/>
      <c r="L70" s="135"/>
      <c r="M70" s="141"/>
      <c r="N70" s="66"/>
      <c r="O70" s="141"/>
      <c r="P70" s="66"/>
      <c r="Q70" s="86"/>
      <c r="R70" s="138"/>
    </row>
    <row r="71" spans="1:18" s="139" customFormat="1" ht="9" customHeight="1">
      <c r="A71" s="132"/>
      <c r="B71" s="41"/>
      <c r="C71" s="41"/>
      <c r="D71" s="51"/>
      <c r="E71" s="145"/>
      <c r="F71" s="135"/>
      <c r="G71" s="246"/>
      <c r="H71" s="44" t="s">
        <v>6</v>
      </c>
      <c r="I71" s="53"/>
      <c r="J71" s="147">
        <f>UPPER(IF(OR(I71="a",I71="as"),E69,IF(OR(I71="b",I71="bs"),E73,)))</f>
      </c>
      <c r="K71" s="157"/>
      <c r="L71" s="66"/>
      <c r="M71" s="141"/>
      <c r="N71" s="66"/>
      <c r="O71" s="141"/>
      <c r="P71" s="66"/>
      <c r="Q71" s="86"/>
      <c r="R71" s="138"/>
    </row>
    <row r="72" spans="1:18" s="139" customFormat="1" ht="13.5" customHeight="1">
      <c r="A72" s="132">
        <v>8</v>
      </c>
      <c r="B72" s="28">
        <f>IF($D72="","",VLOOKUP($D72,'[2]男雙 Prep'!$A$7:$V$39,20))</f>
      </c>
      <c r="C72" s="28">
        <f>IF($D72="","",VLOOKUP($D72,'[2]男雙 Prep'!$A$7:$V$39,21))</f>
      </c>
      <c r="D72" s="30"/>
      <c r="E72" s="31" t="s">
        <v>15</v>
      </c>
      <c r="F72" s="28">
        <f>IF($D72="","",VLOOKUP($D72,'[2]男雙 Prep'!$A$7:$V$39,3))</f>
      </c>
      <c r="G72" s="245"/>
      <c r="H72" s="28" t="s">
        <v>14</v>
      </c>
      <c r="I72" s="149"/>
      <c r="J72" s="66"/>
      <c r="K72" s="141"/>
      <c r="L72" s="72"/>
      <c r="M72" s="144"/>
      <c r="N72" s="66"/>
      <c r="O72" s="141"/>
      <c r="P72" s="66"/>
      <c r="Q72" s="86"/>
      <c r="R72" s="138"/>
    </row>
    <row r="73" spans="1:18" s="139" customFormat="1" ht="13.5" customHeight="1">
      <c r="A73" s="132"/>
      <c r="B73" s="67"/>
      <c r="C73" s="67"/>
      <c r="D73" s="67"/>
      <c r="E73" s="31" t="s">
        <v>16</v>
      </c>
      <c r="F73" s="28">
        <f>IF($D72="","",VLOOKUP($D72,'[2]男雙 Prep'!$A$7:$V$39,8))</f>
      </c>
      <c r="G73" s="245"/>
      <c r="H73" s="28" t="s">
        <v>14</v>
      </c>
      <c r="I73" s="140"/>
      <c r="J73" s="66"/>
      <c r="K73" s="141"/>
      <c r="L73" s="151"/>
      <c r="M73" s="152"/>
      <c r="N73" s="66"/>
      <c r="O73" s="141"/>
      <c r="P73" s="66"/>
      <c r="Q73" s="86"/>
      <c r="R73" s="138"/>
    </row>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sheetData>
  <sheetProtection/>
  <mergeCells count="9">
    <mergeCell ref="J12:K16"/>
    <mergeCell ref="L20:M23"/>
    <mergeCell ref="F62:F64"/>
    <mergeCell ref="F54:F56"/>
    <mergeCell ref="J49:K53"/>
    <mergeCell ref="J65:K69"/>
    <mergeCell ref="L57:M60"/>
    <mergeCell ref="F25:F27"/>
    <mergeCell ref="J28:K32"/>
  </mergeCells>
  <conditionalFormatting sqref="B15 B19 B7 B11 B23 B27 B31 B35 B44 B48 B52 B56 B60 B64 B68 B72">
    <cfRule type="cellIs" priority="32" dxfId="10" operator="equal" stopIfTrue="1">
      <formula>"DA"</formula>
    </cfRule>
  </conditionalFormatting>
  <conditionalFormatting sqref="I10 I18 I26 I34">
    <cfRule type="expression" priority="24" dxfId="2" stopIfTrue="1">
      <formula>#REF!="CU"</formula>
    </cfRule>
  </conditionalFormatting>
  <conditionalFormatting sqref="J9 L13 N21 E15 E19 J17 E7 E11 E23 J25 E27 J33 L29 E35 E31 E44 E48 E68 E56 E60 E64 E72 D52:E52">
    <cfRule type="cellIs" priority="23" dxfId="1" operator="equal" stopIfTrue="1">
      <formula>"Bye"</formula>
    </cfRule>
  </conditionalFormatting>
  <conditionalFormatting sqref="D15 D19 D7 D11 D23 D27 D31 D35">
    <cfRule type="cellIs" priority="22" dxfId="0" operator="lessThan" stopIfTrue="1">
      <formula>5</formula>
    </cfRule>
  </conditionalFormatting>
  <conditionalFormatting sqref="H18 H10 H34 H26">
    <cfRule type="expression" priority="33" dxfId="9" stopIfTrue="1">
      <formula>AND(#REF!="CU",H10="Umpire")</formula>
    </cfRule>
    <cfRule type="expression" priority="34" dxfId="8" stopIfTrue="1">
      <formula>AND(#REF!="CU",H10&lt;&gt;"Umpire",I10&lt;&gt;"")</formula>
    </cfRule>
    <cfRule type="expression" priority="35" dxfId="7" stopIfTrue="1">
      <formula>AND(#REF!="CU",H10&lt;&gt;"Umpire")</formula>
    </cfRule>
  </conditionalFormatting>
  <conditionalFormatting sqref="I47 I55 I63 I71">
    <cfRule type="expression" priority="11" dxfId="2" stopIfTrue="1">
      <formula>$N$1="CU"</formula>
    </cfRule>
  </conditionalFormatting>
  <conditionalFormatting sqref="H47 H71 H63 H55">
    <cfRule type="expression" priority="7" dxfId="9" stopIfTrue="1">
      <formula>AND($N$1="CU",H47="Umpire")</formula>
    </cfRule>
    <cfRule type="expression" priority="8" dxfId="8" stopIfTrue="1">
      <formula>AND($N$1="CU",H47&lt;&gt;"Umpire",I47&lt;&gt;"")</formula>
    </cfRule>
    <cfRule type="expression" priority="9" dxfId="7" stopIfTrue="1">
      <formula>AND($N$1="CU",H47&lt;&gt;"Umpire")</formula>
    </cfRule>
  </conditionalFormatting>
  <conditionalFormatting sqref="L50 L66 N58 J46 J54 J62 J70">
    <cfRule type="expression" priority="5" dxfId="3" stopIfTrue="1">
      <formula>I47="as"</formula>
    </cfRule>
    <cfRule type="expression" priority="6" dxfId="3" stopIfTrue="1">
      <formula>I47="bs"</formula>
    </cfRule>
  </conditionalFormatting>
  <conditionalFormatting sqref="L51 L67 N59 J47 J55 J63 J71">
    <cfRule type="expression" priority="3" dxfId="3" stopIfTrue="1">
      <formula>I47="as"</formula>
    </cfRule>
    <cfRule type="expression" priority="4" dxfId="3" stopIfTrue="1">
      <formula>I47="bs"</formula>
    </cfRule>
  </conditionalFormatting>
  <conditionalFormatting sqref="D44 D56 D60 D64 D72 D52 D48 D68">
    <cfRule type="cellIs" priority="1" dxfId="0" operator="lessThan" stopIfTrue="1">
      <formula>9</formula>
    </cfRule>
  </conditionalFormatting>
  <dataValidations count="2">
    <dataValidation type="list" allowBlank="1" showInputMessage="1" sqref="L57 J49 H47 H55 H63 H71 J65">
      <formula1>$T$7:$T$16</formula1>
    </dataValidation>
    <dataValidation type="list" allowBlank="1" showInputMessage="1" sqref="H65466">
      <formula1>#REF!</formula1>
    </dataValidation>
  </dataValidations>
  <printOptions horizontalCentered="1"/>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17.xml><?xml version="1.0" encoding="utf-8"?>
<worksheet xmlns="http://schemas.openxmlformats.org/spreadsheetml/2006/main" xmlns:r="http://schemas.openxmlformats.org/officeDocument/2006/relationships">
  <dimension ref="A1:U78"/>
  <sheetViews>
    <sheetView showGridLines="0" zoomScalePageLayoutView="0" workbookViewId="0" topLeftCell="A1">
      <selection activeCell="C7" sqref="C7"/>
    </sheetView>
  </sheetViews>
  <sheetFormatPr defaultColWidth="9.00390625" defaultRowHeight="16.5"/>
  <cols>
    <col min="1" max="1" width="2.875" style="236" customWidth="1"/>
    <col min="2" max="3" width="2.375" style="236" customWidth="1"/>
    <col min="4" max="4" width="0.37109375" style="236" customWidth="1"/>
    <col min="5" max="5" width="8.50390625" style="236" customWidth="1"/>
    <col min="6" max="6" width="1.00390625" style="236" customWidth="1"/>
    <col min="7" max="7" width="15.375" style="236" customWidth="1"/>
    <col min="8" max="8" width="5.125" style="197" customWidth="1"/>
    <col min="9" max="9" width="0.6171875" style="74" customWidth="1"/>
    <col min="10" max="10" width="15.375" style="247" customWidth="1"/>
    <col min="11" max="11" width="1.4921875" style="198" customWidth="1"/>
    <col min="12" max="12" width="15.375" style="247" customWidth="1"/>
    <col min="13" max="13" width="1.4921875" style="102" customWidth="1"/>
    <col min="14" max="14" width="9.375" style="247" customWidth="1"/>
    <col min="15" max="15" width="1.4921875" style="198" customWidth="1"/>
    <col min="16" max="16" width="6.50390625" style="247" customWidth="1"/>
    <col min="17" max="17" width="1.4921875" style="102" customWidth="1"/>
    <col min="18" max="18" width="9.00390625" style="236" customWidth="1"/>
    <col min="19" max="19" width="7.625" style="236" customWidth="1"/>
    <col min="20" max="20" width="7.75390625" style="236" hidden="1" customWidth="1"/>
    <col min="21" max="21" width="5.00390625" style="236" customWidth="1"/>
    <col min="22" max="16384" width="9.00390625" style="236" customWidth="1"/>
  </cols>
  <sheetData>
    <row r="1" spans="1:16" s="399" customFormat="1" ht="17.25" customHeight="1">
      <c r="A1" s="398" t="s">
        <v>191</v>
      </c>
      <c r="H1" s="437"/>
      <c r="I1" s="401"/>
      <c r="J1" s="402"/>
      <c r="K1" s="401"/>
      <c r="L1" s="402"/>
      <c r="M1" s="402"/>
      <c r="N1" s="402"/>
      <c r="O1" s="403"/>
      <c r="P1" s="404"/>
    </row>
    <row r="2" spans="1:16" s="1" customFormat="1" ht="15.75" customHeight="1">
      <c r="A2" s="342" t="s">
        <v>164</v>
      </c>
      <c r="B2" s="101"/>
      <c r="I2" s="99"/>
      <c r="J2" s="102"/>
      <c r="K2" s="100"/>
      <c r="L2" s="102"/>
      <c r="M2" s="103"/>
      <c r="N2" s="102"/>
      <c r="O2" s="103"/>
      <c r="P2" s="102"/>
    </row>
    <row r="3" spans="1:16" s="8" customFormat="1" ht="10.5" customHeight="1">
      <c r="A3" s="104" t="s">
        <v>1</v>
      </c>
      <c r="B3" s="104"/>
      <c r="C3" s="104"/>
      <c r="D3" s="104"/>
      <c r="E3" s="106"/>
      <c r="F3" s="104" t="s">
        <v>2</v>
      </c>
      <c r="G3" s="104"/>
      <c r="H3" s="104"/>
      <c r="I3" s="2"/>
      <c r="J3" s="6"/>
      <c r="K3" s="108"/>
      <c r="L3" s="109"/>
      <c r="M3" s="110"/>
      <c r="N3" s="111"/>
      <c r="O3" s="112"/>
      <c r="P3" s="113" t="s">
        <v>3</v>
      </c>
    </row>
    <row r="4" spans="1:16" s="14" customFormat="1" ht="11.25" customHeight="1" thickBot="1">
      <c r="A4" s="453" t="str">
        <f>'[4]Week SetUp'!$A$10</f>
        <v>2011/11/5-7</v>
      </c>
      <c r="B4" s="453"/>
      <c r="C4" s="453"/>
      <c r="D4" s="453"/>
      <c r="E4" s="114"/>
      <c r="F4" s="9" t="str">
        <f>'[4]Week SetUp'!$C$10</f>
        <v>台中市</v>
      </c>
      <c r="G4" s="114"/>
      <c r="H4" s="114"/>
      <c r="I4" s="11"/>
      <c r="J4" s="10"/>
      <c r="K4" s="116"/>
      <c r="L4" s="117"/>
      <c r="M4" s="118"/>
      <c r="N4" s="117"/>
      <c r="O4" s="118"/>
      <c r="P4" s="13" t="str">
        <f>'[4]Week SetUp'!$E$10</f>
        <v>王正松</v>
      </c>
    </row>
    <row r="5" spans="1:16" s="19" customFormat="1" ht="9.75">
      <c r="A5" s="119"/>
      <c r="B5" s="120"/>
      <c r="C5" s="121" t="s">
        <v>625</v>
      </c>
      <c r="D5" s="120"/>
      <c r="E5" s="122" t="s">
        <v>91</v>
      </c>
      <c r="F5" s="106"/>
      <c r="G5" s="122"/>
      <c r="H5" s="120"/>
      <c r="I5" s="121"/>
      <c r="J5" s="121" t="s">
        <v>209</v>
      </c>
      <c r="K5" s="124"/>
      <c r="L5" s="121" t="s">
        <v>94</v>
      </c>
      <c r="M5" s="124"/>
      <c r="N5" s="121" t="s">
        <v>5</v>
      </c>
      <c r="O5" s="121"/>
      <c r="P5" s="109"/>
    </row>
    <row r="6" spans="1:21" s="19" customFormat="1" ht="3.75" customHeight="1">
      <c r="A6" s="125"/>
      <c r="B6" s="126"/>
      <c r="C6" s="22"/>
      <c r="D6" s="126"/>
      <c r="E6" s="127"/>
      <c r="F6" s="128"/>
      <c r="G6" s="127"/>
      <c r="H6" s="126"/>
      <c r="I6" s="22"/>
      <c r="J6" s="267"/>
      <c r="K6" s="271"/>
      <c r="L6" s="267"/>
      <c r="M6" s="271"/>
      <c r="N6" s="267"/>
      <c r="O6" s="493"/>
      <c r="P6" s="494"/>
      <c r="R6" s="8"/>
      <c r="S6" s="8"/>
      <c r="T6" s="8"/>
      <c r="U6" s="8"/>
    </row>
    <row r="7" spans="1:21" s="139" customFormat="1" ht="13.5" customHeight="1">
      <c r="A7" s="132">
        <v>1</v>
      </c>
      <c r="B7" s="28"/>
      <c r="C7" s="29">
        <v>1</v>
      </c>
      <c r="D7" s="30">
        <v>1</v>
      </c>
      <c r="E7" s="31" t="str">
        <f>UPPER(IF($D7="","",VLOOKUP($D7,'[4]女雙準備名單'!$A$7:$V$23,2)))</f>
        <v>徐孟蘭</v>
      </c>
      <c r="F7" s="133"/>
      <c r="G7" s="28"/>
      <c r="H7" s="29" t="s">
        <v>195</v>
      </c>
      <c r="I7" s="135"/>
      <c r="J7" s="136"/>
      <c r="K7" s="135"/>
      <c r="L7" s="473" t="s">
        <v>380</v>
      </c>
      <c r="M7" s="135"/>
      <c r="N7" s="136"/>
      <c r="O7" s="135"/>
      <c r="P7" s="35"/>
      <c r="Q7" s="138"/>
      <c r="R7" s="224"/>
      <c r="S7" s="225"/>
      <c r="T7" s="224"/>
      <c r="U7" s="224"/>
    </row>
    <row r="8" spans="1:21" s="139" customFormat="1" ht="13.5" customHeight="1">
      <c r="A8" s="132"/>
      <c r="B8" s="67"/>
      <c r="C8" s="67"/>
      <c r="D8" s="67"/>
      <c r="E8" s="31" t="str">
        <f>UPPER(IF($D7="","",VLOOKUP($D7,'[4]女雙準備名單'!$A$7:$V$23,7)))</f>
        <v>馮鳳珠</v>
      </c>
      <c r="F8" s="133"/>
      <c r="G8" s="28"/>
      <c r="H8" s="435" t="s">
        <v>200</v>
      </c>
      <c r="I8" s="66">
        <f>IF(H8="a",E7,IF(H8="b",E9,""))</f>
      </c>
      <c r="J8" s="141"/>
      <c r="K8" s="135"/>
      <c r="L8" s="136"/>
      <c r="M8" s="135"/>
      <c r="N8" s="136"/>
      <c r="O8" s="135"/>
      <c r="P8" s="35"/>
      <c r="Q8" s="138"/>
      <c r="R8" s="224"/>
      <c r="S8" s="225"/>
      <c r="T8" s="224"/>
      <c r="U8" s="224"/>
    </row>
    <row r="9" spans="1:21" s="139" customFormat="1" ht="5.25" customHeight="1">
      <c r="A9" s="132"/>
      <c r="B9" s="67"/>
      <c r="C9" s="67"/>
      <c r="D9" s="67"/>
      <c r="E9" s="68"/>
      <c r="F9" s="71"/>
      <c r="G9" s="511" t="s">
        <v>609</v>
      </c>
      <c r="H9" s="432"/>
      <c r="I9" s="143">
        <f>UPPER(IF(OR(H10="a",H10="as"),E7,IF(OR(H10="b",H10="bs"),E11,)))</f>
      </c>
      <c r="J9" s="144"/>
      <c r="K9" s="135"/>
      <c r="L9" s="136"/>
      <c r="M9" s="135"/>
      <c r="N9" s="136"/>
      <c r="O9" s="135"/>
      <c r="P9" s="35"/>
      <c r="Q9" s="138"/>
      <c r="R9" s="224"/>
      <c r="S9" s="225"/>
      <c r="T9" s="224"/>
      <c r="U9" s="224"/>
    </row>
    <row r="10" spans="1:21" s="139" customFormat="1" ht="5.25" customHeight="1">
      <c r="A10" s="132"/>
      <c r="B10" s="41"/>
      <c r="C10" s="41"/>
      <c r="D10" s="41"/>
      <c r="E10" s="145"/>
      <c r="F10" s="146"/>
      <c r="G10" s="498"/>
      <c r="H10" s="436"/>
      <c r="I10" s="147">
        <f>UPPER(IF(OR(H10="a",H10="as"),E8,IF(OR(H10="b",H10="bs"),E12,)))</f>
      </c>
      <c r="J10" s="148"/>
      <c r="K10" s="66"/>
      <c r="L10" s="141"/>
      <c r="M10" s="135"/>
      <c r="N10" s="136"/>
      <c r="O10" s="135"/>
      <c r="P10" s="35"/>
      <c r="Q10" s="138"/>
      <c r="R10" s="224"/>
      <c r="S10" s="225"/>
      <c r="T10" s="224"/>
      <c r="U10" s="224"/>
    </row>
    <row r="11" spans="1:21" s="139" customFormat="1" ht="13.5" customHeight="1">
      <c r="A11" s="132">
        <v>2</v>
      </c>
      <c r="B11" s="28"/>
      <c r="C11" s="28"/>
      <c r="D11" s="30">
        <v>7</v>
      </c>
      <c r="E11" s="31" t="str">
        <f>UPPER(IF($D11="","",VLOOKUP($D11,'[4]女雙準備名單'!$A$7:$V$23,2)))</f>
        <v>盧玉桂</v>
      </c>
      <c r="F11" s="133"/>
      <c r="G11" s="509"/>
      <c r="H11" s="433" t="s">
        <v>192</v>
      </c>
      <c r="I11" s="66"/>
      <c r="J11" s="150"/>
      <c r="K11" s="72"/>
      <c r="L11" s="144"/>
      <c r="M11" s="135"/>
      <c r="N11" s="136"/>
      <c r="O11" s="135"/>
      <c r="P11" s="35"/>
      <c r="Q11" s="138"/>
      <c r="R11" s="224"/>
      <c r="S11" s="225"/>
      <c r="T11" s="224"/>
      <c r="U11" s="224"/>
    </row>
    <row r="12" spans="1:21" s="139" customFormat="1" ht="13.5" customHeight="1">
      <c r="A12" s="132"/>
      <c r="B12" s="67"/>
      <c r="C12" s="67"/>
      <c r="D12" s="67"/>
      <c r="E12" s="31" t="str">
        <f>UPPER(IF($D11="","",VLOOKUP($D11,'[4]女雙準備名單'!$A$7:$V$23,7)))</f>
        <v>陳秀治</v>
      </c>
      <c r="F12" s="133"/>
      <c r="G12" s="28"/>
      <c r="H12" s="435" t="s">
        <v>192</v>
      </c>
      <c r="I12" s="66"/>
      <c r="J12" s="499" t="s">
        <v>610</v>
      </c>
      <c r="K12" s="151"/>
      <c r="L12" s="152"/>
      <c r="M12" s="135"/>
      <c r="N12" s="136"/>
      <c r="O12" s="135"/>
      <c r="P12" s="35"/>
      <c r="Q12" s="138"/>
      <c r="R12" s="224"/>
      <c r="S12" s="225"/>
      <c r="T12" s="224"/>
      <c r="U12" s="224"/>
    </row>
    <row r="13" spans="1:21" s="139" customFormat="1" ht="7.5" customHeight="1">
      <c r="A13" s="132"/>
      <c r="B13" s="67"/>
      <c r="C13" s="67"/>
      <c r="D13" s="153"/>
      <c r="E13" s="68"/>
      <c r="F13" s="71"/>
      <c r="G13" s="66"/>
      <c r="H13" s="67"/>
      <c r="I13" s="135"/>
      <c r="J13" s="499"/>
      <c r="K13" s="143">
        <f>UPPER(IF(OR(J14="a",J14="as"),I9,IF(OR(J14="b",J14="bs"),I17,)))</f>
      </c>
      <c r="L13" s="141"/>
      <c r="M13" s="135"/>
      <c r="N13" s="136"/>
      <c r="O13" s="135"/>
      <c r="P13" s="35"/>
      <c r="Q13" s="138"/>
      <c r="R13" s="224"/>
      <c r="S13" s="225"/>
      <c r="T13" s="224"/>
      <c r="U13" s="224"/>
    </row>
    <row r="14" spans="1:21" s="139" customFormat="1" ht="7.5" customHeight="1">
      <c r="A14" s="132"/>
      <c r="B14" s="41"/>
      <c r="C14" s="41"/>
      <c r="D14" s="51"/>
      <c r="E14" s="145"/>
      <c r="F14" s="146"/>
      <c r="G14" s="135"/>
      <c r="H14" s="41"/>
      <c r="I14" s="44" t="s">
        <v>6</v>
      </c>
      <c r="J14" s="499"/>
      <c r="K14" s="147">
        <f>UPPER(IF(OR(J14="a",J14="as"),I10,IF(OR(J14="b",J14="bs"),I18,)))</f>
      </c>
      <c r="L14" s="148"/>
      <c r="M14" s="66"/>
      <c r="N14" s="141"/>
      <c r="O14" s="135"/>
      <c r="P14" s="35"/>
      <c r="Q14" s="138"/>
      <c r="R14" s="224"/>
      <c r="S14" s="225"/>
      <c r="T14" s="224"/>
      <c r="U14" s="224"/>
    </row>
    <row r="15" spans="1:21" s="139" customFormat="1" ht="13.5" customHeight="1">
      <c r="A15" s="132">
        <v>3</v>
      </c>
      <c r="B15" s="28"/>
      <c r="C15" s="28"/>
      <c r="D15" s="30">
        <v>4</v>
      </c>
      <c r="E15" s="31" t="str">
        <f>UPPER(IF($D15="","",VLOOKUP($D15,'[4]女雙準備名單'!$A$7:$V$23,2)))</f>
        <v>鄭足足</v>
      </c>
      <c r="F15" s="133"/>
      <c r="G15" s="28"/>
      <c r="H15" s="29" t="s">
        <v>201</v>
      </c>
      <c r="I15" s="135"/>
      <c r="J15" s="499"/>
      <c r="K15" s="135"/>
      <c r="L15" s="150"/>
      <c r="M15" s="72"/>
      <c r="N15" s="141"/>
      <c r="O15" s="135"/>
      <c r="P15" s="35"/>
      <c r="Q15" s="138"/>
      <c r="R15" s="224"/>
      <c r="S15" s="225"/>
      <c r="T15" s="224"/>
      <c r="U15" s="224"/>
    </row>
    <row r="16" spans="1:21" s="139" customFormat="1" ht="13.5" customHeight="1">
      <c r="A16" s="132"/>
      <c r="B16" s="67"/>
      <c r="C16" s="67"/>
      <c r="D16" s="67"/>
      <c r="E16" s="31" t="str">
        <f>UPPER(IF($D15="","",VLOOKUP($D15,'[4]女雙準備名單'!$A$7:$V$23,7)))</f>
        <v>簡秀利</v>
      </c>
      <c r="F16" s="133"/>
      <c r="G16" s="28"/>
      <c r="H16" s="435" t="s">
        <v>201</v>
      </c>
      <c r="I16" s="66">
        <f>IF(H16="a",E15,IF(H16="b",E17,""))</f>
      </c>
      <c r="J16" s="499"/>
      <c r="K16" s="135"/>
      <c r="L16" s="150"/>
      <c r="M16" s="66"/>
      <c r="N16" s="141"/>
      <c r="O16" s="135"/>
      <c r="P16" s="35"/>
      <c r="Q16" s="138"/>
      <c r="R16" s="224"/>
      <c r="S16" s="225"/>
      <c r="T16" s="224"/>
      <c r="U16" s="224"/>
    </row>
    <row r="17" spans="1:21" s="139" customFormat="1" ht="5.25" customHeight="1">
      <c r="A17" s="132"/>
      <c r="B17" s="67"/>
      <c r="C17" s="67"/>
      <c r="D17" s="153"/>
      <c r="E17" s="68"/>
      <c r="F17" s="71"/>
      <c r="G17" s="511" t="s">
        <v>611</v>
      </c>
      <c r="H17" s="432"/>
      <c r="I17" s="143">
        <f>UPPER(IF(OR(H18="a",H18="as"),E15,IF(OR(H18="b",H18="bs"),E19,)))</f>
      </c>
      <c r="J17" s="156"/>
      <c r="K17" s="135"/>
      <c r="L17" s="150"/>
      <c r="M17" s="66"/>
      <c r="N17" s="141"/>
      <c r="O17" s="135"/>
      <c r="P17" s="35"/>
      <c r="Q17" s="138"/>
      <c r="R17" s="224"/>
      <c r="S17" s="224"/>
      <c r="T17" s="224"/>
      <c r="U17" s="224"/>
    </row>
    <row r="18" spans="1:21" s="139" customFormat="1" ht="5.25" customHeight="1">
      <c r="A18" s="132"/>
      <c r="B18" s="41"/>
      <c r="C18" s="41"/>
      <c r="D18" s="51"/>
      <c r="E18" s="145"/>
      <c r="F18" s="146"/>
      <c r="G18" s="498"/>
      <c r="H18" s="436"/>
      <c r="I18" s="147">
        <f>UPPER(IF(OR(H18="a",H18="as"),E16,IF(OR(H18="b",H18="bs"),E20,)))</f>
      </c>
      <c r="J18" s="157"/>
      <c r="K18" s="66"/>
      <c r="L18" s="150"/>
      <c r="M18" s="66"/>
      <c r="N18" s="141"/>
      <c r="O18" s="135"/>
      <c r="P18" s="35"/>
      <c r="Q18" s="138"/>
      <c r="R18" s="224"/>
      <c r="S18" s="224"/>
      <c r="T18" s="224"/>
      <c r="U18" s="224"/>
    </row>
    <row r="19" spans="1:17" s="139" customFormat="1" ht="13.5" customHeight="1">
      <c r="A19" s="132">
        <v>4</v>
      </c>
      <c r="B19" s="28"/>
      <c r="C19" s="28"/>
      <c r="D19" s="30">
        <v>6</v>
      </c>
      <c r="E19" s="31" t="str">
        <f>UPPER(IF($D19="","",VLOOKUP($D19,'[4]女雙準備名單'!$A$7:$V$23,2)))</f>
        <v>林秀美</v>
      </c>
      <c r="F19" s="133"/>
      <c r="G19" s="509"/>
      <c r="H19" s="433" t="s">
        <v>192</v>
      </c>
      <c r="I19" s="66"/>
      <c r="J19" s="141"/>
      <c r="K19" s="72"/>
      <c r="L19" s="156"/>
      <c r="M19" s="66"/>
      <c r="N19" s="141"/>
      <c r="O19" s="135"/>
      <c r="P19" s="35"/>
      <c r="Q19" s="138"/>
    </row>
    <row r="20" spans="1:17" s="139" customFormat="1" ht="13.5" customHeight="1">
      <c r="A20" s="132"/>
      <c r="B20" s="67"/>
      <c r="C20" s="67"/>
      <c r="D20" s="67"/>
      <c r="E20" s="31" t="str">
        <f>UPPER(IF($D19="","",VLOOKUP($D19,'[4]女雙準備名單'!$A$7:$V$23,7)))</f>
        <v>謝明惠</v>
      </c>
      <c r="F20" s="133"/>
      <c r="G20" s="28"/>
      <c r="H20" s="435" t="s">
        <v>192</v>
      </c>
      <c r="I20" s="66"/>
      <c r="J20" s="141"/>
      <c r="K20" s="151"/>
      <c r="L20" s="499" t="s">
        <v>615</v>
      </c>
      <c r="M20" s="66"/>
      <c r="N20" s="141"/>
      <c r="O20" s="135"/>
      <c r="P20" s="35"/>
      <c r="Q20" s="138"/>
    </row>
    <row r="21" spans="1:17" s="139" customFormat="1" ht="7.5" customHeight="1">
      <c r="A21" s="132"/>
      <c r="B21" s="67"/>
      <c r="C21" s="67"/>
      <c r="D21" s="67"/>
      <c r="E21" s="68"/>
      <c r="F21" s="71"/>
      <c r="G21" s="66"/>
      <c r="H21" s="67"/>
      <c r="I21" s="135"/>
      <c r="J21" s="136"/>
      <c r="K21" s="66"/>
      <c r="L21" s="499"/>
      <c r="M21" s="143">
        <f>UPPER(IF(OR(L22="a",L22="as"),K13,IF(OR(L22="b",L22="bs"),K29,)))</f>
      </c>
      <c r="N21" s="141"/>
      <c r="O21" s="135"/>
      <c r="P21" s="35"/>
      <c r="Q21" s="138"/>
    </row>
    <row r="22" spans="1:17" s="139" customFormat="1" ht="7.5" customHeight="1">
      <c r="A22" s="132"/>
      <c r="B22" s="41"/>
      <c r="C22" s="41"/>
      <c r="D22" s="41"/>
      <c r="E22" s="145"/>
      <c r="F22" s="146"/>
      <c r="G22" s="135"/>
      <c r="H22" s="41"/>
      <c r="I22" s="135"/>
      <c r="J22" s="136"/>
      <c r="K22" s="44" t="s">
        <v>6</v>
      </c>
      <c r="L22" s="499"/>
      <c r="M22" s="147">
        <f>UPPER(IF(OR(L22="a",L22="as"),K14,IF(OR(L22="b",L22="bs"),K30,)))</f>
      </c>
      <c r="N22" s="148"/>
      <c r="O22" s="66"/>
      <c r="P22" s="86"/>
      <c r="Q22" s="138"/>
    </row>
    <row r="23" spans="1:17" s="139" customFormat="1" ht="13.5" customHeight="1">
      <c r="A23" s="132">
        <v>5</v>
      </c>
      <c r="B23" s="28"/>
      <c r="C23" s="28"/>
      <c r="D23" s="30">
        <v>5</v>
      </c>
      <c r="E23" s="31" t="str">
        <f>UPPER(IF($D23="","",VLOOKUP($D23,'[4]女雙準備名單'!$A$7:$V$23,2)))</f>
        <v>蘇秀子</v>
      </c>
      <c r="F23" s="133"/>
      <c r="G23" s="28"/>
      <c r="H23" s="29" t="s">
        <v>192</v>
      </c>
      <c r="I23" s="135"/>
      <c r="J23" s="136"/>
      <c r="K23" s="135"/>
      <c r="L23" s="499"/>
      <c r="M23" s="135"/>
      <c r="N23" s="141"/>
      <c r="O23" s="66"/>
      <c r="P23" s="86"/>
      <c r="Q23" s="138"/>
    </row>
    <row r="24" spans="1:17" s="139" customFormat="1" ht="13.5" customHeight="1">
      <c r="A24" s="132"/>
      <c r="B24" s="67"/>
      <c r="C24" s="67"/>
      <c r="D24" s="67"/>
      <c r="E24" s="31" t="str">
        <f>UPPER(IF($D23="","",VLOOKUP($D23,'[4]女雙準備名單'!$A$7:$V$23,7)))</f>
        <v>張美芳</v>
      </c>
      <c r="F24" s="133"/>
      <c r="G24" s="28"/>
      <c r="H24" s="435" t="s">
        <v>192</v>
      </c>
      <c r="I24" s="66">
        <f>IF(H24="a",E23,IF(H24="b",E25,""))</f>
      </c>
      <c r="J24" s="141"/>
      <c r="K24" s="135"/>
      <c r="L24" s="150"/>
      <c r="M24" s="135"/>
      <c r="N24" s="141"/>
      <c r="O24" s="66"/>
      <c r="P24" s="86"/>
      <c r="Q24" s="138"/>
    </row>
    <row r="25" spans="1:17" s="139" customFormat="1" ht="5.25" customHeight="1">
      <c r="A25" s="132"/>
      <c r="B25" s="67"/>
      <c r="C25" s="67"/>
      <c r="D25" s="67"/>
      <c r="E25" s="68"/>
      <c r="F25" s="71"/>
      <c r="G25" s="511" t="s">
        <v>612</v>
      </c>
      <c r="H25" s="432"/>
      <c r="I25" s="143">
        <f>UPPER(IF(OR(H26="a",H26="as"),E23,IF(OR(H26="b",H26="bs"),E27,)))</f>
      </c>
      <c r="J25" s="144"/>
      <c r="K25" s="135"/>
      <c r="L25" s="150"/>
      <c r="M25" s="135"/>
      <c r="N25" s="141"/>
      <c r="O25" s="66"/>
      <c r="P25" s="86"/>
      <c r="Q25" s="138"/>
    </row>
    <row r="26" spans="1:17" s="139" customFormat="1" ht="5.25" customHeight="1">
      <c r="A26" s="132"/>
      <c r="B26" s="41"/>
      <c r="C26" s="41"/>
      <c r="D26" s="41"/>
      <c r="E26" s="145"/>
      <c r="F26" s="146"/>
      <c r="G26" s="498"/>
      <c r="H26" s="436"/>
      <c r="I26" s="147">
        <f>UPPER(IF(OR(H26="a",H26="as"),E24,IF(OR(H26="b",H26="bs"),E28,)))</f>
      </c>
      <c r="J26" s="148"/>
      <c r="K26" s="66"/>
      <c r="L26" s="150"/>
      <c r="M26" s="135"/>
      <c r="N26" s="141"/>
      <c r="O26" s="66"/>
      <c r="P26" s="86"/>
      <c r="Q26" s="138"/>
    </row>
    <row r="27" spans="1:17" s="139" customFormat="1" ht="13.5" customHeight="1">
      <c r="A27" s="132">
        <v>6</v>
      </c>
      <c r="B27" s="28"/>
      <c r="C27" s="28"/>
      <c r="D27" s="30">
        <v>3</v>
      </c>
      <c r="E27" s="31" t="str">
        <f>UPPER(IF($D27="","",VLOOKUP($D27,'[4]女雙準備名單'!$A$7:$V$23,2)))</f>
        <v>郭淑華</v>
      </c>
      <c r="F27" s="133"/>
      <c r="G27" s="509"/>
      <c r="H27" s="433"/>
      <c r="I27" s="66"/>
      <c r="J27" s="150"/>
      <c r="K27" s="72"/>
      <c r="L27" s="156"/>
      <c r="M27" s="135"/>
      <c r="N27" s="141"/>
      <c r="O27" s="66"/>
      <c r="P27" s="86"/>
      <c r="Q27" s="138"/>
    </row>
    <row r="28" spans="1:17" s="139" customFormat="1" ht="13.5" customHeight="1">
      <c r="A28" s="132"/>
      <c r="B28" s="67"/>
      <c r="C28" s="67"/>
      <c r="D28" s="67"/>
      <c r="E28" s="31" t="str">
        <f>UPPER(IF($D27="","",VLOOKUP($D27,'[4]女雙準備名單'!$A$7:$V$23,7)))</f>
        <v>何秋香</v>
      </c>
      <c r="F28" s="133"/>
      <c r="G28" s="28"/>
      <c r="H28" s="435"/>
      <c r="I28" s="66"/>
      <c r="J28" s="499" t="s">
        <v>614</v>
      </c>
      <c r="K28" s="151"/>
      <c r="L28" s="158"/>
      <c r="M28" s="135"/>
      <c r="N28" s="141"/>
      <c r="O28" s="66"/>
      <c r="P28" s="86"/>
      <c r="Q28" s="138"/>
    </row>
    <row r="29" spans="1:17" s="139" customFormat="1" ht="7.5" customHeight="1">
      <c r="A29" s="132"/>
      <c r="B29" s="67"/>
      <c r="C29" s="67"/>
      <c r="D29" s="153"/>
      <c r="E29" s="68"/>
      <c r="F29" s="71"/>
      <c r="G29" s="66"/>
      <c r="H29" s="67"/>
      <c r="I29" s="135"/>
      <c r="J29" s="499"/>
      <c r="K29" s="143">
        <f>UPPER(IF(OR(J30="a",J30="as"),I25,IF(OR(J30="b",J30="bs"),I33,)))</f>
      </c>
      <c r="L29" s="150"/>
      <c r="M29" s="135"/>
      <c r="N29" s="141"/>
      <c r="O29" s="66"/>
      <c r="P29" s="86"/>
      <c r="Q29" s="138"/>
    </row>
    <row r="30" spans="1:17" s="139" customFormat="1" ht="7.5" customHeight="1">
      <c r="A30" s="132"/>
      <c r="B30" s="41"/>
      <c r="C30" s="41"/>
      <c r="D30" s="51"/>
      <c r="E30" s="145"/>
      <c r="F30" s="146"/>
      <c r="G30" s="135"/>
      <c r="H30" s="41"/>
      <c r="I30" s="44" t="s">
        <v>6</v>
      </c>
      <c r="J30" s="499"/>
      <c r="K30" s="147">
        <f>UPPER(IF(OR(J30="a",J30="as"),I26,IF(OR(J30="b",J30="bs"),I34,)))</f>
      </c>
      <c r="L30" s="157"/>
      <c r="M30" s="66"/>
      <c r="N30" s="141"/>
      <c r="O30" s="66"/>
      <c r="P30" s="86"/>
      <c r="Q30" s="138"/>
    </row>
    <row r="31" spans="1:17" s="139" customFormat="1" ht="13.5" customHeight="1">
      <c r="A31" s="132">
        <v>7</v>
      </c>
      <c r="B31" s="28"/>
      <c r="C31" s="28"/>
      <c r="D31" s="30">
        <v>2</v>
      </c>
      <c r="E31" s="31" t="str">
        <f>UPPER(IF($D31="","",VLOOKUP($D31,'[4]女雙準備名單'!$A$7:$V$23,2)))</f>
        <v>賴雯雯</v>
      </c>
      <c r="F31" s="133"/>
      <c r="G31" s="28"/>
      <c r="H31" s="29" t="s">
        <v>193</v>
      </c>
      <c r="I31" s="135"/>
      <c r="J31" s="499"/>
      <c r="K31" s="135"/>
      <c r="L31" s="159"/>
      <c r="M31" s="72"/>
      <c r="N31" s="141"/>
      <c r="O31" s="66"/>
      <c r="P31" s="86"/>
      <c r="Q31" s="138"/>
    </row>
    <row r="32" spans="1:17" s="139" customFormat="1" ht="13.5" customHeight="1">
      <c r="A32" s="132"/>
      <c r="B32" s="67"/>
      <c r="C32" s="67"/>
      <c r="D32" s="67"/>
      <c r="E32" s="31" t="str">
        <f>UPPER(IF($D31="","",VLOOKUP($D31,'[4]女雙準備名單'!$A$7:$V$23,7)))</f>
        <v>陳玉英</v>
      </c>
      <c r="F32" s="133"/>
      <c r="G32" s="28"/>
      <c r="H32" s="435" t="s">
        <v>193</v>
      </c>
      <c r="I32" s="66">
        <f>IF(H32="a",E31,IF(H32="b",E33,""))</f>
      </c>
      <c r="J32" s="499"/>
      <c r="K32" s="135"/>
      <c r="L32" s="141"/>
      <c r="M32" s="66"/>
      <c r="N32" s="141"/>
      <c r="O32" s="66"/>
      <c r="P32" s="86"/>
      <c r="Q32" s="138"/>
    </row>
    <row r="33" spans="1:17" s="139" customFormat="1" ht="5.25" customHeight="1">
      <c r="A33" s="132"/>
      <c r="B33" s="67"/>
      <c r="C33" s="67"/>
      <c r="D33" s="153"/>
      <c r="E33" s="68"/>
      <c r="F33" s="71"/>
      <c r="G33" s="511" t="s">
        <v>613</v>
      </c>
      <c r="H33" s="432"/>
      <c r="I33" s="143">
        <f>UPPER(IF(OR(H34="a",H34="as"),E31,IF(OR(H34="b",H34="bs"),E35,)))</f>
      </c>
      <c r="J33" s="156"/>
      <c r="K33" s="135"/>
      <c r="L33" s="141"/>
      <c r="M33" s="66"/>
      <c r="N33" s="141"/>
      <c r="O33" s="66"/>
      <c r="P33" s="86"/>
      <c r="Q33" s="138"/>
    </row>
    <row r="34" spans="1:17" s="139" customFormat="1" ht="5.25" customHeight="1">
      <c r="A34" s="132"/>
      <c r="B34" s="41"/>
      <c r="C34" s="41"/>
      <c r="D34" s="51"/>
      <c r="E34" s="145"/>
      <c r="F34" s="146"/>
      <c r="G34" s="498"/>
      <c r="H34" s="436"/>
      <c r="I34" s="147">
        <f>UPPER(IF(OR(H34="a",H34="as"),E32,IF(OR(H34="b",H34="bs"),E36,)))</f>
      </c>
      <c r="J34" s="157"/>
      <c r="K34" s="66"/>
      <c r="L34" s="141"/>
      <c r="M34" s="66"/>
      <c r="N34" s="141"/>
      <c r="O34" s="66"/>
      <c r="P34" s="86"/>
      <c r="Q34" s="138"/>
    </row>
    <row r="35" spans="1:17" s="139" customFormat="1" ht="13.5" customHeight="1">
      <c r="A35" s="132">
        <v>8</v>
      </c>
      <c r="B35" s="28"/>
      <c r="C35" s="28"/>
      <c r="D35" s="30">
        <v>8</v>
      </c>
      <c r="E35" s="31" t="str">
        <f>UPPER(IF($D35="","",VLOOKUP($D35,'[4]女雙準備名單'!$A$7:$V$23,2)))</f>
        <v>陳惠英</v>
      </c>
      <c r="F35" s="133"/>
      <c r="G35" s="509"/>
      <c r="H35" s="433" t="s">
        <v>192</v>
      </c>
      <c r="I35" s="66"/>
      <c r="J35" s="141"/>
      <c r="K35" s="72"/>
      <c r="L35" s="144"/>
      <c r="M35" s="66"/>
      <c r="N35" s="141"/>
      <c r="O35" s="66"/>
      <c r="P35" s="86"/>
      <c r="Q35" s="138"/>
    </row>
    <row r="36" spans="1:17" s="139" customFormat="1" ht="13.5" customHeight="1">
      <c r="A36" s="132"/>
      <c r="B36" s="67"/>
      <c r="C36" s="67"/>
      <c r="D36" s="67"/>
      <c r="E36" s="31" t="str">
        <f>UPPER(IF($D35="","",VLOOKUP($D35,'[4]女雙準備名單'!$A$7:$V$23,7)))</f>
        <v>黃怡甄</v>
      </c>
      <c r="F36" s="133"/>
      <c r="G36" s="28"/>
      <c r="H36" s="435" t="s">
        <v>192</v>
      </c>
      <c r="I36" s="66"/>
      <c r="J36" s="141"/>
      <c r="K36" s="151"/>
      <c r="L36" s="152"/>
      <c r="M36" s="66"/>
      <c r="N36" s="141"/>
      <c r="O36" s="66"/>
      <c r="P36" s="86"/>
      <c r="Q36" s="138"/>
    </row>
    <row r="37" ht="6.75" customHeight="1"/>
    <row r="38" spans="1:17" s="397" customFormat="1" ht="15.75" customHeight="1">
      <c r="A38" s="392" t="s">
        <v>186</v>
      </c>
      <c r="B38" s="392"/>
      <c r="C38" s="392"/>
      <c r="D38" s="392"/>
      <c r="E38" s="392"/>
      <c r="F38" s="392"/>
      <c r="G38" s="392"/>
      <c r="H38" s="438"/>
      <c r="I38" s="393"/>
      <c r="J38" s="394"/>
      <c r="K38" s="393"/>
      <c r="L38" s="394"/>
      <c r="M38" s="393"/>
      <c r="N38" s="393" t="s">
        <v>0</v>
      </c>
      <c r="O38" s="393"/>
      <c r="P38" s="395"/>
      <c r="Q38" s="396"/>
    </row>
    <row r="39" spans="1:17" s="391" customFormat="1" ht="15.75" customHeight="1">
      <c r="A39" s="346" t="s">
        <v>187</v>
      </c>
      <c r="B39" s="380"/>
      <c r="C39" s="387"/>
      <c r="D39" s="387"/>
      <c r="E39" s="387"/>
      <c r="F39" s="388"/>
      <c r="G39" s="387"/>
      <c r="H39" s="387"/>
      <c r="I39" s="389"/>
      <c r="J39" s="390"/>
      <c r="K39" s="389"/>
      <c r="L39" s="390"/>
      <c r="M39" s="389"/>
      <c r="N39" s="387"/>
      <c r="O39" s="389"/>
      <c r="P39" s="387"/>
      <c r="Q39" s="389"/>
    </row>
    <row r="40" spans="1:16" s="8" customFormat="1" ht="10.5" customHeight="1">
      <c r="A40" s="104" t="s">
        <v>1</v>
      </c>
      <c r="B40" s="104"/>
      <c r="C40" s="104"/>
      <c r="D40" s="104"/>
      <c r="E40" s="106"/>
      <c r="F40" s="104" t="s">
        <v>2</v>
      </c>
      <c r="G40" s="104"/>
      <c r="H40" s="104"/>
      <c r="I40" s="2"/>
      <c r="J40" s="6"/>
      <c r="K40" s="108"/>
      <c r="L40" s="109"/>
      <c r="M40" s="110"/>
      <c r="N40" s="111"/>
      <c r="O40" s="112"/>
      <c r="P40" s="113" t="s">
        <v>3</v>
      </c>
    </row>
    <row r="41" spans="1:16" s="14" customFormat="1" ht="11.25" customHeight="1" thickBot="1">
      <c r="A41" s="453" t="str">
        <f>'[6]Week SetUp'!$A$10</f>
        <v>2011/11/5-7</v>
      </c>
      <c r="B41" s="453"/>
      <c r="C41" s="453"/>
      <c r="D41" s="453"/>
      <c r="E41" s="114"/>
      <c r="F41" s="9" t="str">
        <f>'[6]Week SetUp'!$C$10</f>
        <v>台中市</v>
      </c>
      <c r="G41" s="114"/>
      <c r="H41" s="114"/>
      <c r="I41" s="11"/>
      <c r="J41" s="10"/>
      <c r="K41" s="116"/>
      <c r="L41" s="117"/>
      <c r="M41" s="118"/>
      <c r="N41" s="117"/>
      <c r="O41" s="118"/>
      <c r="P41" s="13" t="str">
        <f>'[6]Week SetUp'!$E$10</f>
        <v>王正松</v>
      </c>
    </row>
    <row r="42" spans="1:16" s="19" customFormat="1" ht="9.75">
      <c r="A42" s="119"/>
      <c r="B42" s="120"/>
      <c r="C42" s="121" t="s">
        <v>617</v>
      </c>
      <c r="D42" s="120"/>
      <c r="E42" s="122" t="s">
        <v>91</v>
      </c>
      <c r="F42" s="106"/>
      <c r="G42" s="122"/>
      <c r="H42" s="120"/>
      <c r="I42" s="121"/>
      <c r="J42" s="121" t="s">
        <v>94</v>
      </c>
      <c r="K42" s="124"/>
      <c r="L42" s="121" t="s">
        <v>5</v>
      </c>
      <c r="M42" s="121"/>
      <c r="N42" s="124"/>
      <c r="O42" s="121"/>
      <c r="P42" s="109"/>
    </row>
    <row r="43" spans="1:17" s="264" customFormat="1" ht="3.75" customHeight="1" thickBot="1">
      <c r="A43" s="265"/>
      <c r="B43" s="266"/>
      <c r="C43" s="267"/>
      <c r="D43" s="266"/>
      <c r="E43" s="268"/>
      <c r="F43" s="268"/>
      <c r="G43" s="269"/>
      <c r="H43" s="268"/>
      <c r="I43" s="270"/>
      <c r="J43" s="267"/>
      <c r="K43" s="271"/>
      <c r="L43" s="267"/>
      <c r="M43" s="271"/>
      <c r="N43" s="267"/>
      <c r="O43" s="271"/>
      <c r="P43" s="267"/>
      <c r="Q43" s="272"/>
    </row>
    <row r="44" spans="1:20" s="283" customFormat="1" ht="12.75" customHeight="1">
      <c r="A44" s="334">
        <v>1</v>
      </c>
      <c r="B44" s="274">
        <f>IF($D44="","",VLOOKUP($D44,'[11]女雙 Prep rev'!$A$7:$V$23,20))</f>
      </c>
      <c r="C44" s="275">
        <v>1</v>
      </c>
      <c r="D44" s="276"/>
      <c r="E44" s="277" t="s">
        <v>131</v>
      </c>
      <c r="F44" s="274">
        <f>IF($D44="","",VLOOKUP($D44,'[5]男雙 Prep rev'!$A$7:$V$23,3))</f>
      </c>
      <c r="G44" s="278"/>
      <c r="H44" s="274" t="s">
        <v>196</v>
      </c>
      <c r="I44" s="280"/>
      <c r="J44" s="281"/>
      <c r="K44" s="282"/>
      <c r="L44" s="473" t="s">
        <v>380</v>
      </c>
      <c r="M44" s="282"/>
      <c r="N44" s="281"/>
      <c r="O44" s="282"/>
      <c r="P44" s="281"/>
      <c r="Q44" s="282"/>
      <c r="T44" s="284" t="e">
        <v>#REF!</v>
      </c>
    </row>
    <row r="45" spans="1:20" s="283" customFormat="1" ht="12.75" customHeight="1">
      <c r="A45" s="273"/>
      <c r="B45" s="285"/>
      <c r="C45" s="285"/>
      <c r="D45" s="285"/>
      <c r="E45" s="277" t="s">
        <v>132</v>
      </c>
      <c r="F45" s="274">
        <f>IF($D44="","",VLOOKUP($D44,'[5]男雙 Prep rev'!$A$7:$V$23,8))</f>
      </c>
      <c r="G45" s="278"/>
      <c r="H45" s="274" t="s">
        <v>196</v>
      </c>
      <c r="I45" s="286"/>
      <c r="J45" s="293"/>
      <c r="K45" s="311"/>
      <c r="L45" s="281"/>
      <c r="M45" s="282"/>
      <c r="N45" s="281"/>
      <c r="O45" s="282"/>
      <c r="P45" s="281"/>
      <c r="Q45" s="282"/>
      <c r="T45" s="290" t="e">
        <v>#REF!</v>
      </c>
    </row>
    <row r="46" spans="1:20" s="283" customFormat="1" ht="5.25" customHeight="1">
      <c r="A46" s="273"/>
      <c r="B46" s="285"/>
      <c r="C46" s="285"/>
      <c r="D46" s="285"/>
      <c r="E46" s="291"/>
      <c r="F46" s="69"/>
      <c r="G46" s="530" t="s">
        <v>616</v>
      </c>
      <c r="H46" s="69"/>
      <c r="I46" s="294"/>
      <c r="J46" s="295"/>
      <c r="K46" s="287"/>
      <c r="L46" s="288"/>
      <c r="M46" s="289"/>
      <c r="N46" s="288"/>
      <c r="O46" s="289"/>
      <c r="P46" s="288"/>
      <c r="Q46" s="282"/>
      <c r="T46" s="290" t="e">
        <v>#REF!</v>
      </c>
    </row>
    <row r="47" spans="1:20" s="283" customFormat="1" ht="5.25" customHeight="1">
      <c r="A47" s="273"/>
      <c r="B47" s="296"/>
      <c r="C47" s="296"/>
      <c r="D47" s="296"/>
      <c r="E47" s="297"/>
      <c r="F47" s="34"/>
      <c r="G47" s="531"/>
      <c r="H47" s="434"/>
      <c r="I47" s="300"/>
      <c r="J47" s="301"/>
      <c r="K47" s="302"/>
      <c r="L47" s="273"/>
      <c r="M47" s="287"/>
      <c r="N47" s="288"/>
      <c r="O47" s="289"/>
      <c r="P47" s="288"/>
      <c r="Q47" s="282"/>
      <c r="T47" s="290" t="e">
        <v>#REF!</v>
      </c>
    </row>
    <row r="48" spans="1:20" s="283" customFormat="1" ht="12.75" customHeight="1">
      <c r="A48" s="273">
        <v>2</v>
      </c>
      <c r="B48" s="274">
        <f>IF($D48="","",VLOOKUP($D48,'[11]女雙 Prep rev'!$A$7:$V$23,20))</f>
      </c>
      <c r="C48" s="275">
        <f>IF($D48="","",VLOOKUP($D48,'[11]女雙 Prep rev'!$A$7:$V$23,21))</f>
      </c>
      <c r="D48" s="276"/>
      <c r="E48" s="277" t="s">
        <v>133</v>
      </c>
      <c r="F48" s="274">
        <f>IF($D48="","",VLOOKUP($D48,'[5]男雙 Prep rev'!$A$7:$V$23,3))</f>
      </c>
      <c r="G48" s="532"/>
      <c r="H48" s="274" t="s">
        <v>197</v>
      </c>
      <c r="I48" s="303"/>
      <c r="J48" s="273"/>
      <c r="K48" s="305"/>
      <c r="L48" s="273"/>
      <c r="M48" s="287"/>
      <c r="N48" s="288"/>
      <c r="O48" s="289"/>
      <c r="P48" s="288"/>
      <c r="Q48" s="282"/>
      <c r="T48" s="290" t="e">
        <v>#REF!</v>
      </c>
    </row>
    <row r="49" spans="1:20" s="283" customFormat="1" ht="12.75" customHeight="1">
      <c r="A49" s="273"/>
      <c r="B49" s="285"/>
      <c r="C49" s="285"/>
      <c r="D49" s="285"/>
      <c r="E49" s="277" t="s">
        <v>134</v>
      </c>
      <c r="F49" s="274">
        <f>IF($D48="","",VLOOKUP($D48,'[5]男雙 Prep rev'!$A$7:$V$23,8))</f>
      </c>
      <c r="G49" s="278"/>
      <c r="H49" s="274" t="s">
        <v>198</v>
      </c>
      <c r="I49" s="286"/>
      <c r="J49" s="533" t="s">
        <v>619</v>
      </c>
      <c r="K49" s="534"/>
      <c r="L49" s="306"/>
      <c r="M49" s="307"/>
      <c r="N49" s="288"/>
      <c r="O49" s="289"/>
      <c r="P49" s="288"/>
      <c r="Q49" s="282"/>
      <c r="T49" s="290" t="e">
        <v>#REF!</v>
      </c>
    </row>
    <row r="50" spans="1:20" s="283" customFormat="1" ht="7.5" customHeight="1">
      <c r="A50" s="273"/>
      <c r="B50" s="285"/>
      <c r="C50" s="285"/>
      <c r="D50" s="308"/>
      <c r="E50" s="291"/>
      <c r="F50" s="69"/>
      <c r="G50" s="292"/>
      <c r="H50" s="69"/>
      <c r="I50" s="287"/>
      <c r="J50" s="533"/>
      <c r="K50" s="534"/>
      <c r="L50" s="339"/>
      <c r="M50" s="287"/>
      <c r="N50" s="288"/>
      <c r="O50" s="289"/>
      <c r="P50" s="288"/>
      <c r="Q50" s="282"/>
      <c r="T50" s="290" t="e">
        <v>#REF!</v>
      </c>
    </row>
    <row r="51" spans="1:20" s="283" customFormat="1" ht="7.5" customHeight="1">
      <c r="A51" s="273"/>
      <c r="B51" s="296"/>
      <c r="C51" s="296"/>
      <c r="D51" s="310"/>
      <c r="E51" s="297"/>
      <c r="F51" s="34"/>
      <c r="G51" s="298"/>
      <c r="H51" s="34"/>
      <c r="I51" s="289"/>
      <c r="J51" s="533"/>
      <c r="K51" s="534"/>
      <c r="L51" s="340"/>
      <c r="M51" s="302"/>
      <c r="N51" s="273"/>
      <c r="O51" s="287"/>
      <c r="P51" s="288"/>
      <c r="Q51" s="282"/>
      <c r="T51" s="290" t="e">
        <v>#REF!</v>
      </c>
    </row>
    <row r="52" spans="1:20" s="283" customFormat="1" ht="12.75" customHeight="1">
      <c r="A52" s="273">
        <v>3</v>
      </c>
      <c r="B52" s="274">
        <f>IF($D52="","",VLOOKUP($D52,'[11]女雙 Prep rev'!$A$7:$V$23,20))</f>
      </c>
      <c r="C52" s="275">
        <f>IF($D52="","",VLOOKUP($D52,'[11]女雙 Prep rev'!$A$7:$V$23,21))</f>
      </c>
      <c r="D52" s="276"/>
      <c r="E52" s="277" t="s">
        <v>135</v>
      </c>
      <c r="F52" s="274">
        <f>IF($D52="","",VLOOKUP($D52,'[5]男雙 Prep rev'!$A$7:$V$23,3))</f>
      </c>
      <c r="G52" s="278"/>
      <c r="H52" s="274" t="s">
        <v>199</v>
      </c>
      <c r="I52" s="280"/>
      <c r="J52" s="533"/>
      <c r="K52" s="534"/>
      <c r="L52" s="288"/>
      <c r="M52" s="287"/>
      <c r="N52" s="273"/>
      <c r="O52" s="287"/>
      <c r="P52" s="288"/>
      <c r="Q52" s="282"/>
      <c r="T52" s="290" t="e">
        <v>#REF!</v>
      </c>
    </row>
    <row r="53" spans="1:20" s="283" customFormat="1" ht="12.75" customHeight="1" thickBot="1">
      <c r="A53" s="273"/>
      <c r="B53" s="285"/>
      <c r="C53" s="285"/>
      <c r="D53" s="285"/>
      <c r="E53" s="277" t="s">
        <v>136</v>
      </c>
      <c r="F53" s="274">
        <f>IF($D52="","",VLOOKUP($D52,'[5]男雙 Prep rev'!$A$7:$V$23,8))</f>
      </c>
      <c r="G53" s="278"/>
      <c r="H53" s="274" t="s">
        <v>199</v>
      </c>
      <c r="I53" s="286"/>
      <c r="J53" s="533"/>
      <c r="K53" s="534"/>
      <c r="L53" s="288"/>
      <c r="M53" s="287"/>
      <c r="N53" s="273"/>
      <c r="O53" s="287"/>
      <c r="P53" s="288"/>
      <c r="Q53" s="282"/>
      <c r="T53" s="312" t="e">
        <v>#REF!</v>
      </c>
    </row>
    <row r="54" spans="1:17" s="283" customFormat="1" ht="5.25" customHeight="1">
      <c r="A54" s="273"/>
      <c r="B54" s="285"/>
      <c r="C54" s="285"/>
      <c r="D54" s="308"/>
      <c r="E54" s="291"/>
      <c r="F54" s="69"/>
      <c r="G54" s="530" t="s">
        <v>618</v>
      </c>
      <c r="H54" s="69"/>
      <c r="I54" s="294"/>
      <c r="J54" s="295"/>
      <c r="K54" s="305"/>
      <c r="L54" s="288"/>
      <c r="M54" s="287"/>
      <c r="N54" s="273"/>
      <c r="O54" s="287"/>
      <c r="P54" s="288"/>
      <c r="Q54" s="282"/>
    </row>
    <row r="55" spans="1:17" s="283" customFormat="1" ht="5.25" customHeight="1">
      <c r="A55" s="273"/>
      <c r="B55" s="296"/>
      <c r="C55" s="296"/>
      <c r="D55" s="310"/>
      <c r="E55" s="297"/>
      <c r="F55" s="34"/>
      <c r="G55" s="531"/>
      <c r="H55" s="434"/>
      <c r="I55" s="300"/>
      <c r="J55" s="301"/>
      <c r="K55" s="313"/>
      <c r="L55" s="273"/>
      <c r="M55" s="287"/>
      <c r="N55" s="273"/>
      <c r="O55" s="287"/>
      <c r="P55" s="288"/>
      <c r="Q55" s="282"/>
    </row>
    <row r="56" spans="1:17" s="283" customFormat="1" ht="12.75" customHeight="1">
      <c r="A56" s="273">
        <v>4</v>
      </c>
      <c r="B56" s="274">
        <f>IF($D56="","",VLOOKUP($D56,'[11]女雙 Prep rev'!$A$7:$V$23,20))</f>
      </c>
      <c r="C56" s="275">
        <v>2</v>
      </c>
      <c r="D56" s="276"/>
      <c r="E56" s="277" t="s">
        <v>137</v>
      </c>
      <c r="F56" s="274">
        <f>IF($D56="","",VLOOKUP($D56,'[5]男雙 Prep rev'!$A$7:$V$23,3))</f>
      </c>
      <c r="G56" s="532"/>
      <c r="H56" s="274" t="s">
        <v>198</v>
      </c>
      <c r="I56" s="303"/>
      <c r="J56" s="304"/>
      <c r="K56" s="287"/>
      <c r="L56" s="273"/>
      <c r="M56" s="287"/>
      <c r="N56" s="273"/>
      <c r="O56" s="287"/>
      <c r="P56" s="288"/>
      <c r="Q56" s="282"/>
    </row>
    <row r="57" spans="1:17" s="283" customFormat="1" ht="12.75" customHeight="1">
      <c r="A57" s="273"/>
      <c r="B57" s="285"/>
      <c r="C57" s="285"/>
      <c r="D57" s="285"/>
      <c r="E57" s="277" t="s">
        <v>138</v>
      </c>
      <c r="F57" s="274">
        <f>IF($D56="","",VLOOKUP($D56,'[5]男雙 Prep rev'!$A$7:$V$23,8))</f>
      </c>
      <c r="G57" s="278"/>
      <c r="H57" s="274" t="s">
        <v>198</v>
      </c>
      <c r="I57" s="286"/>
      <c r="J57" s="273"/>
      <c r="K57" s="287"/>
      <c r="L57" s="306"/>
      <c r="M57" s="307"/>
      <c r="N57" s="273"/>
      <c r="O57" s="287"/>
      <c r="P57" s="288"/>
      <c r="Q57" s="282"/>
    </row>
    <row r="58" spans="1:17" s="283" customFormat="1" ht="6" customHeight="1">
      <c r="A58" s="273"/>
      <c r="B58" s="285"/>
      <c r="C58" s="285"/>
      <c r="D58" s="285"/>
      <c r="E58" s="291"/>
      <c r="F58" s="69"/>
      <c r="G58" s="292"/>
      <c r="H58" s="69"/>
      <c r="I58" s="287"/>
      <c r="J58" s="288"/>
      <c r="K58" s="289"/>
      <c r="L58" s="273"/>
      <c r="M58" s="333"/>
      <c r="N58" s="273"/>
      <c r="O58" s="287"/>
      <c r="P58" s="288"/>
      <c r="Q58" s="282"/>
    </row>
    <row r="59" spans="1:16" s="399" customFormat="1" ht="15.75" customHeight="1">
      <c r="A59" s="398" t="s">
        <v>190</v>
      </c>
      <c r="H59" s="437"/>
      <c r="I59" s="401"/>
      <c r="J59" s="402"/>
      <c r="K59" s="401"/>
      <c r="L59" s="402"/>
      <c r="M59" s="402"/>
      <c r="N59" s="402"/>
      <c r="O59" s="403"/>
      <c r="P59" s="404"/>
    </row>
    <row r="60" spans="1:16" s="1" customFormat="1" ht="15.75" customHeight="1">
      <c r="A60" s="342" t="s">
        <v>164</v>
      </c>
      <c r="B60" s="101"/>
      <c r="I60" s="99"/>
      <c r="J60" s="102"/>
      <c r="K60" s="100"/>
      <c r="L60" s="102"/>
      <c r="M60" s="103"/>
      <c r="N60" s="102"/>
      <c r="O60" s="103"/>
      <c r="P60" s="102"/>
    </row>
    <row r="61" spans="1:16" s="8" customFormat="1" ht="10.5" customHeight="1">
      <c r="A61" s="104" t="s">
        <v>1</v>
      </c>
      <c r="B61" s="104"/>
      <c r="C61" s="104"/>
      <c r="D61" s="104"/>
      <c r="E61" s="106"/>
      <c r="F61" s="104" t="s">
        <v>2</v>
      </c>
      <c r="G61" s="104"/>
      <c r="H61" s="104"/>
      <c r="I61" s="2"/>
      <c r="J61" s="6"/>
      <c r="K61" s="108"/>
      <c r="L61" s="109"/>
      <c r="M61" s="110"/>
      <c r="N61" s="111"/>
      <c r="O61" s="112"/>
      <c r="P61" s="113" t="s">
        <v>3</v>
      </c>
    </row>
    <row r="62" spans="1:16" s="14" customFormat="1" ht="11.25" customHeight="1" thickBot="1">
      <c r="A62" s="453" t="str">
        <f>'[6]Week SetUp'!$A$10</f>
        <v>2011/11/5-7</v>
      </c>
      <c r="B62" s="453"/>
      <c r="C62" s="453"/>
      <c r="D62" s="453"/>
      <c r="E62" s="114"/>
      <c r="F62" s="9" t="str">
        <f>'[6]Week SetUp'!$C$10</f>
        <v>台中市</v>
      </c>
      <c r="G62" s="114"/>
      <c r="H62" s="114"/>
      <c r="I62" s="11"/>
      <c r="J62" s="10"/>
      <c r="K62" s="116"/>
      <c r="L62" s="117"/>
      <c r="M62" s="118"/>
      <c r="N62" s="117"/>
      <c r="O62" s="118"/>
      <c r="P62" s="13" t="str">
        <f>'[6]Week SetUp'!$E$10</f>
        <v>王正松</v>
      </c>
    </row>
    <row r="63" spans="1:16" s="19" customFormat="1" ht="9.75">
      <c r="A63" s="119"/>
      <c r="B63" s="120"/>
      <c r="C63" s="121"/>
      <c r="D63" s="120"/>
      <c r="E63" s="122" t="s">
        <v>91</v>
      </c>
      <c r="F63" s="106"/>
      <c r="G63" s="122"/>
      <c r="H63" s="120"/>
      <c r="I63" s="121"/>
      <c r="J63" s="121" t="s">
        <v>94</v>
      </c>
      <c r="K63" s="124"/>
      <c r="L63" s="121" t="s">
        <v>5</v>
      </c>
      <c r="M63" s="124"/>
      <c r="N63" s="121"/>
      <c r="O63" s="121"/>
      <c r="P63" s="109"/>
    </row>
    <row r="64" spans="1:16" s="19" customFormat="1" ht="3.75" customHeight="1">
      <c r="A64" s="125"/>
      <c r="B64" s="126"/>
      <c r="C64" s="22"/>
      <c r="D64" s="126"/>
      <c r="E64" s="127"/>
      <c r="F64" s="128"/>
      <c r="G64" s="127"/>
      <c r="H64" s="126"/>
      <c r="I64" s="22"/>
      <c r="J64" s="130"/>
      <c r="K64" s="22"/>
      <c r="L64" s="130"/>
      <c r="M64" s="22"/>
      <c r="N64" s="130"/>
      <c r="O64" s="22"/>
      <c r="P64" s="131"/>
    </row>
    <row r="65" spans="1:19" s="139" customFormat="1" ht="13.5" customHeight="1">
      <c r="A65" s="132">
        <v>1</v>
      </c>
      <c r="B65" s="28">
        <f>IF($D65="","",VLOOKUP($D65,'[6]女雙準備名單'!$A$7:$V$23,20))</f>
      </c>
      <c r="C65" s="28">
        <f>IF($D65="","",VLOOKUP($D65,'[6]女雙準備名單'!$A$7:$V$23,21))</f>
      </c>
      <c r="D65" s="30"/>
      <c r="E65" s="31" t="s">
        <v>115</v>
      </c>
      <c r="F65" s="133"/>
      <c r="G65" s="28"/>
      <c r="H65" s="29" t="s">
        <v>192</v>
      </c>
      <c r="I65" s="135"/>
      <c r="J65" s="136"/>
      <c r="K65" s="135"/>
      <c r="L65" s="473" t="s">
        <v>474</v>
      </c>
      <c r="M65" s="135"/>
      <c r="N65" s="136"/>
      <c r="O65" s="135"/>
      <c r="P65" s="35"/>
      <c r="Q65" s="138"/>
      <c r="S65" s="225"/>
    </row>
    <row r="66" spans="1:19" s="139" customFormat="1" ht="13.5" customHeight="1">
      <c r="A66" s="132"/>
      <c r="B66" s="67"/>
      <c r="C66" s="67"/>
      <c r="D66" s="67"/>
      <c r="E66" s="31" t="s">
        <v>139</v>
      </c>
      <c r="F66" s="133"/>
      <c r="G66" s="28"/>
      <c r="H66" s="435" t="s">
        <v>192</v>
      </c>
      <c r="I66" s="66">
        <f>IF(H66="a",E65,IF(H66="b",E67,""))</f>
      </c>
      <c r="J66" s="141"/>
      <c r="K66" s="135"/>
      <c r="L66" s="136"/>
      <c r="M66" s="135"/>
      <c r="N66" s="136"/>
      <c r="O66" s="135"/>
      <c r="P66" s="35"/>
      <c r="Q66" s="138"/>
      <c r="S66" s="225"/>
    </row>
    <row r="67" spans="1:19" s="139" customFormat="1" ht="5.25" customHeight="1">
      <c r="A67" s="132"/>
      <c r="B67" s="67"/>
      <c r="C67" s="67"/>
      <c r="D67" s="67"/>
      <c r="E67" s="68"/>
      <c r="F67" s="71"/>
      <c r="G67" s="511" t="s">
        <v>620</v>
      </c>
      <c r="H67" s="432"/>
      <c r="I67" s="143">
        <f>UPPER(IF(OR(H68="a",H68="as"),E65,IF(OR(H68="b",H68="bs"),E69,)))</f>
      </c>
      <c r="J67" s="144"/>
      <c r="K67" s="135"/>
      <c r="L67" s="136"/>
      <c r="M67" s="135"/>
      <c r="N67" s="136"/>
      <c r="O67" s="135"/>
      <c r="P67" s="35"/>
      <c r="Q67" s="138"/>
      <c r="S67" s="225"/>
    </row>
    <row r="68" spans="1:19" s="139" customFormat="1" ht="5.25" customHeight="1">
      <c r="A68" s="132"/>
      <c r="B68" s="41"/>
      <c r="C68" s="41"/>
      <c r="D68" s="41"/>
      <c r="E68" s="145"/>
      <c r="F68" s="146"/>
      <c r="G68" s="498"/>
      <c r="H68" s="436"/>
      <c r="I68" s="147">
        <f>UPPER(IF(OR(H68="a",H68="as"),E66,IF(OR(H68="b",H68="bs"),E70,)))</f>
      </c>
      <c r="J68" s="148"/>
      <c r="K68" s="66"/>
      <c r="L68" s="141"/>
      <c r="M68" s="135"/>
      <c r="N68" s="136"/>
      <c r="O68" s="135"/>
      <c r="P68" s="35"/>
      <c r="Q68" s="138"/>
      <c r="S68" s="225"/>
    </row>
    <row r="69" spans="1:19" s="139" customFormat="1" ht="13.5" customHeight="1">
      <c r="A69" s="132">
        <v>2</v>
      </c>
      <c r="B69" s="28">
        <f>IF($D69="","",VLOOKUP($D69,'[6]女雙準備名單'!$A$7:$V$23,20))</f>
      </c>
      <c r="C69" s="28">
        <f>IF($D69="","",VLOOKUP($D69,'[6]女雙準備名單'!$A$7:$V$23,21))</f>
      </c>
      <c r="D69" s="30"/>
      <c r="E69" s="31" t="s">
        <v>116</v>
      </c>
      <c r="F69" s="133"/>
      <c r="G69" s="509"/>
      <c r="H69" s="433" t="s">
        <v>193</v>
      </c>
      <c r="I69" s="66"/>
      <c r="J69" s="150"/>
      <c r="K69" s="72"/>
      <c r="L69" s="144"/>
      <c r="M69" s="135"/>
      <c r="N69" s="136"/>
      <c r="O69" s="135"/>
      <c r="P69" s="35"/>
      <c r="Q69" s="138"/>
      <c r="S69" s="225"/>
    </row>
    <row r="70" spans="1:19" s="139" customFormat="1" ht="13.5" customHeight="1">
      <c r="A70" s="132"/>
      <c r="B70" s="67"/>
      <c r="C70" s="67"/>
      <c r="D70" s="67"/>
      <c r="E70" s="31" t="s">
        <v>140</v>
      </c>
      <c r="F70" s="133"/>
      <c r="G70" s="28"/>
      <c r="H70" s="435" t="s">
        <v>202</v>
      </c>
      <c r="I70" s="66"/>
      <c r="J70" s="499" t="s">
        <v>622</v>
      </c>
      <c r="K70" s="151"/>
      <c r="L70" s="152"/>
      <c r="M70" s="135"/>
      <c r="N70" s="136"/>
      <c r="O70" s="135"/>
      <c r="P70" s="35"/>
      <c r="Q70" s="138"/>
      <c r="S70" s="225"/>
    </row>
    <row r="71" spans="1:19" s="139" customFormat="1" ht="7.5" customHeight="1">
      <c r="A71" s="132"/>
      <c r="B71" s="67"/>
      <c r="C71" s="67"/>
      <c r="D71" s="153"/>
      <c r="E71" s="68"/>
      <c r="F71" s="71"/>
      <c r="G71" s="66"/>
      <c r="H71" s="67"/>
      <c r="I71" s="135"/>
      <c r="J71" s="499"/>
      <c r="K71" s="143">
        <f>UPPER(IF(OR(J72="a",J72="as"),I67,IF(OR(J72="b",J72="bs"),I75,)))</f>
      </c>
      <c r="L71" s="141"/>
      <c r="M71" s="135"/>
      <c r="N71" s="136"/>
      <c r="O71" s="135"/>
      <c r="P71" s="35"/>
      <c r="Q71" s="138"/>
      <c r="S71" s="225"/>
    </row>
    <row r="72" spans="1:19" s="139" customFormat="1" ht="7.5" customHeight="1">
      <c r="A72" s="132"/>
      <c r="B72" s="41"/>
      <c r="C72" s="41"/>
      <c r="D72" s="51"/>
      <c r="E72" s="145"/>
      <c r="F72" s="146"/>
      <c r="G72" s="135"/>
      <c r="H72" s="41"/>
      <c r="I72" s="44" t="s">
        <v>6</v>
      </c>
      <c r="J72" s="499"/>
      <c r="K72" s="147">
        <f>UPPER(IF(OR(J72="a",J72="as"),I68,IF(OR(J72="b",J72="bs"),I76,)))</f>
      </c>
      <c r="L72" s="148"/>
      <c r="M72" s="66"/>
      <c r="N72" s="141"/>
      <c r="O72" s="135"/>
      <c r="P72" s="35"/>
      <c r="Q72" s="138"/>
      <c r="S72" s="225"/>
    </row>
    <row r="73" spans="1:19" s="139" customFormat="1" ht="13.5" customHeight="1">
      <c r="A73" s="132">
        <v>3</v>
      </c>
      <c r="B73" s="28">
        <f>IF($D73="","",VLOOKUP($D73,'[6]女雙準備名單'!$A$7:$V$23,20))</f>
      </c>
      <c r="C73" s="28">
        <f>IF($D73="","",VLOOKUP($D73,'[6]女雙準備名單'!$A$7:$V$23,21))</f>
      </c>
      <c r="D73" s="30"/>
      <c r="E73" s="31" t="s">
        <v>141</v>
      </c>
      <c r="F73" s="133"/>
      <c r="G73" s="28"/>
      <c r="H73" s="29" t="s">
        <v>200</v>
      </c>
      <c r="I73" s="135"/>
      <c r="J73" s="499"/>
      <c r="K73" s="135"/>
      <c r="L73" s="141"/>
      <c r="M73" s="72"/>
      <c r="N73" s="141"/>
      <c r="O73" s="135"/>
      <c r="P73" s="35"/>
      <c r="Q73" s="138"/>
      <c r="S73" s="225"/>
    </row>
    <row r="74" spans="1:19" s="139" customFormat="1" ht="13.5" customHeight="1">
      <c r="A74" s="132"/>
      <c r="B74" s="67"/>
      <c r="C74" s="67"/>
      <c r="D74" s="67"/>
      <c r="E74" s="31" t="s">
        <v>142</v>
      </c>
      <c r="F74" s="133"/>
      <c r="G74" s="28"/>
      <c r="H74" s="435" t="s">
        <v>200</v>
      </c>
      <c r="I74" s="66">
        <f>IF(H74="a",E73,IF(H74="b",E75,""))</f>
      </c>
      <c r="J74" s="499"/>
      <c r="K74" s="135"/>
      <c r="L74" s="141"/>
      <c r="M74" s="66"/>
      <c r="N74" s="141"/>
      <c r="O74" s="135"/>
      <c r="P74" s="35"/>
      <c r="Q74" s="138"/>
      <c r="S74" s="225"/>
    </row>
    <row r="75" spans="1:19" s="139" customFormat="1" ht="5.25" customHeight="1">
      <c r="A75" s="132"/>
      <c r="B75" s="67"/>
      <c r="C75" s="67"/>
      <c r="D75" s="153"/>
      <c r="E75" s="68"/>
      <c r="F75" s="71"/>
      <c r="G75" s="511" t="s">
        <v>621</v>
      </c>
      <c r="H75" s="432"/>
      <c r="I75" s="143">
        <f>UPPER(IF(OR(H76="a",H76="as"),E73,IF(OR(H76="b",H76="bs"),E77,)))</f>
      </c>
      <c r="J75" s="156"/>
      <c r="K75" s="135"/>
      <c r="L75" s="141"/>
      <c r="M75" s="66"/>
      <c r="N75" s="141"/>
      <c r="O75" s="135"/>
      <c r="P75" s="35"/>
      <c r="Q75" s="138"/>
      <c r="S75" s="224"/>
    </row>
    <row r="76" spans="1:17" s="139" customFormat="1" ht="5.25" customHeight="1">
      <c r="A76" s="132"/>
      <c r="B76" s="41"/>
      <c r="C76" s="41"/>
      <c r="D76" s="51"/>
      <c r="E76" s="145"/>
      <c r="F76" s="146"/>
      <c r="G76" s="498"/>
      <c r="H76" s="436"/>
      <c r="I76" s="147">
        <f>UPPER(IF(OR(H76="a",H76="as"),E74,IF(OR(H76="b",H76="bs"),E78,)))</f>
      </c>
      <c r="J76" s="157"/>
      <c r="K76" s="66"/>
      <c r="L76" s="141"/>
      <c r="M76" s="66"/>
      <c r="N76" s="141"/>
      <c r="O76" s="135"/>
      <c r="P76" s="35"/>
      <c r="Q76" s="138"/>
    </row>
    <row r="77" spans="1:17" s="139" customFormat="1" ht="13.5" customHeight="1">
      <c r="A77" s="132">
        <v>4</v>
      </c>
      <c r="B77" s="28">
        <f>IF($D77="","",VLOOKUP($D77,'[6]女雙準備名單'!$A$7:$V$23,20))</f>
      </c>
      <c r="C77" s="28">
        <f>IF($D77="","",VLOOKUP($D77,'[6]女雙準備名單'!$A$7:$V$23,21))</f>
      </c>
      <c r="D77" s="30"/>
      <c r="E77" s="31" t="s">
        <v>143</v>
      </c>
      <c r="F77" s="133"/>
      <c r="G77" s="509"/>
      <c r="H77" s="433" t="s">
        <v>203</v>
      </c>
      <c r="I77" s="66"/>
      <c r="J77" s="141"/>
      <c r="K77" s="72"/>
      <c r="L77" s="144"/>
      <c r="M77" s="66"/>
      <c r="N77" s="141"/>
      <c r="O77" s="135"/>
      <c r="P77" s="35"/>
      <c r="Q77" s="138"/>
    </row>
    <row r="78" spans="1:17" s="139" customFormat="1" ht="13.5" customHeight="1">
      <c r="A78" s="132"/>
      <c r="B78" s="67"/>
      <c r="C78" s="67"/>
      <c r="D78" s="67"/>
      <c r="E78" s="31" t="s">
        <v>144</v>
      </c>
      <c r="F78" s="133"/>
      <c r="G78" s="28"/>
      <c r="H78" s="435" t="s">
        <v>200</v>
      </c>
      <c r="I78" s="66"/>
      <c r="J78" s="141"/>
      <c r="K78" s="151"/>
      <c r="L78" s="152"/>
      <c r="M78" s="66"/>
      <c r="N78" s="141"/>
      <c r="O78" s="135"/>
      <c r="P78" s="35"/>
      <c r="Q78" s="138"/>
    </row>
    <row r="79" ht="15"/>
    <row r="80" ht="15"/>
    <row r="81" ht="15"/>
    <row r="82" ht="15"/>
    <row r="83" ht="15"/>
  </sheetData>
  <sheetProtection/>
  <mergeCells count="13">
    <mergeCell ref="J70:J74"/>
    <mergeCell ref="G75:G77"/>
    <mergeCell ref="G67:G69"/>
    <mergeCell ref="J28:J32"/>
    <mergeCell ref="G9:G11"/>
    <mergeCell ref="L20:L23"/>
    <mergeCell ref="G54:G56"/>
    <mergeCell ref="G46:G48"/>
    <mergeCell ref="J49:K53"/>
    <mergeCell ref="G33:G35"/>
    <mergeCell ref="G25:G27"/>
    <mergeCell ref="J12:J16"/>
    <mergeCell ref="G17:G19"/>
  </mergeCells>
  <conditionalFormatting sqref="B7 B11 B15 B19 B23 B27 B31 B35">
    <cfRule type="cellIs" priority="47" dxfId="10" operator="equal" stopIfTrue="1">
      <formula>"DA"</formula>
    </cfRule>
  </conditionalFormatting>
  <conditionalFormatting sqref="E7 E11 E15 E19 E23 E27 E31 E35">
    <cfRule type="cellIs" priority="39" dxfId="1" operator="equal" stopIfTrue="1">
      <formula>"Bye"</formula>
    </cfRule>
  </conditionalFormatting>
  <conditionalFormatting sqref="K13 K29 M21 I9 I17 I25 I33">
    <cfRule type="expression" priority="31" dxfId="3" stopIfTrue="1">
      <formula>H10="as"</formula>
    </cfRule>
    <cfRule type="expression" priority="32" dxfId="3" stopIfTrue="1">
      <formula>H10="bs"</formula>
    </cfRule>
  </conditionalFormatting>
  <conditionalFormatting sqref="K14 K30 M22 I10 I18 I26 I34">
    <cfRule type="expression" priority="29" dxfId="3" stopIfTrue="1">
      <formula>H10="as"</formula>
    </cfRule>
    <cfRule type="expression" priority="30" dxfId="3" stopIfTrue="1">
      <formula>H10="bs"</formula>
    </cfRule>
  </conditionalFormatting>
  <conditionalFormatting sqref="D7 D11 D15 D19 D23 D27 D31 D35">
    <cfRule type="cellIs" priority="26" dxfId="0" operator="lessThan" stopIfTrue="1">
      <formula>5</formula>
    </cfRule>
  </conditionalFormatting>
  <conditionalFormatting sqref="I30 I14 K22">
    <cfRule type="expression" priority="48" dxfId="9" stopIfTrue="1">
      <formula>AND(#REF!="CU",I14="Umpire")</formula>
    </cfRule>
    <cfRule type="expression" priority="49" dxfId="8" stopIfTrue="1">
      <formula>AND(#REF!="CU",I14&lt;&gt;"Umpire",J14&lt;&gt;"")</formula>
    </cfRule>
    <cfRule type="expression" priority="50" dxfId="7" stopIfTrue="1">
      <formula>AND(#REF!="CU",I14&lt;&gt;"Umpire")</formula>
    </cfRule>
  </conditionalFormatting>
  <conditionalFormatting sqref="H10 H18 H26 H34">
    <cfRule type="expression" priority="69" dxfId="2" stopIfTrue="1">
      <formula>#REF!="CU"</formula>
    </cfRule>
  </conditionalFormatting>
  <conditionalFormatting sqref="H47 H55">
    <cfRule type="expression" priority="16" dxfId="9" stopIfTrue="1">
      <formula>AND($N$1="CU",H47="Umpire")</formula>
    </cfRule>
    <cfRule type="expression" priority="17" dxfId="8" stopIfTrue="1">
      <formula>AND($N$1="CU",H47&lt;&gt;"Umpire",I47&lt;&gt;"")</formula>
    </cfRule>
    <cfRule type="expression" priority="18" dxfId="7" stopIfTrue="1">
      <formula>AND($N$1="CU",H47&lt;&gt;"Umpire")</formula>
    </cfRule>
  </conditionalFormatting>
  <conditionalFormatting sqref="J54 N58 J46 L50 E44 E52 E48 E56">
    <cfRule type="cellIs" priority="15" dxfId="1" operator="equal" stopIfTrue="1">
      <formula>"Bye"</formula>
    </cfRule>
  </conditionalFormatting>
  <conditionalFormatting sqref="B44 B52 B48 B56">
    <cfRule type="cellIs" priority="14" dxfId="10" operator="equal" stopIfTrue="1">
      <formula>"DA"</formula>
    </cfRule>
  </conditionalFormatting>
  <conditionalFormatting sqref="I47 I55">
    <cfRule type="expression" priority="13" dxfId="2" stopIfTrue="1">
      <formula>$N$1="CU"</formula>
    </cfRule>
  </conditionalFormatting>
  <conditionalFormatting sqref="D44 D52 D48 D56">
    <cfRule type="cellIs" priority="12" dxfId="0" operator="lessThan" stopIfTrue="1">
      <formula>5</formula>
    </cfRule>
  </conditionalFormatting>
  <conditionalFormatting sqref="B65 B69 B73 B77">
    <cfRule type="cellIs" priority="11" dxfId="10" operator="equal" stopIfTrue="1">
      <formula>"DA"</formula>
    </cfRule>
  </conditionalFormatting>
  <conditionalFormatting sqref="I72">
    <cfRule type="expression" priority="8" dxfId="9" stopIfTrue="1">
      <formula>AND($M$1="CU",I72="Umpire")</formula>
    </cfRule>
    <cfRule type="expression" priority="9" dxfId="8" stopIfTrue="1">
      <formula>AND($M$1="CU",I72&lt;&gt;"Umpire",J72&lt;&gt;"")</formula>
    </cfRule>
    <cfRule type="expression" priority="10" dxfId="7" stopIfTrue="1">
      <formula>AND($M$1="CU",I72&lt;&gt;"Umpire")</formula>
    </cfRule>
  </conditionalFormatting>
  <conditionalFormatting sqref="K71 I67 I75">
    <cfRule type="expression" priority="6" dxfId="3" stopIfTrue="1">
      <formula>H68="as"</formula>
    </cfRule>
    <cfRule type="expression" priority="7" dxfId="3" stopIfTrue="1">
      <formula>H68="bs"</formula>
    </cfRule>
  </conditionalFormatting>
  <conditionalFormatting sqref="K72 I68 I76">
    <cfRule type="expression" priority="4" dxfId="3" stopIfTrue="1">
      <formula>H68="as"</formula>
    </cfRule>
    <cfRule type="expression" priority="5" dxfId="3" stopIfTrue="1">
      <formula>H68="bs"</formula>
    </cfRule>
  </conditionalFormatting>
  <conditionalFormatting sqref="H68 H76">
    <cfRule type="expression" priority="3" dxfId="2" stopIfTrue="1">
      <formula>$M$1="CU"</formula>
    </cfRule>
  </conditionalFormatting>
  <conditionalFormatting sqref="E65 E69 E73 E77">
    <cfRule type="cellIs" priority="2" dxfId="1" operator="equal" stopIfTrue="1">
      <formula>"Bye"</formula>
    </cfRule>
  </conditionalFormatting>
  <conditionalFormatting sqref="D65 D69 D73 D77">
    <cfRule type="cellIs" priority="1" dxfId="0" operator="lessThan" stopIfTrue="1">
      <formula>5</formula>
    </cfRule>
  </conditionalFormatting>
  <dataValidations count="4">
    <dataValidation type="list" allowBlank="1" showInputMessage="1" sqref="H65467">
      <formula1>#REF!</formula1>
    </dataValidation>
    <dataValidation type="list" allowBlank="1" showInputMessage="1" sqref="I30 K22 I14">
      <formula1>#REF!</formula1>
    </dataValidation>
    <dataValidation type="list" allowBlank="1" showInputMessage="1" sqref="I72">
      <formula1>$S$7:$S$16</formula1>
    </dataValidation>
    <dataValidation type="list" allowBlank="1" showInputMessage="1" sqref="H47 H55">
      <formula1>$T$7:$T$16</formula1>
    </dataValidation>
  </dataValidations>
  <printOptions horizontalCentered="1"/>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T128"/>
  <sheetViews>
    <sheetView showGridLines="0" zoomScalePageLayoutView="0" workbookViewId="0" topLeftCell="A25">
      <selection activeCell="U13" sqref="U13"/>
    </sheetView>
  </sheetViews>
  <sheetFormatPr defaultColWidth="9.00390625" defaultRowHeight="16.5"/>
  <cols>
    <col min="1" max="1" width="2.875" style="236" customWidth="1"/>
    <col min="2" max="2" width="0.875" style="236" customWidth="1"/>
    <col min="3" max="3" width="2.375" style="344" customWidth="1"/>
    <col min="4" max="4" width="2.375" style="236" customWidth="1"/>
    <col min="5" max="5" width="6.50390625" style="236" customWidth="1"/>
    <col min="6" max="6" width="0.2421875" style="236" customWidth="1"/>
    <col min="7" max="7" width="13.625" style="236" customWidth="1"/>
    <col min="8" max="8" width="4.75390625" style="236" customWidth="1"/>
    <col min="9" max="9" width="0.2421875" style="74" customWidth="1"/>
    <col min="10" max="10" width="13.625" style="236" customWidth="1"/>
    <col min="11" max="11" width="0.12890625" style="74" customWidth="1"/>
    <col min="12" max="12" width="14.125" style="236" customWidth="1"/>
    <col min="13" max="13" width="0.12890625" style="75" customWidth="1"/>
    <col min="14" max="14" width="13.625" style="236" customWidth="1"/>
    <col min="15" max="15" width="0.12890625" style="74" customWidth="1"/>
    <col min="16" max="16" width="14.25390625" style="236" customWidth="1"/>
    <col min="17" max="17" width="0.12890625" style="75" customWidth="1"/>
    <col min="18" max="18" width="0" style="236" hidden="1" customWidth="1"/>
    <col min="19" max="19" width="7.625" style="236" customWidth="1"/>
    <col min="20" max="20" width="8.00390625" style="236" hidden="1" customWidth="1"/>
    <col min="21" max="16384" width="9.00390625" style="236" customWidth="1"/>
  </cols>
  <sheetData>
    <row r="1" spans="1:17" s="399" customFormat="1" ht="15.75" customHeight="1">
      <c r="A1" s="413" t="s">
        <v>166</v>
      </c>
      <c r="B1" s="398"/>
      <c r="C1" s="430"/>
      <c r="D1" s="398"/>
      <c r="E1" s="398"/>
      <c r="F1" s="398"/>
      <c r="G1" s="398"/>
      <c r="H1" s="398"/>
      <c r="I1" s="421"/>
      <c r="J1" s="422"/>
      <c r="K1" s="421"/>
      <c r="L1" s="422"/>
      <c r="M1" s="421"/>
      <c r="N1" s="421" t="s">
        <v>0</v>
      </c>
      <c r="O1" s="421"/>
      <c r="P1" s="423"/>
      <c r="Q1" s="424"/>
    </row>
    <row r="2" spans="1:17" s="353" customFormat="1" ht="12.75" customHeight="1">
      <c r="A2" s="346" t="s">
        <v>187</v>
      </c>
      <c r="B2" s="347"/>
      <c r="C2" s="348"/>
      <c r="D2" s="349"/>
      <c r="E2" s="349"/>
      <c r="F2" s="350"/>
      <c r="G2" s="349"/>
      <c r="H2" s="349"/>
      <c r="I2" s="351"/>
      <c r="J2" s="352"/>
      <c r="K2" s="351"/>
      <c r="L2" s="352"/>
      <c r="M2" s="351"/>
      <c r="N2" s="349"/>
      <c r="O2" s="351"/>
      <c r="P2" s="349"/>
      <c r="Q2" s="351"/>
    </row>
    <row r="3" spans="1:17" s="8" customFormat="1" ht="9" customHeight="1">
      <c r="A3" s="2" t="s">
        <v>145</v>
      </c>
      <c r="B3" s="2"/>
      <c r="C3" s="3"/>
      <c r="D3" s="2"/>
      <c r="E3" s="4"/>
      <c r="F3" s="2" t="s">
        <v>146</v>
      </c>
      <c r="G3" s="4"/>
      <c r="H3" s="2"/>
      <c r="I3" s="5"/>
      <c r="J3" s="2"/>
      <c r="K3" s="6"/>
      <c r="L3" s="2"/>
      <c r="M3" s="6"/>
      <c r="N3" s="2"/>
      <c r="O3" s="5"/>
      <c r="P3" s="4"/>
      <c r="Q3" s="7" t="s">
        <v>147</v>
      </c>
    </row>
    <row r="4" spans="1:17" s="14" customFormat="1" ht="11.25" customHeight="1" thickBot="1">
      <c r="A4" s="453" t="str">
        <f>'[2]Week SetUp'!$A$10</f>
        <v>2011/11/5-7</v>
      </c>
      <c r="B4" s="453"/>
      <c r="C4" s="453"/>
      <c r="D4" s="9"/>
      <c r="E4" s="9"/>
      <c r="F4" s="9" t="str">
        <f>'[2]Week SetUp'!$C$10</f>
        <v>台中市</v>
      </c>
      <c r="G4" s="231"/>
      <c r="H4" s="9"/>
      <c r="I4" s="10"/>
      <c r="J4" s="11"/>
      <c r="K4" s="10"/>
      <c r="L4" s="12"/>
      <c r="M4" s="10"/>
      <c r="N4" s="9"/>
      <c r="O4" s="10"/>
      <c r="P4" s="9"/>
      <c r="Q4" s="13" t="str">
        <f>'[2]Week SetUp'!$E$10</f>
        <v>王正松</v>
      </c>
    </row>
    <row r="5" spans="1:17" s="19" customFormat="1" ht="9.75">
      <c r="A5" s="15"/>
      <c r="B5" s="16"/>
      <c r="C5" s="16" t="s">
        <v>155</v>
      </c>
      <c r="D5" s="16" t="s">
        <v>156</v>
      </c>
      <c r="E5" s="17" t="s">
        <v>150</v>
      </c>
      <c r="F5" s="17"/>
      <c r="G5" s="4"/>
      <c r="H5" s="17"/>
      <c r="I5" s="18"/>
      <c r="J5" s="16" t="s">
        <v>157</v>
      </c>
      <c r="K5" s="18"/>
      <c r="L5" s="16" t="s">
        <v>158</v>
      </c>
      <c r="M5" s="18"/>
      <c r="N5" s="16" t="s">
        <v>159</v>
      </c>
      <c r="O5" s="18"/>
      <c r="P5" s="16" t="s">
        <v>153</v>
      </c>
      <c r="Q5" s="6"/>
    </row>
    <row r="6" spans="1:17" s="19" customFormat="1" ht="3.75" customHeight="1" thickBot="1">
      <c r="A6" s="20"/>
      <c r="B6" s="21"/>
      <c r="C6" s="22"/>
      <c r="D6" s="21"/>
      <c r="E6" s="23"/>
      <c r="F6" s="23"/>
      <c r="G6" s="232"/>
      <c r="H6" s="23"/>
      <c r="I6" s="25"/>
      <c r="J6" s="21"/>
      <c r="K6" s="25"/>
      <c r="L6" s="21"/>
      <c r="M6" s="25"/>
      <c r="N6" s="21"/>
      <c r="O6" s="25"/>
      <c r="P6" s="21"/>
      <c r="Q6" s="26"/>
    </row>
    <row r="7" spans="1:20" s="39" customFormat="1" ht="13.5" customHeight="1">
      <c r="A7" s="27">
        <v>1</v>
      </c>
      <c r="B7" s="28"/>
      <c r="C7" s="29">
        <f>IF($D7="","",VLOOKUP($D7,'[2]男單 Prep'!$A$7:$P$38,16))</f>
        <v>1</v>
      </c>
      <c r="D7" s="30">
        <v>1</v>
      </c>
      <c r="E7" s="31" t="str">
        <f>UPPER(IF($D7="","",VLOOKUP($D7,'[2]男單 Prep'!$A$7:$P$38,2)))</f>
        <v>潘宗欽</v>
      </c>
      <c r="F7" s="28" t="str">
        <f>IF($D7="","",VLOOKUP($D7,'[2]男單 Prep'!$A$7:$P$38,3))</f>
        <v> </v>
      </c>
      <c r="G7" s="28"/>
      <c r="H7" s="28" t="str">
        <f>IF($D7="","",VLOOKUP($D7,'[2]男單 Prep'!$A$7:$P$38,4))</f>
        <v>高雄市</v>
      </c>
      <c r="I7" s="32"/>
      <c r="J7" s="33"/>
      <c r="K7" s="33"/>
      <c r="L7" s="33"/>
      <c r="M7" s="33"/>
      <c r="N7" s="473" t="s">
        <v>253</v>
      </c>
      <c r="O7" s="35"/>
      <c r="P7" s="36"/>
      <c r="Q7" s="37"/>
      <c r="R7" s="38"/>
      <c r="T7" s="40" t="e">
        <f>#REF!</f>
        <v>#REF!</v>
      </c>
    </row>
    <row r="8" spans="1:20" s="39" customFormat="1" ht="13.5" customHeight="1">
      <c r="A8" s="27"/>
      <c r="B8" s="41"/>
      <c r="C8" s="41"/>
      <c r="D8" s="41"/>
      <c r="E8" s="42"/>
      <c r="F8" s="33"/>
      <c r="G8" s="439"/>
      <c r="H8" s="44" t="s">
        <v>6</v>
      </c>
      <c r="I8" s="45"/>
      <c r="J8" s="457">
        <f>UPPER(IF(OR(I8="a",I8="as"),E7,IF(OR(I8="b",I8="bs"),E9,)))</f>
      </c>
      <c r="K8" s="457"/>
      <c r="L8" s="43"/>
      <c r="M8" s="43"/>
      <c r="N8" s="138"/>
      <c r="O8" s="461"/>
      <c r="P8" s="90"/>
      <c r="Q8" s="460"/>
      <c r="R8" s="38"/>
      <c r="T8" s="47" t="e">
        <f>#REF!</f>
        <v>#REF!</v>
      </c>
    </row>
    <row r="9" spans="1:20" s="39" customFormat="1" ht="13.5" customHeight="1">
      <c r="A9" s="27">
        <v>2</v>
      </c>
      <c r="B9" s="28"/>
      <c r="C9" s="29">
        <f>IF($D9="","",VLOOKUP($D9,'[2]男單 Prep'!$A$7:$P$38,16))</f>
      </c>
      <c r="D9" s="30"/>
      <c r="E9" s="31" t="s">
        <v>154</v>
      </c>
      <c r="F9" s="28">
        <f>IF($D9="","",VLOOKUP($D9,'[2]男單 Prep'!$A$7:$P$38,3))</f>
      </c>
      <c r="G9" s="233"/>
      <c r="H9" s="28">
        <f>IF($D9="","",VLOOKUP($D9,'[2]男單 Prep'!$A$7:$P$38,4))</f>
      </c>
      <c r="I9" s="48"/>
      <c r="J9" s="458"/>
      <c r="K9" s="459"/>
      <c r="L9" s="43"/>
      <c r="M9" s="43"/>
      <c r="N9" s="138"/>
      <c r="O9" s="461"/>
      <c r="P9" s="90"/>
      <c r="Q9" s="460"/>
      <c r="R9" s="38"/>
      <c r="T9" s="47" t="e">
        <f>#REF!</f>
        <v>#REF!</v>
      </c>
    </row>
    <row r="10" spans="1:20" s="39" customFormat="1" ht="6" customHeight="1">
      <c r="A10" s="27"/>
      <c r="B10" s="41"/>
      <c r="C10" s="41"/>
      <c r="D10" s="51"/>
      <c r="E10" s="42"/>
      <c r="F10" s="33"/>
      <c r="G10" s="439"/>
      <c r="H10" s="33"/>
      <c r="I10" s="52"/>
      <c r="J10" s="477" t="s">
        <v>6</v>
      </c>
      <c r="K10" s="478"/>
      <c r="L10" s="467">
        <f>UPPER(IF(OR(K10="a",K10="as"),J8,IF(OR(K10="b",K10="bs"),J12,)))</f>
      </c>
      <c r="M10" s="471"/>
      <c r="N10" s="464"/>
      <c r="O10" s="464"/>
      <c r="P10" s="465"/>
      <c r="Q10" s="466"/>
      <c r="R10" s="38"/>
      <c r="T10" s="47" t="e">
        <f>#REF!</f>
        <v>#REF!</v>
      </c>
    </row>
    <row r="11" spans="1:20" s="39" customFormat="1" ht="13.5" customHeight="1">
      <c r="A11" s="27">
        <v>3</v>
      </c>
      <c r="B11" s="28"/>
      <c r="C11" s="29"/>
      <c r="D11" s="30">
        <v>25</v>
      </c>
      <c r="E11" s="31" t="str">
        <f>UPPER(IF($D11="","",VLOOKUP($D11,'[2]男單 Prep'!$A$7:$P$38,2)))</f>
        <v>李其旺</v>
      </c>
      <c r="F11" s="28" t="str">
        <f>IF($D11="","",VLOOKUP($D11,'[2]男單 Prep'!$A$7:$P$38,3))</f>
        <v> </v>
      </c>
      <c r="G11" s="233"/>
      <c r="H11" s="28" t="str">
        <f>IF($D11="","",VLOOKUP($D11,'[2]男單 Prep'!$A$7:$P$38,4))</f>
        <v>台中市</v>
      </c>
      <c r="I11" s="32"/>
      <c r="J11" s="500" t="s">
        <v>241</v>
      </c>
      <c r="K11" s="501"/>
      <c r="L11" s="470"/>
      <c r="M11" s="463"/>
      <c r="N11" s="464"/>
      <c r="O11" s="464"/>
      <c r="P11" s="465"/>
      <c r="Q11" s="466"/>
      <c r="R11" s="38"/>
      <c r="T11" s="47" t="e">
        <f>#REF!</f>
        <v>#REF!</v>
      </c>
    </row>
    <row r="12" spans="1:20" s="39" customFormat="1" ht="13.5" customHeight="1">
      <c r="A12" s="27"/>
      <c r="B12" s="41"/>
      <c r="C12" s="41"/>
      <c r="D12" s="51"/>
      <c r="E12" s="42"/>
      <c r="F12" s="33"/>
      <c r="G12" s="439" t="s">
        <v>232</v>
      </c>
      <c r="H12" s="44" t="s">
        <v>6</v>
      </c>
      <c r="I12" s="45"/>
      <c r="J12" s="467">
        <f>UPPER(IF(OR(I12="a",I12="as"),E11,IF(OR(I12="b",I12="bs"),E13,)))</f>
      </c>
      <c r="K12" s="468"/>
      <c r="L12" s="487"/>
      <c r="M12" s="469"/>
      <c r="N12" s="464"/>
      <c r="O12" s="464"/>
      <c r="P12" s="465"/>
      <c r="Q12" s="466"/>
      <c r="R12" s="38"/>
      <c r="T12" s="47" t="e">
        <f>#REF!</f>
        <v>#REF!</v>
      </c>
    </row>
    <row r="13" spans="1:20" s="39" customFormat="1" ht="13.5" customHeight="1">
      <c r="A13" s="27">
        <v>4</v>
      </c>
      <c r="B13" s="28"/>
      <c r="C13" s="29"/>
      <c r="D13" s="30">
        <v>10</v>
      </c>
      <c r="E13" s="31" t="str">
        <f>UPPER(IF($D13="","",VLOOKUP($D13,'[2]男單 Prep'!$A$7:$P$38,2)))</f>
        <v>姚晧文</v>
      </c>
      <c r="F13" s="28" t="str">
        <f>IF($D13="","",VLOOKUP($D13,'[2]男單 Prep'!$A$7:$P$38,3))</f>
        <v> </v>
      </c>
      <c r="G13" s="233"/>
      <c r="H13" s="28" t="str">
        <f>IF($D13="","",VLOOKUP($D13,'[2]男單 Prep'!$A$7:$P$38,4))</f>
        <v>桃園市</v>
      </c>
      <c r="I13" s="48"/>
      <c r="J13" s="470"/>
      <c r="K13" s="439"/>
      <c r="L13" s="498" t="s">
        <v>249</v>
      </c>
      <c r="M13" s="499"/>
      <c r="N13" s="464"/>
      <c r="O13" s="464"/>
      <c r="P13" s="465"/>
      <c r="Q13" s="466"/>
      <c r="R13" s="38"/>
      <c r="T13" s="47" t="e">
        <f>#REF!</f>
        <v>#REF!</v>
      </c>
    </row>
    <row r="14" spans="1:20" s="39" customFormat="1" ht="6" customHeight="1">
      <c r="A14" s="27"/>
      <c r="B14" s="41"/>
      <c r="C14" s="41"/>
      <c r="D14" s="51"/>
      <c r="E14" s="42"/>
      <c r="F14" s="33"/>
      <c r="G14" s="439"/>
      <c r="H14" s="33"/>
      <c r="I14" s="52"/>
      <c r="J14" s="439"/>
      <c r="K14" s="439"/>
      <c r="L14" s="498"/>
      <c r="M14" s="499"/>
      <c r="N14" s="467">
        <f>UPPER(IF(OR(M14="a",M14="as"),L10,IF(OR(M14="b",M14="bs"),L18,)))</f>
      </c>
      <c r="O14" s="471"/>
      <c r="P14" s="465"/>
      <c r="Q14" s="466"/>
      <c r="R14" s="38"/>
      <c r="T14" s="47" t="e">
        <f>#REF!</f>
        <v>#REF!</v>
      </c>
    </row>
    <row r="15" spans="1:20" s="39" customFormat="1" ht="13.5" customHeight="1">
      <c r="A15" s="27">
        <v>5</v>
      </c>
      <c r="B15" s="28"/>
      <c r="C15" s="29"/>
      <c r="D15" s="30">
        <v>13</v>
      </c>
      <c r="E15" s="31" t="str">
        <f>UPPER(IF($D15="","",VLOOKUP($D15,'[2]男單 Prep'!$A$7:$P$38,2)))</f>
        <v>林文輝</v>
      </c>
      <c r="F15" s="28" t="str">
        <f>IF($D15="","",VLOOKUP($D15,'[2]男單 Prep'!$A$7:$P$38,3))</f>
        <v> </v>
      </c>
      <c r="G15" s="233"/>
      <c r="H15" s="28" t="str">
        <f>IF($D15="","",VLOOKUP($D15,'[2]男單 Prep'!$A$7:$P$38,4))</f>
        <v>新北市</v>
      </c>
      <c r="I15" s="32"/>
      <c r="J15" s="439"/>
      <c r="K15" s="439"/>
      <c r="L15" s="498"/>
      <c r="M15" s="499"/>
      <c r="N15" s="470"/>
      <c r="O15" s="472"/>
      <c r="P15" s="473"/>
      <c r="Q15" s="474"/>
      <c r="R15" s="38"/>
      <c r="T15" s="47" t="e">
        <f>#REF!</f>
        <v>#REF!</v>
      </c>
    </row>
    <row r="16" spans="1:20" s="39" customFormat="1" ht="13.5" customHeight="1" thickBot="1">
      <c r="A16" s="27"/>
      <c r="B16" s="41"/>
      <c r="C16" s="41"/>
      <c r="D16" s="51"/>
      <c r="E16" s="42"/>
      <c r="F16" s="33"/>
      <c r="G16" s="439" t="s">
        <v>240</v>
      </c>
      <c r="H16" s="44" t="s">
        <v>6</v>
      </c>
      <c r="I16" s="45"/>
      <c r="J16" s="467">
        <f>UPPER(IF(OR(I16="a",I16="as"),E15,IF(OR(I16="b",I16="bs"),E17,)))</f>
      </c>
      <c r="K16" s="467"/>
      <c r="L16" s="498"/>
      <c r="M16" s="499"/>
      <c r="N16" s="475"/>
      <c r="O16" s="472"/>
      <c r="P16" s="473"/>
      <c r="Q16" s="474"/>
      <c r="R16" s="38"/>
      <c r="T16" s="63" t="e">
        <f>#REF!</f>
        <v>#REF!</v>
      </c>
    </row>
    <row r="17" spans="1:18" s="39" customFormat="1" ht="13.5" customHeight="1">
      <c r="A17" s="27">
        <v>6</v>
      </c>
      <c r="B17" s="28"/>
      <c r="C17" s="29"/>
      <c r="D17" s="30">
        <v>24</v>
      </c>
      <c r="E17" s="31" t="str">
        <f>UPPER(IF($D17="","",VLOOKUP($D17,'[2]男單 Prep'!$A$7:$P$38,2)))</f>
        <v>楊華中</v>
      </c>
      <c r="F17" s="28" t="str">
        <f>IF($D17="","",VLOOKUP($D17,'[2]男單 Prep'!$A$7:$P$38,3))</f>
        <v> </v>
      </c>
      <c r="G17" s="233"/>
      <c r="H17" s="28" t="str">
        <f>IF($D17="","",VLOOKUP($D17,'[2]男單 Prep'!$A$7:$P$38,4))</f>
        <v>台中市</v>
      </c>
      <c r="I17" s="48"/>
      <c r="J17" s="470"/>
      <c r="K17" s="476"/>
      <c r="L17" s="439"/>
      <c r="M17" s="469"/>
      <c r="N17" s="475"/>
      <c r="O17" s="472"/>
      <c r="P17" s="473"/>
      <c r="Q17" s="474"/>
      <c r="R17" s="38"/>
    </row>
    <row r="18" spans="1:18" s="39" customFormat="1" ht="6" customHeight="1">
      <c r="A18" s="27"/>
      <c r="B18" s="41"/>
      <c r="C18" s="41"/>
      <c r="D18" s="51"/>
      <c r="E18" s="42"/>
      <c r="F18" s="33"/>
      <c r="G18" s="439"/>
      <c r="H18" s="33"/>
      <c r="I18" s="52"/>
      <c r="J18" s="477" t="s">
        <v>6</v>
      </c>
      <c r="K18" s="478"/>
      <c r="L18" s="467">
        <f>UPPER(IF(OR(K18="a",K18="as"),J16,IF(OR(K18="b",K18="bs"),J20,)))</f>
      </c>
      <c r="M18" s="479"/>
      <c r="N18" s="475"/>
      <c r="O18" s="472"/>
      <c r="P18" s="473"/>
      <c r="Q18" s="474"/>
      <c r="R18" s="38"/>
    </row>
    <row r="19" spans="1:18" s="39" customFormat="1" ht="13.5" customHeight="1">
      <c r="A19" s="27">
        <v>7</v>
      </c>
      <c r="B19" s="28"/>
      <c r="C19" s="29"/>
      <c r="D19" s="30"/>
      <c r="E19" s="31" t="s">
        <v>154</v>
      </c>
      <c r="F19" s="28">
        <f>IF($D19="","",VLOOKUP($D19,'[2]男單 Prep'!$A$7:$P$38,3))</f>
      </c>
      <c r="G19" s="233"/>
      <c r="H19" s="28">
        <f>IF($D19="","",VLOOKUP($D19,'[2]男單 Prep'!$A$7:$P$38,4))</f>
      </c>
      <c r="I19" s="32"/>
      <c r="J19" s="500" t="s">
        <v>242</v>
      </c>
      <c r="K19" s="501"/>
      <c r="L19" s="470"/>
      <c r="M19" s="464"/>
      <c r="N19" s="475"/>
      <c r="O19" s="472"/>
      <c r="P19" s="473"/>
      <c r="Q19" s="474"/>
      <c r="R19" s="38"/>
    </row>
    <row r="20" spans="1:18" s="39" customFormat="1" ht="13.5" customHeight="1">
      <c r="A20" s="27"/>
      <c r="B20" s="41"/>
      <c r="C20" s="41"/>
      <c r="D20" s="41"/>
      <c r="E20" s="42"/>
      <c r="F20" s="33"/>
      <c r="G20" s="439"/>
      <c r="H20" s="44" t="s">
        <v>6</v>
      </c>
      <c r="I20" s="45"/>
      <c r="J20" s="467">
        <f>UPPER(IF(OR(I20="a",I20="as"),E19,IF(OR(I20="b",I20="bs"),E21,)))</f>
      </c>
      <c r="K20" s="468"/>
      <c r="L20" s="487"/>
      <c r="M20" s="464"/>
      <c r="N20" s="475"/>
      <c r="O20" s="472"/>
      <c r="P20" s="473"/>
      <c r="Q20" s="474"/>
      <c r="R20" s="38"/>
    </row>
    <row r="21" spans="1:18" s="39" customFormat="1" ht="13.5" customHeight="1">
      <c r="A21" s="27">
        <v>8</v>
      </c>
      <c r="B21" s="28"/>
      <c r="C21" s="29">
        <f>IF($D21="","",VLOOKUP($D21,'[2]男單 Prep'!$A$7:$P$38,16))</f>
        <v>9</v>
      </c>
      <c r="D21" s="30">
        <v>6</v>
      </c>
      <c r="E21" s="31" t="str">
        <f>UPPER(IF($D21="","",VLOOKUP($D21,'[2]男單 Prep'!$A$7:$P$38,2)))</f>
        <v>王傳慶</v>
      </c>
      <c r="F21" s="28" t="str">
        <f>IF($D21="","",VLOOKUP($D21,'[2]男單 Prep'!$A$7:$P$38,3))</f>
        <v> </v>
      </c>
      <c r="G21" s="233"/>
      <c r="H21" s="28" t="str">
        <f>IF($D21="","",VLOOKUP($D21,'[2]男單 Prep'!$A$7:$P$38,4))</f>
        <v>高雄市</v>
      </c>
      <c r="I21" s="48"/>
      <c r="J21" s="470"/>
      <c r="K21" s="439"/>
      <c r="L21" s="487"/>
      <c r="M21" s="464"/>
      <c r="N21" s="498" t="s">
        <v>284</v>
      </c>
      <c r="O21" s="499"/>
      <c r="P21" s="507">
        <f>UPPER(IF(OR(O22="a",O22="as"),N14,IF(OR(O22="b",O22="bs"),N30,)))</f>
      </c>
      <c r="Q21" s="500"/>
      <c r="R21" s="38"/>
    </row>
    <row r="22" spans="1:18" s="39" customFormat="1" ht="6" customHeight="1">
      <c r="A22" s="27"/>
      <c r="B22" s="41"/>
      <c r="C22" s="41"/>
      <c r="D22" s="41"/>
      <c r="E22" s="42"/>
      <c r="F22" s="33"/>
      <c r="G22" s="439"/>
      <c r="H22" s="33"/>
      <c r="I22" s="52"/>
      <c r="J22" s="439"/>
      <c r="K22" s="439"/>
      <c r="L22" s="487"/>
      <c r="M22" s="480"/>
      <c r="N22" s="498"/>
      <c r="O22" s="499"/>
      <c r="P22" s="508"/>
      <c r="Q22" s="505"/>
      <c r="R22" s="38"/>
    </row>
    <row r="23" spans="1:18" s="39" customFormat="1" ht="13.5" customHeight="1">
      <c r="A23" s="27">
        <v>9</v>
      </c>
      <c r="B23" s="28"/>
      <c r="C23" s="29">
        <f>IF($D23="","",VLOOKUP($D23,'[2]男單 Prep'!$A$7:$P$38,16))</f>
        <v>5</v>
      </c>
      <c r="D23" s="30">
        <v>3</v>
      </c>
      <c r="E23" s="31" t="str">
        <f>UPPER(IF($D23="","",VLOOKUP($D23,'[2]男單 Prep'!$A$7:$P$38,2)))</f>
        <v>林文龍</v>
      </c>
      <c r="F23" s="28" t="str">
        <f>IF($D23="","",VLOOKUP($D23,'[2]男單 Prep'!$A$7:$P$38,3))</f>
        <v> </v>
      </c>
      <c r="G23" s="233"/>
      <c r="H23" s="28" t="str">
        <f>IF($D23="","",VLOOKUP($D23,'[2]男單 Prep'!$A$7:$P$38,4))</f>
        <v>新北市</v>
      </c>
      <c r="I23" s="32"/>
      <c r="J23" s="439"/>
      <c r="K23" s="439"/>
      <c r="L23" s="439"/>
      <c r="M23" s="464"/>
      <c r="N23" s="498"/>
      <c r="O23" s="499"/>
      <c r="P23" s="470"/>
      <c r="Q23" s="472"/>
      <c r="R23" s="38"/>
    </row>
    <row r="24" spans="1:18" s="39" customFormat="1" ht="13.5" customHeight="1">
      <c r="A24" s="27"/>
      <c r="B24" s="41"/>
      <c r="C24" s="41"/>
      <c r="D24" s="41"/>
      <c r="E24" s="42"/>
      <c r="F24" s="33"/>
      <c r="G24" s="439"/>
      <c r="H24" s="44" t="s">
        <v>6</v>
      </c>
      <c r="I24" s="45"/>
      <c r="J24" s="467">
        <f>UPPER(IF(OR(I24="a",I24="as"),E23,IF(OR(I24="b",I24="bs"),E25,)))</f>
      </c>
      <c r="K24" s="467"/>
      <c r="L24" s="439"/>
      <c r="M24" s="464"/>
      <c r="N24" s="473"/>
      <c r="O24" s="472"/>
      <c r="P24" s="473"/>
      <c r="Q24" s="472"/>
      <c r="R24" s="38"/>
    </row>
    <row r="25" spans="1:18" s="39" customFormat="1" ht="13.5" customHeight="1">
      <c r="A25" s="27">
        <v>10</v>
      </c>
      <c r="B25" s="28"/>
      <c r="C25" s="29">
        <f>IF($D25="","",VLOOKUP($D25,'[2]男單 Prep'!$A$7:$P$38,16))</f>
      </c>
      <c r="D25" s="30"/>
      <c r="E25" s="31" t="s">
        <v>154</v>
      </c>
      <c r="F25" s="28">
        <f>IF($D25="","",VLOOKUP($D25,'[2]男單 Prep'!$A$7:$P$38,3))</f>
      </c>
      <c r="G25" s="233"/>
      <c r="H25" s="28">
        <f>IF($D25="","",VLOOKUP($D25,'[2]男單 Prep'!$A$7:$P$38,4))</f>
      </c>
      <c r="I25" s="48"/>
      <c r="J25" s="470"/>
      <c r="K25" s="476"/>
      <c r="L25" s="439"/>
      <c r="M25" s="464"/>
      <c r="N25" s="473"/>
      <c r="O25" s="472"/>
      <c r="P25" s="473"/>
      <c r="Q25" s="472"/>
      <c r="R25" s="38"/>
    </row>
    <row r="26" spans="1:18" s="39" customFormat="1" ht="6" customHeight="1">
      <c r="A26" s="27"/>
      <c r="B26" s="41"/>
      <c r="C26" s="41"/>
      <c r="D26" s="51"/>
      <c r="E26" s="42"/>
      <c r="F26" s="33"/>
      <c r="G26" s="439"/>
      <c r="H26" s="33"/>
      <c r="I26" s="52"/>
      <c r="J26" s="477" t="s">
        <v>6</v>
      </c>
      <c r="K26" s="478"/>
      <c r="L26" s="467">
        <f>UPPER(IF(OR(K26="a",K26="as"),J24,IF(OR(K26="b",K26="bs"),J28,)))</f>
      </c>
      <c r="M26" s="471"/>
      <c r="N26" s="473"/>
      <c r="O26" s="472"/>
      <c r="P26" s="473"/>
      <c r="Q26" s="472"/>
      <c r="R26" s="38"/>
    </row>
    <row r="27" spans="1:18" s="39" customFormat="1" ht="13.5" customHeight="1">
      <c r="A27" s="27">
        <v>11</v>
      </c>
      <c r="B27" s="28"/>
      <c r="C27" s="29"/>
      <c r="D27" s="30">
        <v>19</v>
      </c>
      <c r="E27" s="31" t="str">
        <f>UPPER(IF($D27="","",VLOOKUP($D27,'[2]男單 Prep'!$A$7:$P$38,2)))</f>
        <v>甘家霖</v>
      </c>
      <c r="F27" s="28" t="str">
        <f>IF($D27="","",VLOOKUP($D27,'[2]男單 Prep'!$A$7:$P$38,3))</f>
        <v> </v>
      </c>
      <c r="G27" s="233"/>
      <c r="H27" s="28" t="str">
        <f>IF($D27="","",VLOOKUP($D27,'[2]男單 Prep'!$A$7:$P$38,4))</f>
        <v>台南市</v>
      </c>
      <c r="I27" s="32"/>
      <c r="J27" s="500" t="s">
        <v>243</v>
      </c>
      <c r="K27" s="501"/>
      <c r="L27" s="470"/>
      <c r="M27" s="463"/>
      <c r="N27" s="473"/>
      <c r="O27" s="472"/>
      <c r="P27" s="473"/>
      <c r="Q27" s="472"/>
      <c r="R27" s="38"/>
    </row>
    <row r="28" spans="1:18" s="39" customFormat="1" ht="13.5" customHeight="1">
      <c r="A28" s="27"/>
      <c r="B28" s="41"/>
      <c r="C28" s="41"/>
      <c r="D28" s="51"/>
      <c r="E28" s="42"/>
      <c r="F28" s="33"/>
      <c r="G28" s="439" t="s">
        <v>233</v>
      </c>
      <c r="H28" s="44" t="s">
        <v>6</v>
      </c>
      <c r="I28" s="45"/>
      <c r="J28" s="467">
        <f>UPPER(IF(OR(I28="a",I28="as"),E27,IF(OR(I28="b",I28="bs"),E29,)))</f>
      </c>
      <c r="K28" s="468"/>
      <c r="L28" s="487"/>
      <c r="M28" s="469"/>
      <c r="N28" s="473"/>
      <c r="O28" s="472"/>
      <c r="P28" s="473"/>
      <c r="Q28" s="472"/>
      <c r="R28" s="38"/>
    </row>
    <row r="29" spans="1:18" s="39" customFormat="1" ht="13.5" customHeight="1">
      <c r="A29" s="27">
        <v>12</v>
      </c>
      <c r="B29" s="28"/>
      <c r="C29" s="29"/>
      <c r="D29" s="30">
        <v>23</v>
      </c>
      <c r="E29" s="31" t="str">
        <f>UPPER(IF($D29="","",VLOOKUP($D29,'[2]男單 Prep'!$A$7:$P$38,2)))</f>
        <v>葉永富</v>
      </c>
      <c r="F29" s="28" t="str">
        <f>IF($D29="","",VLOOKUP($D29,'[2]男單 Prep'!$A$7:$P$38,3))</f>
        <v> </v>
      </c>
      <c r="G29" s="233"/>
      <c r="H29" s="28" t="str">
        <f>IF($D29="","",VLOOKUP($D29,'[2]男單 Prep'!$A$7:$P$38,4))</f>
        <v>台中市</v>
      </c>
      <c r="I29" s="48"/>
      <c r="J29" s="470"/>
      <c r="K29" s="439"/>
      <c r="L29" s="498" t="s">
        <v>285</v>
      </c>
      <c r="M29" s="499"/>
      <c r="N29" s="473"/>
      <c r="O29" s="472"/>
      <c r="P29" s="473"/>
      <c r="Q29" s="472"/>
      <c r="R29" s="38"/>
    </row>
    <row r="30" spans="1:18" s="39" customFormat="1" ht="6" customHeight="1">
      <c r="A30" s="27"/>
      <c r="B30" s="41"/>
      <c r="C30" s="41"/>
      <c r="D30" s="51"/>
      <c r="E30" s="42"/>
      <c r="F30" s="33"/>
      <c r="G30" s="439"/>
      <c r="H30" s="33"/>
      <c r="I30" s="52"/>
      <c r="J30" s="439"/>
      <c r="K30" s="439"/>
      <c r="L30" s="498"/>
      <c r="M30" s="499"/>
      <c r="N30" s="467">
        <f>UPPER(IF(OR(M30="a",M30="as"),L26,IF(OR(M30="b",M30="bs"),L34,)))</f>
      </c>
      <c r="O30" s="482"/>
      <c r="P30" s="473"/>
      <c r="Q30" s="472"/>
      <c r="R30" s="38"/>
    </row>
    <row r="31" spans="1:18" s="39" customFormat="1" ht="13.5" customHeight="1">
      <c r="A31" s="27">
        <v>13</v>
      </c>
      <c r="B31" s="28"/>
      <c r="C31" s="29"/>
      <c r="D31" s="30">
        <v>12</v>
      </c>
      <c r="E31" s="31" t="str">
        <f>UPPER(IF($D31="","",VLOOKUP($D31,'[2]男單 Prep'!$A$7:$P$38,2)))</f>
        <v>莊富楷</v>
      </c>
      <c r="F31" s="28" t="str">
        <f>IF($D31="","",VLOOKUP($D31,'[2]男單 Prep'!$A$7:$P$38,3))</f>
        <v> </v>
      </c>
      <c r="G31" s="233"/>
      <c r="H31" s="28" t="str">
        <f>IF($D31="","",VLOOKUP($D31,'[2]男單 Prep'!$A$7:$P$38,4))</f>
        <v>高雄市</v>
      </c>
      <c r="I31" s="32"/>
      <c r="J31" s="439"/>
      <c r="K31" s="439"/>
      <c r="L31" s="498"/>
      <c r="M31" s="499"/>
      <c r="N31" s="470"/>
      <c r="O31" s="483"/>
      <c r="P31" s="473"/>
      <c r="Q31" s="472"/>
      <c r="R31" s="38"/>
    </row>
    <row r="32" spans="1:18" s="39" customFormat="1" ht="13.5" customHeight="1">
      <c r="A32" s="27"/>
      <c r="B32" s="41"/>
      <c r="C32" s="41"/>
      <c r="D32" s="51"/>
      <c r="E32" s="42"/>
      <c r="F32" s="33"/>
      <c r="G32" s="439" t="s">
        <v>234</v>
      </c>
      <c r="H32" s="44" t="s">
        <v>6</v>
      </c>
      <c r="I32" s="45"/>
      <c r="J32" s="467">
        <f>UPPER(IF(OR(I32="a",I32="as"),E31,IF(OR(I32="b",I32="bs"),E33,)))</f>
      </c>
      <c r="K32" s="467"/>
      <c r="L32" s="498"/>
      <c r="M32" s="499"/>
      <c r="N32" s="475"/>
      <c r="O32" s="483"/>
      <c r="P32" s="473"/>
      <c r="Q32" s="472"/>
      <c r="R32" s="38"/>
    </row>
    <row r="33" spans="1:18" s="39" customFormat="1" ht="13.5" customHeight="1">
      <c r="A33" s="27">
        <v>14</v>
      </c>
      <c r="B33" s="28"/>
      <c r="C33" s="29"/>
      <c r="D33" s="30">
        <v>16</v>
      </c>
      <c r="E33" s="31" t="str">
        <f>UPPER(IF($D33="","",VLOOKUP($D33,'[2]男單 Prep'!$A$7:$P$38,2)))</f>
        <v>朱冠州</v>
      </c>
      <c r="F33" s="28" t="str">
        <f>IF($D33="","",VLOOKUP($D33,'[2]男單 Prep'!$A$7:$P$38,3))</f>
        <v> </v>
      </c>
      <c r="G33" s="233"/>
      <c r="H33" s="28" t="str">
        <f>IF($D33="","",VLOOKUP($D33,'[2]男單 Prep'!$A$7:$P$38,4))</f>
        <v>雲林市</v>
      </c>
      <c r="I33" s="48"/>
      <c r="J33" s="470"/>
      <c r="K33" s="476"/>
      <c r="L33" s="439"/>
      <c r="M33" s="469"/>
      <c r="N33" s="475"/>
      <c r="O33" s="483"/>
      <c r="P33" s="473"/>
      <c r="Q33" s="472"/>
      <c r="R33" s="38"/>
    </row>
    <row r="34" spans="1:18" s="39" customFormat="1" ht="6" customHeight="1">
      <c r="A34" s="27"/>
      <c r="B34" s="41"/>
      <c r="C34" s="41"/>
      <c r="D34" s="51"/>
      <c r="E34" s="42"/>
      <c r="F34" s="33"/>
      <c r="G34" s="439"/>
      <c r="H34" s="33"/>
      <c r="I34" s="52"/>
      <c r="J34" s="477" t="s">
        <v>6</v>
      </c>
      <c r="K34" s="478"/>
      <c r="L34" s="467">
        <f>UPPER(IF(OR(K34="a",K34="as"),J32,IF(OR(K34="b",K34="bs"),J36,)))</f>
      </c>
      <c r="M34" s="479"/>
      <c r="N34" s="475"/>
      <c r="O34" s="483"/>
      <c r="P34" s="473"/>
      <c r="Q34" s="472"/>
      <c r="R34" s="38"/>
    </row>
    <row r="35" spans="1:18" s="39" customFormat="1" ht="13.5" customHeight="1">
      <c r="A35" s="27">
        <v>15</v>
      </c>
      <c r="B35" s="28"/>
      <c r="C35" s="29">
        <f>IF($D35="","",VLOOKUP($D35,'[2]男單 Prep'!$A$7:$P$38,16))</f>
      </c>
      <c r="D35" s="30"/>
      <c r="E35" s="31" t="s">
        <v>154</v>
      </c>
      <c r="F35" s="28">
        <f>IF($D35="","",VLOOKUP($D35,'[2]男單 Prep'!$A$7:$P$38,3))</f>
      </c>
      <c r="G35" s="233"/>
      <c r="H35" s="28">
        <f>IF($D35="","",VLOOKUP($D35,'[2]男單 Prep'!$A$7:$P$38,4))</f>
      </c>
      <c r="I35" s="32"/>
      <c r="J35" s="500" t="s">
        <v>244</v>
      </c>
      <c r="K35" s="501"/>
      <c r="L35" s="470"/>
      <c r="M35" s="464"/>
      <c r="N35" s="475"/>
      <c r="O35" s="483"/>
      <c r="P35" s="473"/>
      <c r="Q35" s="472"/>
      <c r="R35" s="38"/>
    </row>
    <row r="36" spans="1:18" s="39" customFormat="1" ht="13.5" customHeight="1">
      <c r="A36" s="27"/>
      <c r="B36" s="41"/>
      <c r="C36" s="41"/>
      <c r="D36" s="41"/>
      <c r="E36" s="42"/>
      <c r="F36" s="33"/>
      <c r="G36" s="439"/>
      <c r="H36" s="44" t="s">
        <v>6</v>
      </c>
      <c r="I36" s="45"/>
      <c r="J36" s="467">
        <f>UPPER(IF(OR(I36="a",I36="as"),E35,IF(OR(I36="b",I36="bs"),E37,)))</f>
      </c>
      <c r="K36" s="468"/>
      <c r="L36" s="487"/>
      <c r="M36" s="464"/>
      <c r="N36" s="475"/>
      <c r="O36" s="483"/>
      <c r="P36" s="473"/>
      <c r="Q36" s="472"/>
      <c r="R36" s="38"/>
    </row>
    <row r="37" spans="1:18" s="39" customFormat="1" ht="13.5" customHeight="1">
      <c r="A37" s="27">
        <v>16</v>
      </c>
      <c r="B37" s="28"/>
      <c r="C37" s="29">
        <f>IF($D37="","",VLOOKUP($D37,'[2]男單 Prep'!$A$7:$P$38,16))</f>
        <v>9</v>
      </c>
      <c r="D37" s="30">
        <v>7</v>
      </c>
      <c r="E37" s="31" t="str">
        <f>UPPER(IF($D37="","",VLOOKUP($D37,'[2]男單 Prep'!$A$7:$P$38,2)))</f>
        <v>羅欽</v>
      </c>
      <c r="F37" s="28" t="str">
        <f>IF($D37="","",VLOOKUP($D37,'[2]男單 Prep'!$A$7:$P$38,3))</f>
        <v> </v>
      </c>
      <c r="G37" s="233"/>
      <c r="H37" s="28" t="str">
        <f>IF($D37="","",VLOOKUP($D37,'[2]男單 Prep'!$A$7:$P$38,4))</f>
        <v>台中市</v>
      </c>
      <c r="I37" s="48"/>
      <c r="J37" s="470"/>
      <c r="K37" s="439"/>
      <c r="L37" s="487"/>
      <c r="M37" s="464"/>
      <c r="N37" s="504" t="s">
        <v>283</v>
      </c>
      <c r="O37" s="504"/>
      <c r="P37" s="498" t="s">
        <v>252</v>
      </c>
      <c r="Q37" s="499"/>
      <c r="R37" s="38"/>
    </row>
    <row r="38" spans="1:18" s="39" customFormat="1" ht="6" customHeight="1">
      <c r="A38" s="27"/>
      <c r="B38" s="41"/>
      <c r="C38" s="41"/>
      <c r="D38" s="41"/>
      <c r="E38" s="42"/>
      <c r="F38" s="33"/>
      <c r="G38" s="439"/>
      <c r="H38" s="33"/>
      <c r="I38" s="52"/>
      <c r="J38" s="439"/>
      <c r="K38" s="439"/>
      <c r="L38" s="487"/>
      <c r="M38" s="480"/>
      <c r="N38" s="504"/>
      <c r="O38" s="504"/>
      <c r="P38" s="509"/>
      <c r="Q38" s="496"/>
      <c r="R38" s="38"/>
    </row>
    <row r="39" spans="1:18" s="39" customFormat="1" ht="13.5" customHeight="1">
      <c r="A39" s="27">
        <v>17</v>
      </c>
      <c r="B39" s="28"/>
      <c r="C39" s="29">
        <f>IF($D39="","",VLOOKUP($D39,'[2]男單 Prep'!$A$7:$P$38,16))</f>
        <v>9</v>
      </c>
      <c r="D39" s="30">
        <v>5</v>
      </c>
      <c r="E39" s="31" t="str">
        <f>UPPER(IF($D39="","",VLOOKUP($D39,'[2]男單 Prep'!$A$7:$P$38,2)))</f>
        <v>黃紹仁</v>
      </c>
      <c r="F39" s="28" t="str">
        <f>IF($D39="","",VLOOKUP($D39,'[2]男單 Prep'!$A$7:$P$38,3))</f>
        <v> </v>
      </c>
      <c r="G39" s="233"/>
      <c r="H39" s="28" t="str">
        <f>IF($D39="","",VLOOKUP($D39,'[2]男單 Prep'!$A$7:$P$38,4))</f>
        <v>新竹市</v>
      </c>
      <c r="I39" s="32"/>
      <c r="J39" s="439"/>
      <c r="K39" s="439"/>
      <c r="L39" s="439"/>
      <c r="M39" s="464"/>
      <c r="N39" s="504"/>
      <c r="O39" s="504"/>
      <c r="P39" s="484"/>
      <c r="Q39" s="485"/>
      <c r="R39" s="38"/>
    </row>
    <row r="40" spans="1:18" s="39" customFormat="1" ht="13.5" customHeight="1">
      <c r="A40" s="27"/>
      <c r="B40" s="41"/>
      <c r="C40" s="41"/>
      <c r="D40" s="41"/>
      <c r="E40" s="42"/>
      <c r="F40" s="33"/>
      <c r="G40" s="439"/>
      <c r="H40" s="44" t="s">
        <v>6</v>
      </c>
      <c r="I40" s="45"/>
      <c r="J40" s="467">
        <f>UPPER(IF(OR(I40="a",I40="as"),E39,IF(OR(I40="b",I40="bs"),E41,)))</f>
      </c>
      <c r="K40" s="467"/>
      <c r="L40" s="439"/>
      <c r="M40" s="464"/>
      <c r="N40" s="473"/>
      <c r="O40" s="474"/>
      <c r="P40" s="473"/>
      <c r="Q40" s="472"/>
      <c r="R40" s="38"/>
    </row>
    <row r="41" spans="1:18" s="39" customFormat="1" ht="13.5" customHeight="1">
      <c r="A41" s="27">
        <v>18</v>
      </c>
      <c r="B41" s="28"/>
      <c r="C41" s="29">
        <f>IF($D41="","",VLOOKUP($D41,'[2]男單 Prep'!$A$7:$P$38,16))</f>
      </c>
      <c r="D41" s="30"/>
      <c r="E41" s="31" t="s">
        <v>154</v>
      </c>
      <c r="F41" s="28">
        <f>IF($D41="","",VLOOKUP($D41,'[2]男單 Prep'!$A$7:$P$38,3))</f>
      </c>
      <c r="G41" s="233"/>
      <c r="H41" s="28">
        <f>IF($D41="","",VLOOKUP($D41,'[2]男單 Prep'!$A$7:$P$38,4))</f>
      </c>
      <c r="I41" s="48"/>
      <c r="J41" s="470"/>
      <c r="K41" s="476"/>
      <c r="L41" s="439"/>
      <c r="M41" s="464"/>
      <c r="N41" s="473"/>
      <c r="O41" s="474"/>
      <c r="P41" s="473"/>
      <c r="Q41" s="472"/>
      <c r="R41" s="38"/>
    </row>
    <row r="42" spans="1:18" s="39" customFormat="1" ht="6" customHeight="1">
      <c r="A42" s="27"/>
      <c r="B42" s="41"/>
      <c r="C42" s="41"/>
      <c r="D42" s="51"/>
      <c r="E42" s="42"/>
      <c r="F42" s="33"/>
      <c r="G42" s="439"/>
      <c r="H42" s="33"/>
      <c r="I42" s="52"/>
      <c r="J42" s="477" t="s">
        <v>6</v>
      </c>
      <c r="K42" s="478"/>
      <c r="L42" s="467">
        <f>UPPER(IF(OR(K42="a",K42="as"),J40,IF(OR(K42="b",K42="bs"),J44,)))</f>
      </c>
      <c r="M42" s="471"/>
      <c r="N42" s="473"/>
      <c r="O42" s="474"/>
      <c r="P42" s="473"/>
      <c r="Q42" s="472"/>
      <c r="R42" s="38"/>
    </row>
    <row r="43" spans="1:18" s="39" customFormat="1" ht="13.5" customHeight="1">
      <c r="A43" s="27">
        <v>19</v>
      </c>
      <c r="B43" s="28"/>
      <c r="C43" s="29"/>
      <c r="D43" s="30">
        <v>20</v>
      </c>
      <c r="E43" s="31" t="str">
        <f>UPPER(IF($D43="","",VLOOKUP($D43,'[2]男單 Prep'!$A$7:$P$38,2)))</f>
        <v>楊永明</v>
      </c>
      <c r="F43" s="28" t="str">
        <f>IF($D43="","",VLOOKUP($D43,'[2]男單 Prep'!$A$7:$P$38,3))</f>
        <v> </v>
      </c>
      <c r="G43" s="233"/>
      <c r="H43" s="28" t="str">
        <f>IF($D43="","",VLOOKUP($D43,'[2]男單 Prep'!$A$7:$P$38,4))</f>
        <v>台中市</v>
      </c>
      <c r="I43" s="32"/>
      <c r="J43" s="500" t="s">
        <v>245</v>
      </c>
      <c r="K43" s="501"/>
      <c r="L43" s="470"/>
      <c r="M43" s="463"/>
      <c r="N43" s="473"/>
      <c r="O43" s="474"/>
      <c r="P43" s="473"/>
      <c r="Q43" s="472"/>
      <c r="R43" s="38"/>
    </row>
    <row r="44" spans="1:18" s="39" customFormat="1" ht="13.5" customHeight="1">
      <c r="A44" s="27"/>
      <c r="B44" s="41"/>
      <c r="C44" s="41"/>
      <c r="D44" s="51"/>
      <c r="E44" s="42"/>
      <c r="F44" s="33"/>
      <c r="G44" s="439" t="s">
        <v>235</v>
      </c>
      <c r="H44" s="44" t="s">
        <v>6</v>
      </c>
      <c r="I44" s="45"/>
      <c r="J44" s="467">
        <f>UPPER(IF(OR(I44="a",I44="as"),E43,IF(OR(I44="b",I44="bs"),E45,)))</f>
      </c>
      <c r="K44" s="468"/>
      <c r="L44" s="487"/>
      <c r="M44" s="469"/>
      <c r="N44" s="473"/>
      <c r="O44" s="474"/>
      <c r="P44" s="473"/>
      <c r="Q44" s="472"/>
      <c r="R44" s="38"/>
    </row>
    <row r="45" spans="1:18" s="39" customFormat="1" ht="13.5" customHeight="1">
      <c r="A45" s="27">
        <v>20</v>
      </c>
      <c r="B45" s="28"/>
      <c r="C45" s="29"/>
      <c r="D45" s="30">
        <v>15</v>
      </c>
      <c r="E45" s="31" t="str">
        <f>UPPER(IF($D45="","",VLOOKUP($D45,'[2]男單 Prep'!$A$7:$P$38,2)))</f>
        <v>林雙和</v>
      </c>
      <c r="F45" s="28" t="str">
        <f>IF($D45="","",VLOOKUP($D45,'[2]男單 Prep'!$A$7:$P$38,3))</f>
        <v> </v>
      </c>
      <c r="G45" s="233"/>
      <c r="H45" s="28" t="str">
        <f>IF($D45="","",VLOOKUP($D45,'[2]男單 Prep'!$A$7:$P$38,4))</f>
        <v>新北市</v>
      </c>
      <c r="I45" s="48"/>
      <c r="J45" s="470"/>
      <c r="K45" s="439"/>
      <c r="L45" s="498" t="s">
        <v>250</v>
      </c>
      <c r="M45" s="499"/>
      <c r="N45" s="473"/>
      <c r="O45" s="474"/>
      <c r="P45" s="473"/>
      <c r="Q45" s="472"/>
      <c r="R45" s="38"/>
    </row>
    <row r="46" spans="1:18" s="39" customFormat="1" ht="6" customHeight="1">
      <c r="A46" s="27"/>
      <c r="B46" s="41"/>
      <c r="C46" s="41"/>
      <c r="D46" s="51"/>
      <c r="E46" s="42"/>
      <c r="F46" s="33"/>
      <c r="G46" s="439"/>
      <c r="H46" s="33"/>
      <c r="I46" s="52"/>
      <c r="J46" s="439"/>
      <c r="K46" s="439"/>
      <c r="L46" s="498"/>
      <c r="M46" s="499"/>
      <c r="N46" s="467">
        <f>UPPER(IF(OR(M46="a",M46="as"),L42,IF(OR(M46="b",M46="bs"),L50,)))</f>
      </c>
      <c r="O46" s="481"/>
      <c r="P46" s="473"/>
      <c r="Q46" s="472"/>
      <c r="R46" s="38"/>
    </row>
    <row r="47" spans="1:18" s="39" customFormat="1" ht="13.5" customHeight="1">
      <c r="A47" s="27">
        <v>21</v>
      </c>
      <c r="B47" s="28"/>
      <c r="C47" s="29"/>
      <c r="D47" s="30">
        <v>17</v>
      </c>
      <c r="E47" s="31" t="str">
        <f>UPPER(IF($D47="","",VLOOKUP($D47,'[2]男單 Prep'!$A$7:$P$38,2)))</f>
        <v>謝昌曄</v>
      </c>
      <c r="F47" s="28" t="str">
        <f>IF($D47="","",VLOOKUP($D47,'[2]男單 Prep'!$A$7:$P$38,3))</f>
        <v> </v>
      </c>
      <c r="G47" s="233"/>
      <c r="H47" s="28" t="str">
        <f>IF($D47="","",VLOOKUP($D47,'[2]男單 Prep'!$A$7:$P$38,4))</f>
        <v>高雄市</v>
      </c>
      <c r="I47" s="32"/>
      <c r="J47" s="439"/>
      <c r="K47" s="439"/>
      <c r="L47" s="498"/>
      <c r="M47" s="499"/>
      <c r="N47" s="470"/>
      <c r="O47" s="472"/>
      <c r="P47" s="473"/>
      <c r="Q47" s="472"/>
      <c r="R47" s="38"/>
    </row>
    <row r="48" spans="1:18" s="39" customFormat="1" ht="13.5" customHeight="1">
      <c r="A48" s="27"/>
      <c r="B48" s="41"/>
      <c r="C48" s="41"/>
      <c r="D48" s="51"/>
      <c r="E48" s="42"/>
      <c r="F48" s="33"/>
      <c r="G48" s="439" t="s">
        <v>236</v>
      </c>
      <c r="H48" s="44" t="s">
        <v>6</v>
      </c>
      <c r="I48" s="45"/>
      <c r="J48" s="467">
        <f>UPPER(IF(OR(I48="a",I48="as"),E47,IF(OR(I48="b",I48="bs"),E49,)))</f>
      </c>
      <c r="K48" s="467"/>
      <c r="L48" s="498"/>
      <c r="M48" s="499"/>
      <c r="N48" s="475"/>
      <c r="O48" s="472"/>
      <c r="P48" s="473"/>
      <c r="Q48" s="472"/>
      <c r="R48" s="38"/>
    </row>
    <row r="49" spans="1:18" s="39" customFormat="1" ht="13.5" customHeight="1">
      <c r="A49" s="27">
        <v>22</v>
      </c>
      <c r="B49" s="28"/>
      <c r="C49" s="29"/>
      <c r="D49" s="30">
        <v>9</v>
      </c>
      <c r="E49" s="31" t="str">
        <f>UPPER(IF($D49="","",VLOOKUP($D49,'[2]男單 Prep'!$A$7:$P$38,2)))</f>
        <v>吳界明</v>
      </c>
      <c r="F49" s="28" t="str">
        <f>IF($D49="","",VLOOKUP($D49,'[2]男單 Prep'!$A$7:$P$38,3))</f>
        <v> </v>
      </c>
      <c r="G49" s="233"/>
      <c r="H49" s="28" t="str">
        <f>IF($D49="","",VLOOKUP($D49,'[2]男單 Prep'!$A$7:$P$38,4))</f>
        <v>南投縣</v>
      </c>
      <c r="I49" s="48"/>
      <c r="J49" s="470"/>
      <c r="K49" s="476"/>
      <c r="L49" s="439"/>
      <c r="M49" s="469"/>
      <c r="N49" s="475"/>
      <c r="O49" s="472"/>
      <c r="P49" s="473"/>
      <c r="Q49" s="472"/>
      <c r="R49" s="38"/>
    </row>
    <row r="50" spans="1:18" s="39" customFormat="1" ht="6" customHeight="1">
      <c r="A50" s="27"/>
      <c r="B50" s="41"/>
      <c r="C50" s="41"/>
      <c r="D50" s="51"/>
      <c r="E50" s="42"/>
      <c r="F50" s="33"/>
      <c r="G50" s="439"/>
      <c r="H50" s="33"/>
      <c r="I50" s="52"/>
      <c r="J50" s="477" t="s">
        <v>6</v>
      </c>
      <c r="K50" s="478"/>
      <c r="L50" s="467">
        <f>UPPER(IF(OR(K50="a",K50="as"),J48,IF(OR(K50="b",K50="bs"),J52,)))</f>
      </c>
      <c r="M50" s="479"/>
      <c r="N50" s="475"/>
      <c r="O50" s="472"/>
      <c r="P50" s="473"/>
      <c r="Q50" s="472"/>
      <c r="R50" s="38"/>
    </row>
    <row r="51" spans="1:18" s="39" customFormat="1" ht="13.5" customHeight="1">
      <c r="A51" s="27">
        <v>23</v>
      </c>
      <c r="B51" s="28"/>
      <c r="C51" s="29"/>
      <c r="D51" s="30"/>
      <c r="E51" s="31" t="s">
        <v>154</v>
      </c>
      <c r="F51" s="28">
        <f>IF($D51="","",VLOOKUP($D51,'[2]男單 Prep'!$A$7:$P$38,3))</f>
      </c>
      <c r="G51" s="233"/>
      <c r="H51" s="28">
        <f>IF($D51="","",VLOOKUP($D51,'[2]男單 Prep'!$A$7:$P$38,4))</f>
      </c>
      <c r="I51" s="32"/>
      <c r="J51" s="500" t="s">
        <v>246</v>
      </c>
      <c r="K51" s="501"/>
      <c r="L51" s="470"/>
      <c r="M51" s="464"/>
      <c r="N51" s="475"/>
      <c r="O51" s="472"/>
      <c r="P51" s="473"/>
      <c r="Q51" s="472"/>
      <c r="R51" s="38"/>
    </row>
    <row r="52" spans="1:18" s="39" customFormat="1" ht="13.5" customHeight="1">
      <c r="A52" s="27"/>
      <c r="B52" s="41"/>
      <c r="C52" s="41"/>
      <c r="D52" s="41"/>
      <c r="E52" s="42"/>
      <c r="F52" s="33"/>
      <c r="G52" s="439"/>
      <c r="H52" s="44" t="s">
        <v>6</v>
      </c>
      <c r="I52" s="45"/>
      <c r="J52" s="467">
        <f>UPPER(IF(OR(I52="a",I52="as"),E51,IF(OR(I52="b",I52="bs"),E53,)))</f>
      </c>
      <c r="K52" s="468"/>
      <c r="L52" s="487"/>
      <c r="M52" s="464"/>
      <c r="N52" s="475"/>
      <c r="O52" s="472"/>
      <c r="P52" s="473"/>
      <c r="Q52" s="472"/>
      <c r="R52" s="38"/>
    </row>
    <row r="53" spans="1:18" s="39" customFormat="1" ht="13.5" customHeight="1">
      <c r="A53" s="27">
        <v>24</v>
      </c>
      <c r="B53" s="28"/>
      <c r="C53" s="29">
        <f>IF($D53="","",VLOOKUP($D53,'[2]男單 Prep'!$A$7:$P$38,16))</f>
        <v>5</v>
      </c>
      <c r="D53" s="30">
        <v>4</v>
      </c>
      <c r="E53" s="31" t="str">
        <f>UPPER(IF($D53="","",VLOOKUP($D53,'[2]男單 Prep'!$A$7:$P$38,2)))</f>
        <v>劉益源</v>
      </c>
      <c r="F53" s="28" t="str">
        <f>IF($D53="","",VLOOKUP($D53,'[2]男單 Prep'!$A$7:$P$38,3))</f>
        <v> </v>
      </c>
      <c r="G53" s="233"/>
      <c r="H53" s="28" t="str">
        <f>IF($D53="","",VLOOKUP($D53,'[2]男單 Prep'!$A$7:$P$38,4))</f>
        <v>新北市</v>
      </c>
      <c r="I53" s="48"/>
      <c r="J53" s="470"/>
      <c r="K53" s="439"/>
      <c r="L53" s="487"/>
      <c r="M53" s="464"/>
      <c r="N53" s="498" t="s">
        <v>286</v>
      </c>
      <c r="O53" s="499"/>
      <c r="P53" s="507">
        <f>UPPER(IF(OR(O54="a",O54="as"),N46,IF(OR(O54="b",O54="bs"),N62,)))</f>
      </c>
      <c r="Q53" s="501"/>
      <c r="R53" s="38"/>
    </row>
    <row r="54" spans="1:18" s="39" customFormat="1" ht="6" customHeight="1">
      <c r="A54" s="27"/>
      <c r="B54" s="41"/>
      <c r="C54" s="41"/>
      <c r="D54" s="41"/>
      <c r="E54" s="42"/>
      <c r="F54" s="33"/>
      <c r="G54" s="439"/>
      <c r="H54" s="33"/>
      <c r="I54" s="52"/>
      <c r="J54" s="439"/>
      <c r="K54" s="439"/>
      <c r="L54" s="487"/>
      <c r="M54" s="480"/>
      <c r="N54" s="498"/>
      <c r="O54" s="499"/>
      <c r="P54" s="508"/>
      <c r="Q54" s="506"/>
      <c r="R54" s="38"/>
    </row>
    <row r="55" spans="1:18" s="39" customFormat="1" ht="13.5" customHeight="1">
      <c r="A55" s="27">
        <v>25</v>
      </c>
      <c r="B55" s="28"/>
      <c r="C55" s="29">
        <f>IF($D55="","",VLOOKUP($D55,'[2]男單 Prep'!$A$7:$P$38,16))</f>
        <v>9</v>
      </c>
      <c r="D55" s="30">
        <v>8</v>
      </c>
      <c r="E55" s="31" t="str">
        <f>UPPER(IF($D55="","",VLOOKUP($D55,'[2]男單 Prep'!$A$7:$P$38,2)))</f>
        <v>陳志宏</v>
      </c>
      <c r="F55" s="28" t="str">
        <f>IF($D55="","",VLOOKUP($D55,'[2]男單 Prep'!$A$7:$P$38,3))</f>
        <v> </v>
      </c>
      <c r="G55" s="233"/>
      <c r="H55" s="28" t="str">
        <f>IF($D55="","",VLOOKUP($D55,'[2]男單 Prep'!$A$7:$P$38,4))</f>
        <v>新北市</v>
      </c>
      <c r="I55" s="32"/>
      <c r="J55" s="439"/>
      <c r="K55" s="439"/>
      <c r="L55" s="439"/>
      <c r="M55" s="464"/>
      <c r="N55" s="498"/>
      <c r="O55" s="499"/>
      <c r="P55" s="470"/>
      <c r="Q55" s="486"/>
      <c r="R55" s="38"/>
    </row>
    <row r="56" spans="1:18" s="39" customFormat="1" ht="13.5" customHeight="1">
      <c r="A56" s="27"/>
      <c r="B56" s="41"/>
      <c r="C56" s="41"/>
      <c r="D56" s="41"/>
      <c r="E56" s="42"/>
      <c r="F56" s="33"/>
      <c r="G56" s="439" t="s">
        <v>237</v>
      </c>
      <c r="H56" s="44" t="s">
        <v>6</v>
      </c>
      <c r="I56" s="45"/>
      <c r="J56" s="467">
        <f>UPPER(IF(OR(I56="a",I56="as"),E55,IF(OR(I56="b",I56="bs"),E57,)))</f>
      </c>
      <c r="K56" s="467"/>
      <c r="L56" s="439"/>
      <c r="M56" s="464"/>
      <c r="N56" s="473"/>
      <c r="O56" s="472"/>
      <c r="P56" s="473"/>
      <c r="Q56" s="483"/>
      <c r="R56" s="38"/>
    </row>
    <row r="57" spans="1:18" s="39" customFormat="1" ht="13.5" customHeight="1">
      <c r="A57" s="27">
        <v>26</v>
      </c>
      <c r="B57" s="28"/>
      <c r="C57" s="29"/>
      <c r="D57" s="30">
        <v>11</v>
      </c>
      <c r="E57" s="31" t="str">
        <f>UPPER(IF($D57="","",VLOOKUP($D57,'[2]男單 Prep'!$A$7:$P$38,2)))</f>
        <v>閔子甦</v>
      </c>
      <c r="F57" s="28" t="str">
        <f>IF($D57="","",VLOOKUP($D57,'[2]男單 Prep'!$A$7:$P$38,3))</f>
        <v> </v>
      </c>
      <c r="G57" s="233"/>
      <c r="H57" s="28" t="str">
        <f>IF($D57="","",VLOOKUP($D57,'[2]男單 Prep'!$A$7:$P$38,4))</f>
        <v>高雄市</v>
      </c>
      <c r="I57" s="48"/>
      <c r="J57" s="470"/>
      <c r="K57" s="476"/>
      <c r="L57" s="439"/>
      <c r="M57" s="464"/>
      <c r="N57" s="473"/>
      <c r="O57" s="472"/>
      <c r="P57" s="473"/>
      <c r="Q57" s="483"/>
      <c r="R57" s="38"/>
    </row>
    <row r="58" spans="1:18" s="39" customFormat="1" ht="6" customHeight="1">
      <c r="A58" s="27"/>
      <c r="B58" s="41"/>
      <c r="C58" s="41"/>
      <c r="D58" s="51"/>
      <c r="E58" s="42"/>
      <c r="F58" s="33"/>
      <c r="G58" s="439"/>
      <c r="H58" s="33"/>
      <c r="I58" s="52"/>
      <c r="J58" s="477" t="s">
        <v>6</v>
      </c>
      <c r="K58" s="478"/>
      <c r="L58" s="467">
        <f>UPPER(IF(OR(K58="a",K58="as"),J56,IF(OR(K58="b",K58="bs"),J60,)))</f>
      </c>
      <c r="M58" s="471"/>
      <c r="N58" s="473"/>
      <c r="O58" s="472"/>
      <c r="P58" s="473"/>
      <c r="Q58" s="483"/>
      <c r="R58" s="38"/>
    </row>
    <row r="59" spans="1:18" s="39" customFormat="1" ht="13.5" customHeight="1">
      <c r="A59" s="27">
        <v>27</v>
      </c>
      <c r="B59" s="28"/>
      <c r="C59" s="29"/>
      <c r="D59" s="30">
        <v>18</v>
      </c>
      <c r="E59" s="31" t="str">
        <f>UPPER(IF($D59="","",VLOOKUP($D59,'[2]男單 Prep'!$A$7:$P$38,2)))</f>
        <v>劉盛年</v>
      </c>
      <c r="F59" s="28" t="str">
        <f>IF($D59="","",VLOOKUP($D59,'[2]男單 Prep'!$A$7:$P$38,3))</f>
        <v> </v>
      </c>
      <c r="G59" s="233"/>
      <c r="H59" s="28" t="str">
        <f>IF($D59="","",VLOOKUP($D59,'[2]男單 Prep'!$A$7:$P$38,4))</f>
        <v>新北市</v>
      </c>
      <c r="I59" s="32"/>
      <c r="J59" s="500" t="s">
        <v>247</v>
      </c>
      <c r="K59" s="501"/>
      <c r="L59" s="470"/>
      <c r="M59" s="463"/>
      <c r="N59" s="473"/>
      <c r="O59" s="472"/>
      <c r="P59" s="473"/>
      <c r="Q59" s="483"/>
      <c r="R59" s="90"/>
    </row>
    <row r="60" spans="1:18" s="39" customFormat="1" ht="13.5" customHeight="1">
      <c r="A60" s="27"/>
      <c r="B60" s="41"/>
      <c r="C60" s="41"/>
      <c r="D60" s="51"/>
      <c r="E60" s="42"/>
      <c r="F60" s="33"/>
      <c r="G60" s="439" t="s">
        <v>238</v>
      </c>
      <c r="H60" s="44" t="s">
        <v>6</v>
      </c>
      <c r="I60" s="45"/>
      <c r="J60" s="467">
        <f>UPPER(IF(OR(I60="a",I60="as"),E59,IF(OR(I60="b",I60="bs"),E61,)))</f>
      </c>
      <c r="K60" s="468"/>
      <c r="L60" s="487"/>
      <c r="M60" s="469"/>
      <c r="N60" s="473"/>
      <c r="O60" s="472"/>
      <c r="P60" s="473"/>
      <c r="Q60" s="483"/>
      <c r="R60" s="38"/>
    </row>
    <row r="61" spans="1:18" s="39" customFormat="1" ht="13.5" customHeight="1">
      <c r="A61" s="27">
        <v>28</v>
      </c>
      <c r="B61" s="28"/>
      <c r="C61" s="29"/>
      <c r="D61" s="30">
        <v>14</v>
      </c>
      <c r="E61" s="31" t="str">
        <f>UPPER(IF($D61="","",VLOOKUP($D61,'[2]男單 Prep'!$A$7:$P$38,2)))</f>
        <v>葉家宏</v>
      </c>
      <c r="F61" s="28" t="str">
        <f>IF($D61="","",VLOOKUP($D61,'[2]男單 Prep'!$A$7:$P$38,3))</f>
        <v> </v>
      </c>
      <c r="G61" s="233"/>
      <c r="H61" s="28" t="str">
        <f>IF($D61="","",VLOOKUP($D61,'[2]男單 Prep'!$A$7:$P$38,4))</f>
        <v>台北市</v>
      </c>
      <c r="I61" s="48"/>
      <c r="J61" s="470"/>
      <c r="K61" s="439"/>
      <c r="L61" s="498" t="s">
        <v>251</v>
      </c>
      <c r="M61" s="499"/>
      <c r="N61" s="473"/>
      <c r="O61" s="472"/>
      <c r="P61" s="473"/>
      <c r="Q61" s="483"/>
      <c r="R61" s="38"/>
    </row>
    <row r="62" spans="1:18" s="39" customFormat="1" ht="6" customHeight="1">
      <c r="A62" s="27"/>
      <c r="B62" s="41"/>
      <c r="C62" s="41"/>
      <c r="D62" s="51"/>
      <c r="E62" s="42"/>
      <c r="F62" s="33"/>
      <c r="G62" s="439"/>
      <c r="H62" s="33"/>
      <c r="I62" s="52"/>
      <c r="J62" s="439"/>
      <c r="K62" s="439"/>
      <c r="L62" s="498"/>
      <c r="M62" s="499"/>
      <c r="N62" s="467">
        <f>UPPER(IF(OR(M62="a",M62="as"),L58,IF(OR(M62="b",M62="bs"),L66,)))</f>
      </c>
      <c r="O62" s="482"/>
      <c r="P62" s="473"/>
      <c r="Q62" s="483"/>
      <c r="R62" s="38"/>
    </row>
    <row r="63" spans="1:18" s="39" customFormat="1" ht="13.5" customHeight="1">
      <c r="A63" s="27">
        <v>29</v>
      </c>
      <c r="B63" s="28"/>
      <c r="C63" s="29"/>
      <c r="D63" s="30">
        <v>22</v>
      </c>
      <c r="E63" s="31" t="str">
        <f>UPPER(IF($D63="","",VLOOKUP($D63,'[2]男單 Prep'!$A$7:$P$38,2)))</f>
        <v>廖啟雲</v>
      </c>
      <c r="F63" s="28" t="str">
        <f>IF($D63="","",VLOOKUP($D63,'[2]男單 Prep'!$A$7:$P$38,3))</f>
        <v> </v>
      </c>
      <c r="G63" s="233"/>
      <c r="H63" s="28" t="str">
        <f>IF($D63="","",VLOOKUP($D63,'[2]男單 Prep'!$A$7:$P$38,4))</f>
        <v>台中市</v>
      </c>
      <c r="I63" s="32"/>
      <c r="J63" s="439"/>
      <c r="K63" s="439"/>
      <c r="L63" s="498"/>
      <c r="M63" s="499"/>
      <c r="N63" s="470"/>
      <c r="O63" s="480"/>
      <c r="P63" s="465"/>
      <c r="Q63" s="466"/>
      <c r="R63" s="38"/>
    </row>
    <row r="64" spans="1:18" s="39" customFormat="1" ht="13.5" customHeight="1">
      <c r="A64" s="27"/>
      <c r="B64" s="41"/>
      <c r="C64" s="41"/>
      <c r="D64" s="51"/>
      <c r="E64" s="42"/>
      <c r="F64" s="33"/>
      <c r="G64" s="439" t="s">
        <v>239</v>
      </c>
      <c r="H64" s="44" t="s">
        <v>6</v>
      </c>
      <c r="I64" s="45"/>
      <c r="J64" s="467">
        <f>UPPER(IF(OR(I64="a",I64="as"),E63,IF(OR(I64="b",I64="bs"),E65,)))</f>
      </c>
      <c r="K64" s="467"/>
      <c r="L64" s="498"/>
      <c r="M64" s="499"/>
      <c r="N64" s="464"/>
      <c r="O64" s="480"/>
      <c r="P64" s="465"/>
      <c r="Q64" s="466"/>
      <c r="R64" s="38"/>
    </row>
    <row r="65" spans="1:18" s="39" customFormat="1" ht="13.5" customHeight="1">
      <c r="A65" s="27">
        <v>30</v>
      </c>
      <c r="B65" s="28"/>
      <c r="C65" s="29"/>
      <c r="D65" s="30">
        <v>21</v>
      </c>
      <c r="E65" s="31" t="str">
        <f>UPPER(IF($D65="","",VLOOKUP($D65,'[2]男單 Prep'!$A$7:$P$38,2)))</f>
        <v>謝治民</v>
      </c>
      <c r="F65" s="28" t="str">
        <f>IF($D65="","",VLOOKUP($D65,'[2]男單 Prep'!$A$7:$P$38,3))</f>
        <v> </v>
      </c>
      <c r="G65" s="233"/>
      <c r="H65" s="28" t="str">
        <f>IF($D65="","",VLOOKUP($D65,'[2]男單 Prep'!$A$7:$P$38,4))</f>
        <v>高雄市</v>
      </c>
      <c r="I65" s="48"/>
      <c r="J65" s="470"/>
      <c r="K65" s="476"/>
      <c r="L65" s="439"/>
      <c r="M65" s="469"/>
      <c r="N65" s="464"/>
      <c r="O65" s="480"/>
      <c r="P65" s="465"/>
      <c r="Q65" s="466"/>
      <c r="R65" s="38"/>
    </row>
    <row r="66" spans="1:18" s="39" customFormat="1" ht="6" customHeight="1">
      <c r="A66" s="27"/>
      <c r="B66" s="41"/>
      <c r="C66" s="41"/>
      <c r="D66" s="51"/>
      <c r="E66" s="42"/>
      <c r="F66" s="33"/>
      <c r="G66" s="439"/>
      <c r="H66" s="33"/>
      <c r="I66" s="52"/>
      <c r="J66" s="477" t="s">
        <v>6</v>
      </c>
      <c r="K66" s="478"/>
      <c r="L66" s="467">
        <f>UPPER(IF(OR(K66="a",K66="as"),J64,IF(OR(K66="b",K66="bs"),J68,)))</f>
      </c>
      <c r="M66" s="479"/>
      <c r="N66" s="464"/>
      <c r="O66" s="480"/>
      <c r="P66" s="465"/>
      <c r="Q66" s="466"/>
      <c r="R66" s="38"/>
    </row>
    <row r="67" spans="1:18" s="39" customFormat="1" ht="13.5" customHeight="1">
      <c r="A67" s="27">
        <v>31</v>
      </c>
      <c r="B67" s="28"/>
      <c r="C67" s="29">
        <f>IF($D67="","",VLOOKUP($D67,'[2]男單 Prep'!$A$7:$P$38,16))</f>
      </c>
      <c r="D67" s="30"/>
      <c r="E67" s="31" t="s">
        <v>154</v>
      </c>
      <c r="F67" s="28">
        <f>IF($D67="","",VLOOKUP($D67,'[2]男單 Prep'!$A$7:$P$38,3))</f>
      </c>
      <c r="G67" s="233"/>
      <c r="H67" s="28">
        <f>IF($D67="","",VLOOKUP($D67,'[2]男單 Prep'!$A$7:$P$38,4))</f>
      </c>
      <c r="I67" s="32"/>
      <c r="J67" s="500" t="s">
        <v>248</v>
      </c>
      <c r="K67" s="501"/>
      <c r="L67" s="470"/>
      <c r="M67" s="464"/>
      <c r="N67" s="464"/>
      <c r="O67" s="464"/>
      <c r="P67" s="465"/>
      <c r="Q67" s="466"/>
      <c r="R67" s="38"/>
    </row>
    <row r="68" spans="1:18" s="39" customFormat="1" ht="13.5" customHeight="1">
      <c r="A68" s="27"/>
      <c r="B68" s="41"/>
      <c r="C68" s="41"/>
      <c r="D68" s="41"/>
      <c r="E68" s="42"/>
      <c r="F68" s="33"/>
      <c r="G68" s="439"/>
      <c r="H68" s="44" t="s">
        <v>6</v>
      </c>
      <c r="I68" s="45"/>
      <c r="J68" s="467">
        <f>UPPER(IF(OR(I68="a",I68="as"),E67,IF(OR(I68="b",I68="bs"),E69,)))</f>
      </c>
      <c r="K68" s="468"/>
      <c r="L68" s="487"/>
      <c r="M68" s="464"/>
      <c r="N68" s="464"/>
      <c r="O68" s="464"/>
      <c r="P68" s="465"/>
      <c r="Q68" s="466"/>
      <c r="R68" s="38"/>
    </row>
    <row r="69" spans="1:18" s="39" customFormat="1" ht="13.5" customHeight="1">
      <c r="A69" s="27">
        <v>32</v>
      </c>
      <c r="B69" s="28"/>
      <c r="C69" s="29">
        <f>IF($D69="","",VLOOKUP($D69,'[2]男單 Prep'!$A$7:$P$38,16))</f>
        <v>3</v>
      </c>
      <c r="D69" s="30">
        <v>2</v>
      </c>
      <c r="E69" s="31" t="str">
        <f>UPPER(IF($D69="","",VLOOKUP($D69,'[2]男單 Prep'!$A$7:$P$38,2)))</f>
        <v>莊東育</v>
      </c>
      <c r="F69" s="28" t="str">
        <f>IF($D69="","",VLOOKUP($D69,'[2]男單 Prep'!$A$7:$P$38,3))</f>
        <v> </v>
      </c>
      <c r="G69" s="233"/>
      <c r="H69" s="28" t="str">
        <f>IF($D69="","",VLOOKUP($D69,'[2]男單 Prep'!$A$7:$P$38,4))</f>
        <v>台南市</v>
      </c>
      <c r="I69" s="48"/>
      <c r="J69" s="470"/>
      <c r="K69" s="439"/>
      <c r="L69" s="487"/>
      <c r="M69" s="487"/>
      <c r="N69" s="475"/>
      <c r="O69" s="483"/>
      <c r="P69" s="465"/>
      <c r="Q69" s="466"/>
      <c r="R69" s="38"/>
    </row>
    <row r="70" spans="1:18" s="235" customFormat="1" ht="6.75" customHeight="1">
      <c r="A70" s="91"/>
      <c r="B70" s="91"/>
      <c r="C70" s="91"/>
      <c r="D70" s="91"/>
      <c r="E70" s="92"/>
      <c r="F70" s="93"/>
      <c r="G70" s="359"/>
      <c r="H70" s="93"/>
      <c r="I70" s="94"/>
      <c r="J70" s="465"/>
      <c r="K70" s="466"/>
      <c r="L70" s="488"/>
      <c r="M70" s="489"/>
      <c r="N70" s="488"/>
      <c r="O70" s="489"/>
      <c r="P70" s="465"/>
      <c r="Q70" s="466"/>
      <c r="R70" s="234"/>
    </row>
    <row r="71" spans="5:17" ht="15">
      <c r="E71" s="197"/>
      <c r="G71" s="379"/>
      <c r="J71" s="379"/>
      <c r="K71" s="372"/>
      <c r="L71" s="379"/>
      <c r="M71" s="372"/>
      <c r="N71" s="379"/>
      <c r="O71" s="372"/>
      <c r="P71" s="379"/>
      <c r="Q71" s="372"/>
    </row>
    <row r="72" spans="5:17" ht="15">
      <c r="E72" s="197"/>
      <c r="G72" s="379"/>
      <c r="J72" s="379"/>
      <c r="K72" s="372"/>
      <c r="L72" s="379"/>
      <c r="M72" s="372"/>
      <c r="N72" s="379"/>
      <c r="O72" s="372"/>
      <c r="P72" s="379"/>
      <c r="Q72" s="372"/>
    </row>
    <row r="73" spans="5:17" ht="15">
      <c r="E73" s="197"/>
      <c r="G73" s="379"/>
      <c r="J73" s="379"/>
      <c r="K73" s="372"/>
      <c r="L73" s="379"/>
      <c r="M73" s="372"/>
      <c r="N73" s="379"/>
      <c r="O73" s="372"/>
      <c r="P73" s="379"/>
      <c r="Q73" s="372"/>
    </row>
    <row r="74" spans="5:17" ht="15">
      <c r="E74" s="197"/>
      <c r="G74" s="379"/>
      <c r="J74" s="379"/>
      <c r="K74" s="372"/>
      <c r="L74" s="379"/>
      <c r="M74" s="372"/>
      <c r="N74" s="379"/>
      <c r="O74" s="372"/>
      <c r="P74" s="379"/>
      <c r="Q74" s="372"/>
    </row>
    <row r="75" spans="5:17" ht="15">
      <c r="E75" s="197"/>
      <c r="G75" s="379"/>
      <c r="J75" s="379"/>
      <c r="K75" s="372"/>
      <c r="L75" s="379"/>
      <c r="M75" s="372"/>
      <c r="N75" s="379"/>
      <c r="O75" s="372"/>
      <c r="P75" s="379"/>
      <c r="Q75" s="372"/>
    </row>
    <row r="76" spans="5:17" ht="15">
      <c r="E76" s="197"/>
      <c r="G76" s="379"/>
      <c r="J76" s="379"/>
      <c r="K76" s="372"/>
      <c r="L76" s="379"/>
      <c r="M76" s="372"/>
      <c r="N76" s="379"/>
      <c r="O76" s="372"/>
      <c r="P76" s="379"/>
      <c r="Q76" s="372"/>
    </row>
    <row r="77" spans="5:17" ht="15">
      <c r="E77" s="197"/>
      <c r="G77" s="379"/>
      <c r="J77" s="379"/>
      <c r="K77" s="372"/>
      <c r="L77" s="379"/>
      <c r="M77" s="372"/>
      <c r="N77" s="379"/>
      <c r="O77" s="372"/>
      <c r="P77" s="379"/>
      <c r="Q77" s="372"/>
    </row>
    <row r="78" spans="5:17" ht="15">
      <c r="E78" s="197"/>
      <c r="G78" s="379"/>
      <c r="J78" s="379"/>
      <c r="K78" s="372"/>
      <c r="L78" s="379"/>
      <c r="M78" s="372"/>
      <c r="N78" s="379"/>
      <c r="O78" s="372"/>
      <c r="P78" s="379"/>
      <c r="Q78" s="372"/>
    </row>
    <row r="79" spans="5:17" ht="15">
      <c r="E79" s="197"/>
      <c r="G79" s="379"/>
      <c r="J79" s="379"/>
      <c r="K79" s="372"/>
      <c r="L79" s="379"/>
      <c r="M79" s="372"/>
      <c r="N79" s="379"/>
      <c r="O79" s="372"/>
      <c r="P79" s="379"/>
      <c r="Q79" s="372"/>
    </row>
    <row r="80" spans="5:17" ht="15">
      <c r="E80" s="197"/>
      <c r="G80" s="379"/>
      <c r="J80" s="379"/>
      <c r="K80" s="372"/>
      <c r="L80" s="379"/>
      <c r="M80" s="372"/>
      <c r="N80" s="379"/>
      <c r="O80" s="372"/>
      <c r="P80" s="379"/>
      <c r="Q80" s="372"/>
    </row>
    <row r="81" spans="5:17" ht="15">
      <c r="E81" s="197"/>
      <c r="G81" s="379"/>
      <c r="J81" s="379"/>
      <c r="K81" s="372"/>
      <c r="L81" s="379"/>
      <c r="M81" s="372"/>
      <c r="N81" s="379"/>
      <c r="O81" s="372"/>
      <c r="P81" s="379"/>
      <c r="Q81" s="372"/>
    </row>
    <row r="82" spans="5:17" ht="15">
      <c r="E82" s="197"/>
      <c r="G82" s="379"/>
      <c r="J82" s="379"/>
      <c r="K82" s="372"/>
      <c r="L82" s="379"/>
      <c r="M82" s="372"/>
      <c r="N82" s="379"/>
      <c r="O82" s="372"/>
      <c r="P82" s="379"/>
      <c r="Q82" s="372"/>
    </row>
    <row r="83" spans="5:17" ht="15">
      <c r="E83" s="197"/>
      <c r="G83" s="379"/>
      <c r="J83" s="379"/>
      <c r="K83" s="372"/>
      <c r="L83" s="379"/>
      <c r="M83" s="372"/>
      <c r="N83" s="379"/>
      <c r="O83" s="372"/>
      <c r="P83" s="379"/>
      <c r="Q83" s="372"/>
    </row>
    <row r="84" spans="5:17" ht="15">
      <c r="E84" s="197"/>
      <c r="G84" s="379"/>
      <c r="J84" s="379"/>
      <c r="K84" s="372"/>
      <c r="L84" s="379"/>
      <c r="M84" s="372"/>
      <c r="N84" s="379"/>
      <c r="O84" s="372"/>
      <c r="P84" s="379"/>
      <c r="Q84" s="372"/>
    </row>
    <row r="85" spans="5:17" ht="15">
      <c r="E85" s="197"/>
      <c r="G85" s="379"/>
      <c r="J85" s="379"/>
      <c r="K85" s="372"/>
      <c r="L85" s="379"/>
      <c r="M85" s="372"/>
      <c r="N85" s="379"/>
      <c r="O85" s="372"/>
      <c r="P85" s="379"/>
      <c r="Q85" s="372"/>
    </row>
    <row r="86" spans="5:17" ht="15">
      <c r="E86" s="197"/>
      <c r="G86" s="379"/>
      <c r="J86" s="379"/>
      <c r="K86" s="372"/>
      <c r="L86" s="379"/>
      <c r="M86" s="372"/>
      <c r="N86" s="379"/>
      <c r="O86" s="372"/>
      <c r="P86" s="379"/>
      <c r="Q86" s="372"/>
    </row>
    <row r="87" spans="5:17" ht="15">
      <c r="E87" s="197"/>
      <c r="G87" s="379"/>
      <c r="J87" s="379"/>
      <c r="K87" s="372"/>
      <c r="L87" s="379"/>
      <c r="M87" s="372"/>
      <c r="N87" s="379"/>
      <c r="O87" s="372"/>
      <c r="P87" s="379"/>
      <c r="Q87" s="372"/>
    </row>
    <row r="88" spans="5:17" ht="15">
      <c r="E88" s="197"/>
      <c r="G88" s="379"/>
      <c r="J88" s="379"/>
      <c r="K88" s="372"/>
      <c r="L88" s="379"/>
      <c r="M88" s="372"/>
      <c r="N88" s="379"/>
      <c r="O88" s="372"/>
      <c r="P88" s="379"/>
      <c r="Q88" s="372"/>
    </row>
    <row r="89" spans="5:17" ht="15">
      <c r="E89" s="197"/>
      <c r="G89" s="379"/>
      <c r="J89" s="379"/>
      <c r="K89" s="372"/>
      <c r="L89" s="379"/>
      <c r="M89" s="372"/>
      <c r="N89" s="379"/>
      <c r="O89" s="372"/>
      <c r="P89" s="379"/>
      <c r="Q89" s="372"/>
    </row>
    <row r="90" spans="5:17" ht="15">
      <c r="E90" s="197"/>
      <c r="G90" s="379"/>
      <c r="J90" s="379"/>
      <c r="K90" s="372"/>
      <c r="L90" s="379"/>
      <c r="M90" s="372"/>
      <c r="N90" s="379"/>
      <c r="O90" s="372"/>
      <c r="P90" s="379"/>
      <c r="Q90" s="372"/>
    </row>
    <row r="91" spans="5:17" ht="15">
      <c r="E91" s="197"/>
      <c r="G91" s="379"/>
      <c r="J91" s="379"/>
      <c r="K91" s="372"/>
      <c r="L91" s="379"/>
      <c r="M91" s="372"/>
      <c r="N91" s="379"/>
      <c r="O91" s="372"/>
      <c r="P91" s="379"/>
      <c r="Q91" s="372"/>
    </row>
    <row r="92" spans="5:17" ht="15">
      <c r="E92" s="197"/>
      <c r="G92" s="379"/>
      <c r="J92" s="379"/>
      <c r="K92" s="372"/>
      <c r="L92" s="379"/>
      <c r="M92" s="372"/>
      <c r="N92" s="379"/>
      <c r="O92" s="372"/>
      <c r="P92" s="379"/>
      <c r="Q92" s="372"/>
    </row>
    <row r="93" spans="5:17" ht="15">
      <c r="E93" s="197"/>
      <c r="G93" s="379"/>
      <c r="J93" s="379"/>
      <c r="K93" s="372"/>
      <c r="L93" s="379"/>
      <c r="M93" s="372"/>
      <c r="N93" s="379"/>
      <c r="O93" s="372"/>
      <c r="P93" s="379"/>
      <c r="Q93" s="372"/>
    </row>
    <row r="94" spans="5:17" ht="15">
      <c r="E94" s="197"/>
      <c r="G94" s="379"/>
      <c r="J94" s="379"/>
      <c r="K94" s="372"/>
      <c r="L94" s="379"/>
      <c r="M94" s="372"/>
      <c r="N94" s="379"/>
      <c r="O94" s="372"/>
      <c r="P94" s="379"/>
      <c r="Q94" s="372"/>
    </row>
    <row r="95" spans="5:17" ht="15">
      <c r="E95" s="197"/>
      <c r="G95" s="379"/>
      <c r="J95" s="379"/>
      <c r="K95" s="372"/>
      <c r="L95" s="379"/>
      <c r="M95" s="372"/>
      <c r="N95" s="379"/>
      <c r="O95" s="372"/>
      <c r="P95" s="379"/>
      <c r="Q95" s="372"/>
    </row>
    <row r="96" spans="5:17" ht="15">
      <c r="E96" s="197"/>
      <c r="G96" s="379"/>
      <c r="J96" s="379"/>
      <c r="K96" s="372"/>
      <c r="L96" s="379"/>
      <c r="M96" s="372"/>
      <c r="N96" s="379"/>
      <c r="O96" s="372"/>
      <c r="P96" s="379"/>
      <c r="Q96" s="372"/>
    </row>
    <row r="97" spans="5:17" ht="15">
      <c r="E97" s="197"/>
      <c r="G97" s="379"/>
      <c r="J97" s="379"/>
      <c r="K97" s="372"/>
      <c r="L97" s="379"/>
      <c r="M97" s="372"/>
      <c r="N97" s="379"/>
      <c r="O97" s="372"/>
      <c r="P97" s="379"/>
      <c r="Q97" s="372"/>
    </row>
    <row r="98" spans="5:17" ht="15">
      <c r="E98" s="197"/>
      <c r="G98" s="379"/>
      <c r="J98" s="379"/>
      <c r="K98" s="372"/>
      <c r="L98" s="379"/>
      <c r="M98" s="372"/>
      <c r="N98" s="379"/>
      <c r="O98" s="372"/>
      <c r="P98" s="379"/>
      <c r="Q98" s="372"/>
    </row>
    <row r="99" spans="5:17" ht="15">
      <c r="E99" s="197"/>
      <c r="G99" s="379"/>
      <c r="J99" s="379"/>
      <c r="K99" s="372"/>
      <c r="L99" s="379"/>
      <c r="M99" s="372"/>
      <c r="N99" s="379"/>
      <c r="O99" s="372"/>
      <c r="P99" s="379"/>
      <c r="Q99" s="372"/>
    </row>
    <row r="100" spans="5:17" ht="15">
      <c r="E100" s="197"/>
      <c r="G100" s="379"/>
      <c r="J100" s="379"/>
      <c r="K100" s="372"/>
      <c r="L100" s="379"/>
      <c r="M100" s="372"/>
      <c r="N100" s="379"/>
      <c r="O100" s="372"/>
      <c r="P100" s="379"/>
      <c r="Q100" s="372"/>
    </row>
    <row r="101" spans="5:17" ht="15">
      <c r="E101" s="197"/>
      <c r="G101" s="379"/>
      <c r="J101" s="379"/>
      <c r="K101" s="372"/>
      <c r="L101" s="379"/>
      <c r="M101" s="372"/>
      <c r="N101" s="379"/>
      <c r="O101" s="372"/>
      <c r="P101" s="379"/>
      <c r="Q101" s="372"/>
    </row>
    <row r="102" spans="5:17" ht="15">
      <c r="E102" s="197"/>
      <c r="G102" s="379"/>
      <c r="J102" s="379"/>
      <c r="K102" s="372"/>
      <c r="L102" s="379"/>
      <c r="M102" s="372"/>
      <c r="N102" s="379"/>
      <c r="O102" s="372"/>
      <c r="P102" s="379"/>
      <c r="Q102" s="372"/>
    </row>
    <row r="103" spans="5:17" ht="15">
      <c r="E103" s="197"/>
      <c r="G103" s="379"/>
      <c r="J103" s="379"/>
      <c r="K103" s="372"/>
      <c r="L103" s="379"/>
      <c r="M103" s="372"/>
      <c r="N103" s="379"/>
      <c r="O103" s="372"/>
      <c r="P103" s="379"/>
      <c r="Q103" s="372"/>
    </row>
    <row r="104" spans="5:17" ht="15">
      <c r="E104" s="197"/>
      <c r="G104" s="379"/>
      <c r="J104" s="379"/>
      <c r="K104" s="372"/>
      <c r="L104" s="379"/>
      <c r="M104" s="372"/>
      <c r="N104" s="379"/>
      <c r="O104" s="372"/>
      <c r="P104" s="379"/>
      <c r="Q104" s="372"/>
    </row>
    <row r="105" spans="5:17" ht="15">
      <c r="E105" s="197"/>
      <c r="G105" s="379"/>
      <c r="J105" s="379"/>
      <c r="K105" s="372"/>
      <c r="L105" s="379"/>
      <c r="M105" s="372"/>
      <c r="N105" s="379"/>
      <c r="O105" s="372"/>
      <c r="P105" s="379"/>
      <c r="Q105" s="372"/>
    </row>
    <row r="106" spans="5:17" ht="15">
      <c r="E106" s="197"/>
      <c r="G106" s="379"/>
      <c r="J106" s="379"/>
      <c r="K106" s="372"/>
      <c r="L106" s="379"/>
      <c r="M106" s="372"/>
      <c r="N106" s="379"/>
      <c r="O106" s="372"/>
      <c r="P106" s="379"/>
      <c r="Q106" s="372"/>
    </row>
    <row r="107" spans="5:17" ht="15">
      <c r="E107" s="197"/>
      <c r="G107" s="379"/>
      <c r="J107" s="379"/>
      <c r="K107" s="372"/>
      <c r="L107" s="379"/>
      <c r="M107" s="372"/>
      <c r="N107" s="379"/>
      <c r="O107" s="372"/>
      <c r="P107" s="379"/>
      <c r="Q107" s="372"/>
    </row>
    <row r="108" spans="5:17" ht="15">
      <c r="E108" s="197"/>
      <c r="G108" s="379"/>
      <c r="J108" s="379"/>
      <c r="K108" s="372"/>
      <c r="L108" s="379"/>
      <c r="M108" s="372"/>
      <c r="N108" s="379"/>
      <c r="O108" s="372"/>
      <c r="P108" s="379"/>
      <c r="Q108" s="372"/>
    </row>
    <row r="109" spans="5:17" ht="15">
      <c r="E109" s="197"/>
      <c r="G109" s="379"/>
      <c r="J109" s="379"/>
      <c r="K109" s="372"/>
      <c r="L109" s="379"/>
      <c r="M109" s="372"/>
      <c r="N109" s="379"/>
      <c r="O109" s="372"/>
      <c r="P109" s="379"/>
      <c r="Q109" s="372"/>
    </row>
    <row r="110" spans="5:17" ht="15">
      <c r="E110" s="197"/>
      <c r="G110" s="379"/>
      <c r="J110" s="379"/>
      <c r="K110" s="372"/>
      <c r="L110" s="379"/>
      <c r="M110" s="372"/>
      <c r="N110" s="379"/>
      <c r="O110" s="372"/>
      <c r="P110" s="379"/>
      <c r="Q110" s="372"/>
    </row>
    <row r="111" spans="5:17" ht="15">
      <c r="E111" s="197"/>
      <c r="G111" s="379"/>
      <c r="J111" s="379"/>
      <c r="K111" s="372"/>
      <c r="L111" s="379"/>
      <c r="M111" s="372"/>
      <c r="N111" s="379"/>
      <c r="O111" s="372"/>
      <c r="P111" s="379"/>
      <c r="Q111" s="372"/>
    </row>
    <row r="112" spans="5:17" ht="15">
      <c r="E112" s="197"/>
      <c r="G112" s="379"/>
      <c r="J112" s="379"/>
      <c r="K112" s="372"/>
      <c r="L112" s="379"/>
      <c r="M112" s="372"/>
      <c r="N112" s="379"/>
      <c r="O112" s="372"/>
      <c r="P112" s="379"/>
      <c r="Q112" s="372"/>
    </row>
    <row r="113" spans="5:17" ht="15">
      <c r="E113" s="197"/>
      <c r="G113" s="379"/>
      <c r="J113" s="379"/>
      <c r="K113" s="372"/>
      <c r="L113" s="379"/>
      <c r="M113" s="372"/>
      <c r="N113" s="379"/>
      <c r="O113" s="372"/>
      <c r="P113" s="379"/>
      <c r="Q113" s="372"/>
    </row>
    <row r="114" spans="5:17" ht="15">
      <c r="E114" s="197"/>
      <c r="G114" s="379"/>
      <c r="J114" s="379"/>
      <c r="K114" s="372"/>
      <c r="L114" s="379"/>
      <c r="M114" s="372"/>
      <c r="N114" s="379"/>
      <c r="O114" s="372"/>
      <c r="P114" s="379"/>
      <c r="Q114" s="372"/>
    </row>
    <row r="115" spans="5:17" ht="15">
      <c r="E115" s="197"/>
      <c r="G115" s="379"/>
      <c r="J115" s="379"/>
      <c r="K115" s="372"/>
      <c r="L115" s="379"/>
      <c r="M115" s="372"/>
      <c r="N115" s="379"/>
      <c r="O115" s="372"/>
      <c r="P115" s="379"/>
      <c r="Q115" s="372"/>
    </row>
    <row r="116" spans="5:17" ht="15">
      <c r="E116" s="197"/>
      <c r="G116" s="379"/>
      <c r="J116" s="379"/>
      <c r="K116" s="372"/>
      <c r="L116" s="379"/>
      <c r="M116" s="372"/>
      <c r="N116" s="379"/>
      <c r="O116" s="372"/>
      <c r="P116" s="379"/>
      <c r="Q116" s="372"/>
    </row>
    <row r="117" spans="5:17" ht="15">
      <c r="E117" s="197"/>
      <c r="G117" s="379"/>
      <c r="J117" s="379"/>
      <c r="K117" s="372"/>
      <c r="L117" s="379"/>
      <c r="M117" s="372"/>
      <c r="N117" s="379"/>
      <c r="O117" s="372"/>
      <c r="P117" s="379"/>
      <c r="Q117" s="372"/>
    </row>
    <row r="118" spans="5:17" ht="15">
      <c r="E118" s="197"/>
      <c r="G118" s="379"/>
      <c r="J118" s="379"/>
      <c r="K118" s="372"/>
      <c r="L118" s="379"/>
      <c r="M118" s="372"/>
      <c r="N118" s="379"/>
      <c r="O118" s="372"/>
      <c r="P118" s="379"/>
      <c r="Q118" s="372"/>
    </row>
    <row r="119" spans="5:17" ht="15">
      <c r="E119" s="197"/>
      <c r="G119" s="379"/>
      <c r="J119" s="379"/>
      <c r="K119" s="372"/>
      <c r="L119" s="379"/>
      <c r="M119" s="372"/>
      <c r="N119" s="379"/>
      <c r="O119" s="372"/>
      <c r="P119" s="379"/>
      <c r="Q119" s="372"/>
    </row>
    <row r="120" spans="5:17" ht="15">
      <c r="E120" s="197"/>
      <c r="G120" s="379"/>
      <c r="J120" s="379"/>
      <c r="K120" s="372"/>
      <c r="L120" s="379"/>
      <c r="M120" s="372"/>
      <c r="N120" s="379"/>
      <c r="O120" s="372"/>
      <c r="P120" s="379"/>
      <c r="Q120" s="372"/>
    </row>
    <row r="121" spans="5:17" ht="15">
      <c r="E121" s="197"/>
      <c r="G121" s="379"/>
      <c r="J121" s="379"/>
      <c r="K121" s="372"/>
      <c r="L121" s="379"/>
      <c r="M121" s="372"/>
      <c r="N121" s="379"/>
      <c r="O121" s="372"/>
      <c r="P121" s="379"/>
      <c r="Q121" s="372"/>
    </row>
    <row r="122" spans="5:17" ht="15">
      <c r="E122" s="197"/>
      <c r="G122" s="379"/>
      <c r="J122" s="379"/>
      <c r="K122" s="372"/>
      <c r="L122" s="379"/>
      <c r="M122" s="372"/>
      <c r="N122" s="379"/>
      <c r="O122" s="372"/>
      <c r="P122" s="379"/>
      <c r="Q122" s="372"/>
    </row>
    <row r="123" ht="15">
      <c r="E123" s="197"/>
    </row>
    <row r="124" ht="15">
      <c r="E124" s="197"/>
    </row>
    <row r="125" ht="15">
      <c r="E125" s="197"/>
    </row>
    <row r="126" ht="15">
      <c r="E126" s="197"/>
    </row>
    <row r="127" ht="15">
      <c r="E127" s="197"/>
    </row>
    <row r="128" ht="15">
      <c r="E128" s="197"/>
    </row>
  </sheetData>
  <sheetProtection/>
  <mergeCells count="18">
    <mergeCell ref="N53:O55"/>
    <mergeCell ref="J19:K19"/>
    <mergeCell ref="J11:K11"/>
    <mergeCell ref="P21:Q22"/>
    <mergeCell ref="N37:O39"/>
    <mergeCell ref="P37:Q38"/>
    <mergeCell ref="L13:M16"/>
    <mergeCell ref="N21:O23"/>
    <mergeCell ref="P53:Q54"/>
    <mergeCell ref="J27:K27"/>
    <mergeCell ref="J67:K67"/>
    <mergeCell ref="J59:K59"/>
    <mergeCell ref="J51:K51"/>
    <mergeCell ref="J43:K43"/>
    <mergeCell ref="J35:K35"/>
    <mergeCell ref="L61:M64"/>
    <mergeCell ref="L45:M48"/>
    <mergeCell ref="L29:M32"/>
  </mergeCells>
  <conditionalFormatting sqref="G39 G41 G7 G11 G13 G15 G17 G19 G23 G43 G45 G47 G49 G51 G53 G21 G25 G27 G29 G31 G33 G35 G37 G55 G57 G59 G61 G63 G65 G67 G69 G9">
    <cfRule type="expression" priority="14" dxfId="3" stopIfTrue="1">
      <formula>AND($D7&lt;9,$C7&gt;0)</formula>
    </cfRule>
  </conditionalFormatting>
  <conditionalFormatting sqref="H8 H40 H16 H68 H20 H60 H24 H48 H56 H52 H32 H44 H36 H12 H64 H28 J18 J26 J34 J42 J50 J58 J66 J10">
    <cfRule type="expression" priority="11" dxfId="9" stopIfTrue="1">
      <formula>AND($N$1="CU",H8="Umpire")</formula>
    </cfRule>
    <cfRule type="expression" priority="12" dxfId="8" stopIfTrue="1">
      <formula>AND($N$1="CU",H8&lt;&gt;"Umpire",I8&lt;&gt;"")</formula>
    </cfRule>
    <cfRule type="expression" priority="13" dxfId="7" stopIfTrue="1">
      <formula>AND($N$1="CU",H8&lt;&gt;"Umpire")</formula>
    </cfRule>
  </conditionalFormatting>
  <conditionalFormatting sqref="D67 D65 D63 D13 D61 D15 D17 D21 D19 D23 D25 D27 D29 D31 D33 D37 D35 D39 D41 D43 D47 D49 D45 D51 D53 D55 D57 D59 D69">
    <cfRule type="expression" priority="10" dxfId="147" stopIfTrue="1">
      <formula>AND($D13&lt;9,$C13&gt;0)</formula>
    </cfRule>
  </conditionalFormatting>
  <conditionalFormatting sqref="L10 L18 L26 L34 L42 L50 L58 L66 N14 N30 N46 N62">
    <cfRule type="expression" priority="8" dxfId="3" stopIfTrue="1">
      <formula>K10="as"</formula>
    </cfRule>
    <cfRule type="expression" priority="9" dxfId="3" stopIfTrue="1">
      <formula>K10="bs"</formula>
    </cfRule>
  </conditionalFormatting>
  <conditionalFormatting sqref="J8 J12 J16 J20 J24 J28 J32 J36 J40 J44 J48 J52 J56 J60 J64 J68">
    <cfRule type="expression" priority="6" dxfId="3" stopIfTrue="1">
      <formula>I8="as"</formula>
    </cfRule>
    <cfRule type="expression" priority="7" dxfId="3" stopIfTrue="1">
      <formula>I8="bs"</formula>
    </cfRule>
  </conditionalFormatting>
  <conditionalFormatting sqref="B7 B9 B11 B13 B15 B17 B19 B21 B23 B25 B27 B29 B31 B33 B35 B37 B39 B41 B43 B45 B47 B49 B51 B53 B55 B57 B59 B61 B63 B65 B67 B69">
    <cfRule type="cellIs" priority="4" dxfId="10" operator="equal" stopIfTrue="1">
      <formula>"QA"</formula>
    </cfRule>
    <cfRule type="cellIs" priority="5" dxfId="10" operator="equal" stopIfTrue="1">
      <formula>"DA"</formula>
    </cfRule>
  </conditionalFormatting>
  <conditionalFormatting sqref="I8 I12 I16 I20 I24 I28 I32 I36 I40 I44 I48 I52 I56 I60 I64 I68 K66 K58 K50 K42 K34 K26 K18 K10">
    <cfRule type="expression" priority="3" dxfId="2" stopIfTrue="1">
      <formula>$N$1="CU"</formula>
    </cfRule>
  </conditionalFormatting>
  <conditionalFormatting sqref="D7 D9 D11">
    <cfRule type="expression" priority="2" dxfId="147" stopIfTrue="1">
      <formula>$D7&lt;9</formula>
    </cfRule>
  </conditionalFormatting>
  <conditionalFormatting sqref="D9">
    <cfRule type="expression" priority="1" dxfId="147" stopIfTrue="1">
      <formula>AND($D9&lt;9,$C9&gt;0)</formula>
    </cfRule>
  </conditionalFormatting>
  <dataValidations count="2">
    <dataValidation type="list" allowBlank="1" showInputMessage="1" sqref="N21">
      <formula1>$U$8:$U$17</formula1>
    </dataValidation>
    <dataValidation type="list" allowBlank="1" showInputMessage="1" sqref="L13 L29 H8">
      <formula1>$T$7:$T$16</formula1>
    </dataValidation>
  </dataValidations>
  <printOptions horizontalCentered="1"/>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S136"/>
  <sheetViews>
    <sheetView showGridLines="0" zoomScalePageLayoutView="0" workbookViewId="0" topLeftCell="A1">
      <selection activeCell="I14" sqref="I14"/>
    </sheetView>
  </sheetViews>
  <sheetFormatPr defaultColWidth="9.00390625" defaultRowHeight="16.5"/>
  <cols>
    <col min="1" max="1" width="2.50390625" style="1" customWidth="1"/>
    <col min="2" max="2" width="0.37109375" style="1" customWidth="1"/>
    <col min="3" max="3" width="2.375" style="73" customWidth="1"/>
    <col min="4" max="4" width="2.375" style="1" customWidth="1"/>
    <col min="5" max="5" width="6.875" style="1" customWidth="1"/>
    <col min="6" max="6" width="13.875" style="1" customWidth="1"/>
    <col min="7" max="7" width="4.625" style="1" customWidth="1"/>
    <col min="8" max="8" width="0.37109375" style="74" customWidth="1"/>
    <col min="9" max="9" width="13.875" style="1" customWidth="1"/>
    <col min="10" max="10" width="0.37109375" style="74" customWidth="1"/>
    <col min="11" max="11" width="13.875" style="1" customWidth="1"/>
    <col min="12" max="12" width="0.37109375" style="75" customWidth="1"/>
    <col min="13" max="13" width="13.875" style="1" customWidth="1"/>
    <col min="14" max="14" width="0.37109375" style="74" customWidth="1"/>
    <col min="15" max="15" width="13.875" style="1" customWidth="1"/>
    <col min="16" max="16" width="0.2421875" style="75" customWidth="1"/>
    <col min="17" max="17" width="0" style="1" hidden="1" customWidth="1"/>
    <col min="18" max="18" width="7.625" style="1" customWidth="1"/>
    <col min="19" max="19" width="8.00390625" style="1" hidden="1" customWidth="1"/>
    <col min="20" max="16384" width="9.00390625" style="1" customWidth="1"/>
  </cols>
  <sheetData>
    <row r="1" spans="1:16" s="399" customFormat="1" ht="15.75" customHeight="1">
      <c r="A1" s="413" t="s">
        <v>167</v>
      </c>
      <c r="B1" s="398"/>
      <c r="C1" s="430"/>
      <c r="D1" s="398"/>
      <c r="E1" s="398"/>
      <c r="F1" s="398"/>
      <c r="G1" s="398"/>
      <c r="H1" s="421"/>
      <c r="I1" s="422"/>
      <c r="J1" s="421"/>
      <c r="K1" s="422"/>
      <c r="L1" s="421"/>
      <c r="M1" s="421" t="s">
        <v>0</v>
      </c>
      <c r="N1" s="421"/>
      <c r="O1" s="423"/>
      <c r="P1" s="424"/>
    </row>
    <row r="2" spans="1:16" s="353" customFormat="1" ht="13.5" customHeight="1">
      <c r="A2" s="346" t="s">
        <v>187</v>
      </c>
      <c r="B2" s="347"/>
      <c r="C2" s="348"/>
      <c r="D2" s="349"/>
      <c r="E2" s="349"/>
      <c r="F2" s="349"/>
      <c r="G2" s="349"/>
      <c r="H2" s="351"/>
      <c r="I2" s="352"/>
      <c r="J2" s="351"/>
      <c r="K2" s="352"/>
      <c r="L2" s="351"/>
      <c r="M2" s="349"/>
      <c r="N2" s="351"/>
      <c r="O2" s="349"/>
      <c r="P2" s="351"/>
    </row>
    <row r="3" spans="1:16" s="8" customFormat="1" ht="9.75" customHeight="1">
      <c r="A3" s="2" t="s">
        <v>1</v>
      </c>
      <c r="B3" s="2"/>
      <c r="C3" s="3"/>
      <c r="D3" s="2"/>
      <c r="E3" s="4"/>
      <c r="F3" s="2" t="s">
        <v>2</v>
      </c>
      <c r="G3" s="2"/>
      <c r="H3" s="5"/>
      <c r="I3" s="2"/>
      <c r="J3" s="6"/>
      <c r="K3" s="2"/>
      <c r="L3" s="6"/>
      <c r="M3" s="2"/>
      <c r="N3" s="5"/>
      <c r="O3" s="4"/>
      <c r="P3" s="7" t="s">
        <v>3</v>
      </c>
    </row>
    <row r="4" spans="1:16" s="14" customFormat="1" ht="11.25" customHeight="1" thickBot="1">
      <c r="A4" s="453" t="str">
        <f>'[3]Week SetUp'!$A$10</f>
        <v>2011/11/5-7</v>
      </c>
      <c r="B4" s="453"/>
      <c r="C4" s="453"/>
      <c r="D4" s="453"/>
      <c r="E4" s="9"/>
      <c r="F4" s="9" t="str">
        <f>'[3]Week SetUp'!$C$10</f>
        <v>台中市</v>
      </c>
      <c r="G4" s="9"/>
      <c r="H4" s="10"/>
      <c r="I4" s="11"/>
      <c r="J4" s="10"/>
      <c r="K4" s="12"/>
      <c r="L4" s="10"/>
      <c r="M4" s="9"/>
      <c r="N4" s="10"/>
      <c r="O4" s="9"/>
      <c r="P4" s="13" t="str">
        <f>'[3]Week SetUp'!$E$10</f>
        <v>王正松</v>
      </c>
    </row>
    <row r="5" spans="1:16" s="19" customFormat="1" ht="9.75">
      <c r="A5" s="15"/>
      <c r="B5" s="16"/>
      <c r="C5" s="16" t="s">
        <v>89</v>
      </c>
      <c r="D5" s="16" t="s">
        <v>90</v>
      </c>
      <c r="E5" s="17" t="s">
        <v>91</v>
      </c>
      <c r="F5" s="4"/>
      <c r="G5" s="17"/>
      <c r="H5" s="18"/>
      <c r="I5" s="16" t="s">
        <v>92</v>
      </c>
      <c r="J5" s="18"/>
      <c r="K5" s="16" t="s">
        <v>93</v>
      </c>
      <c r="L5" s="18"/>
      <c r="M5" s="16" t="s">
        <v>94</v>
      </c>
      <c r="N5" s="18"/>
      <c r="O5" s="16" t="s">
        <v>95</v>
      </c>
      <c r="P5" s="6"/>
    </row>
    <row r="6" spans="1:16" s="19" customFormat="1" ht="3.75" customHeight="1" thickBot="1">
      <c r="A6" s="20"/>
      <c r="B6" s="21"/>
      <c r="C6" s="22"/>
      <c r="D6" s="21"/>
      <c r="E6" s="23"/>
      <c r="F6" s="24"/>
      <c r="G6" s="23"/>
      <c r="H6" s="25"/>
      <c r="I6" s="21"/>
      <c r="J6" s="25"/>
      <c r="K6" s="21"/>
      <c r="L6" s="25"/>
      <c r="M6" s="21"/>
      <c r="N6" s="25"/>
      <c r="O6" s="21"/>
      <c r="P6" s="26"/>
    </row>
    <row r="7" spans="1:19" s="39" customFormat="1" ht="13.5" customHeight="1">
      <c r="A7" s="27">
        <v>1</v>
      </c>
      <c r="B7" s="28"/>
      <c r="C7" s="29">
        <f>IF($D7="","",VLOOKUP($D7,'[3]男單'!$A$7:$P$38,16))</f>
        <v>1</v>
      </c>
      <c r="D7" s="30">
        <v>1</v>
      </c>
      <c r="E7" s="31" t="str">
        <f>UPPER(IF($D7="","",VLOOKUP($D7,'[3]男單'!$A$7:$P$38,2)))</f>
        <v>吳子揚</v>
      </c>
      <c r="F7" s="233"/>
      <c r="G7" s="28" t="str">
        <f>IF($D7="","",VLOOKUP($D7,'[3]男單'!$A$7:$P$38,4))</f>
        <v>台中市</v>
      </c>
      <c r="H7" s="32"/>
      <c r="I7" s="33"/>
      <c r="J7" s="33"/>
      <c r="K7" s="33"/>
      <c r="L7" s="33"/>
      <c r="M7" s="473" t="s">
        <v>253</v>
      </c>
      <c r="N7" s="35"/>
      <c r="O7" s="36"/>
      <c r="P7" s="37"/>
      <c r="Q7" s="38"/>
      <c r="S7" s="40" t="e">
        <f>#REF!</f>
        <v>#REF!</v>
      </c>
    </row>
    <row r="8" spans="1:19" s="39" customFormat="1" ht="13.5" customHeight="1">
      <c r="A8" s="27"/>
      <c r="B8" s="41"/>
      <c r="C8" s="41"/>
      <c r="D8" s="41"/>
      <c r="E8" s="42"/>
      <c r="F8" s="439" t="s">
        <v>254</v>
      </c>
      <c r="G8" s="44" t="s">
        <v>6</v>
      </c>
      <c r="H8" s="45"/>
      <c r="I8" s="46">
        <f>UPPER(IF(OR(H8="a",H8="as"),E7,IF(OR(H8="b",H8="bs"),E9,)))</f>
      </c>
      <c r="J8" s="46"/>
      <c r="K8" s="33"/>
      <c r="L8" s="33"/>
      <c r="M8" s="34"/>
      <c r="N8" s="35"/>
      <c r="O8" s="36"/>
      <c r="P8" s="37"/>
      <c r="Q8" s="38"/>
      <c r="S8" s="47" t="e">
        <f>#REF!</f>
        <v>#REF!</v>
      </c>
    </row>
    <row r="9" spans="1:19" s="39" customFormat="1" ht="13.5" customHeight="1">
      <c r="A9" s="27">
        <v>2</v>
      </c>
      <c r="B9" s="28"/>
      <c r="C9" s="29"/>
      <c r="D9" s="30">
        <v>32</v>
      </c>
      <c r="E9" s="31" t="str">
        <f>UPPER(IF($D9="","",VLOOKUP($D9,'[3]男單'!$A$7:$P$38,2)))</f>
        <v>蔣銘煌</v>
      </c>
      <c r="F9" s="233"/>
      <c r="G9" s="28" t="str">
        <f>IF($D9="","",VLOOKUP($D9,'[3]男單'!$A$7:$P$38,4))</f>
        <v>台中市</v>
      </c>
      <c r="H9" s="48"/>
      <c r="I9" s="49"/>
      <c r="J9" s="50"/>
      <c r="K9" s="33"/>
      <c r="L9" s="33"/>
      <c r="M9" s="34"/>
      <c r="N9" s="35"/>
      <c r="O9" s="36"/>
      <c r="P9" s="37"/>
      <c r="Q9" s="38"/>
      <c r="S9" s="47" t="e">
        <f>#REF!</f>
        <v>#REF!</v>
      </c>
    </row>
    <row r="10" spans="1:19" s="39" customFormat="1" ht="6" customHeight="1">
      <c r="A10" s="27"/>
      <c r="B10" s="41"/>
      <c r="C10" s="41"/>
      <c r="D10" s="51"/>
      <c r="E10" s="42"/>
      <c r="F10" s="439"/>
      <c r="G10" s="33"/>
      <c r="H10" s="52"/>
      <c r="I10" s="477" t="s">
        <v>6</v>
      </c>
      <c r="J10" s="478"/>
      <c r="K10" s="467">
        <f>UPPER(IF(OR(J10="a",J10="as"),I8,IF(OR(J10="b",J10="bs"),I12,)))</f>
      </c>
      <c r="L10" s="471"/>
      <c r="M10" s="464"/>
      <c r="N10" s="464"/>
      <c r="O10" s="465"/>
      <c r="P10" s="466"/>
      <c r="Q10" s="38"/>
      <c r="S10" s="47" t="e">
        <f>#REF!</f>
        <v>#REF!</v>
      </c>
    </row>
    <row r="11" spans="1:19" s="39" customFormat="1" ht="13.5" customHeight="1">
      <c r="A11" s="27">
        <v>3</v>
      </c>
      <c r="B11" s="28"/>
      <c r="C11" s="29"/>
      <c r="D11" s="30">
        <v>31</v>
      </c>
      <c r="E11" s="31" t="str">
        <f>UPPER(IF($D11="","",VLOOKUP($D11,'[3]男單'!$A$7:$P$38,2)))</f>
        <v>鄭安助</v>
      </c>
      <c r="F11" s="233"/>
      <c r="G11" s="28" t="str">
        <f>IF($D11="","",VLOOKUP($D11,'[3]男單'!$A$7:$P$38,4))</f>
        <v>台中市</v>
      </c>
      <c r="H11" s="32"/>
      <c r="I11" s="498" t="s">
        <v>265</v>
      </c>
      <c r="J11" s="499"/>
      <c r="K11" s="470"/>
      <c r="L11" s="463"/>
      <c r="M11" s="464"/>
      <c r="N11" s="464"/>
      <c r="O11" s="465"/>
      <c r="P11" s="466"/>
      <c r="Q11" s="38"/>
      <c r="S11" s="47" t="e">
        <f>#REF!</f>
        <v>#REF!</v>
      </c>
    </row>
    <row r="12" spans="1:19" s="39" customFormat="1" ht="13.5" customHeight="1">
      <c r="A12" s="27"/>
      <c r="B12" s="41"/>
      <c r="C12" s="41"/>
      <c r="D12" s="51"/>
      <c r="E12" s="42"/>
      <c r="F12" s="439" t="s">
        <v>287</v>
      </c>
      <c r="G12" s="44" t="s">
        <v>6</v>
      </c>
      <c r="H12" s="45"/>
      <c r="I12" s="467">
        <f>UPPER(IF(OR(H12="a",H12="as"),E11,IF(OR(H12="b",H12="bs"),E13,)))</f>
      </c>
      <c r="J12" s="468"/>
      <c r="K12" s="487"/>
      <c r="L12" s="469"/>
      <c r="M12" s="464"/>
      <c r="N12" s="464"/>
      <c r="O12" s="465"/>
      <c r="P12" s="466"/>
      <c r="Q12" s="38"/>
      <c r="S12" s="47" t="e">
        <f>#REF!</f>
        <v>#REF!</v>
      </c>
    </row>
    <row r="13" spans="1:19" s="39" customFormat="1" ht="13.5" customHeight="1">
      <c r="A13" s="27">
        <v>4</v>
      </c>
      <c r="B13" s="28"/>
      <c r="C13" s="29"/>
      <c r="D13" s="30">
        <v>14</v>
      </c>
      <c r="E13" s="31" t="str">
        <f>UPPER(IF($D13="","",VLOOKUP($D13,'[3]男單'!$A$7:$P$38,2)))</f>
        <v>陳金來</v>
      </c>
      <c r="F13" s="233"/>
      <c r="G13" s="28" t="str">
        <f>IF($D13="","",VLOOKUP($D13,'[3]男單'!$A$7:$P$38,4))</f>
        <v>新竹市</v>
      </c>
      <c r="H13" s="48"/>
      <c r="I13" s="470"/>
      <c r="J13" s="439"/>
      <c r="K13" s="498" t="s">
        <v>273</v>
      </c>
      <c r="L13" s="499"/>
      <c r="M13" s="464"/>
      <c r="N13" s="464"/>
      <c r="O13" s="465"/>
      <c r="P13" s="466"/>
      <c r="Q13" s="38"/>
      <c r="S13" s="47" t="e">
        <f>#REF!</f>
        <v>#REF!</v>
      </c>
    </row>
    <row r="14" spans="1:19" s="39" customFormat="1" ht="6" customHeight="1">
      <c r="A14" s="27"/>
      <c r="B14" s="41"/>
      <c r="C14" s="41"/>
      <c r="D14" s="51"/>
      <c r="E14" s="42"/>
      <c r="F14" s="439"/>
      <c r="G14" s="33"/>
      <c r="H14" s="52"/>
      <c r="I14" s="439"/>
      <c r="J14" s="439"/>
      <c r="K14" s="498"/>
      <c r="L14" s="499"/>
      <c r="M14" s="467">
        <f>UPPER(IF(OR(L14="a",L14="as"),K10,IF(OR(L14="b",L14="bs"),K18,)))</f>
      </c>
      <c r="N14" s="471"/>
      <c r="O14" s="465"/>
      <c r="P14" s="466"/>
      <c r="Q14" s="38"/>
      <c r="S14" s="47" t="e">
        <f>#REF!</f>
        <v>#REF!</v>
      </c>
    </row>
    <row r="15" spans="1:19" s="39" customFormat="1" ht="13.5" customHeight="1">
      <c r="A15" s="27">
        <v>5</v>
      </c>
      <c r="B15" s="28"/>
      <c r="C15" s="29">
        <f>IF($D15="","",VLOOKUP($D15,'[3]男單'!$A$7:$P$38,16))</f>
        <v>9</v>
      </c>
      <c r="D15" s="30">
        <v>9</v>
      </c>
      <c r="E15" s="31" t="str">
        <f>UPPER(IF($D15="","",VLOOKUP($D15,'[3]男單'!$A$7:$P$38,2)))</f>
        <v>吳真彬</v>
      </c>
      <c r="F15" s="233"/>
      <c r="G15" s="28" t="str">
        <f>IF($D15="","",VLOOKUP($D15,'[3]男單'!$A$7:$P$38,4))</f>
        <v>基隆</v>
      </c>
      <c r="H15" s="32"/>
      <c r="I15" s="439"/>
      <c r="J15" s="439"/>
      <c r="K15" s="498"/>
      <c r="L15" s="499"/>
      <c r="M15" s="470"/>
      <c r="N15" s="472"/>
      <c r="O15" s="473"/>
      <c r="P15" s="474"/>
      <c r="Q15" s="38"/>
      <c r="S15" s="47" t="e">
        <f>#REF!</f>
        <v>#REF!</v>
      </c>
    </row>
    <row r="16" spans="1:19" s="39" customFormat="1" ht="13.5" customHeight="1" thickBot="1">
      <c r="A16" s="27" t="s">
        <v>97</v>
      </c>
      <c r="B16" s="41"/>
      <c r="C16" s="41"/>
      <c r="D16" s="51">
        <v>23</v>
      </c>
      <c r="E16" s="77" t="str">
        <f>UPPER(IF($D16="","",VLOOKUP($D16,'[3]男單'!$A$7:$P$38,2)))</f>
        <v>劉瑞星</v>
      </c>
      <c r="F16" s="439" t="s">
        <v>288</v>
      </c>
      <c r="G16" s="78" t="str">
        <f>IF($D16="","",VLOOKUP($D16,'[3]男單'!$A$7:$P$38,4))</f>
        <v>彰化市</v>
      </c>
      <c r="H16" s="45"/>
      <c r="I16" s="467">
        <f>UPPER(IF(OR(H16="a",H16="as"),E15,IF(OR(H16="b",H16="bs"),E17,)))</f>
      </c>
      <c r="J16" s="467"/>
      <c r="K16" s="498"/>
      <c r="L16" s="499"/>
      <c r="M16" s="475"/>
      <c r="N16" s="472"/>
      <c r="O16" s="473"/>
      <c r="P16" s="474"/>
      <c r="Q16" s="38"/>
      <c r="S16" s="63" t="e">
        <f>#REF!</f>
        <v>#REF!</v>
      </c>
    </row>
    <row r="17" spans="1:17" s="39" customFormat="1" ht="13.5" customHeight="1">
      <c r="A17" s="27">
        <v>6</v>
      </c>
      <c r="B17" s="79"/>
      <c r="C17" s="82"/>
      <c r="D17" s="80">
        <v>26</v>
      </c>
      <c r="E17" s="77" t="str">
        <f>UPPER(IF($D17="","",VLOOKUP($D17,'[3]男單'!$A$7:$P$38,2)))</f>
        <v>蘇榮基</v>
      </c>
      <c r="F17" s="440" t="s">
        <v>289</v>
      </c>
      <c r="G17" s="28" t="str">
        <f>IF($D17="","",VLOOKUP($D17,'[3]男單'!$A$7:$P$38,4))</f>
        <v>彰化縣</v>
      </c>
      <c r="H17" s="48"/>
      <c r="I17" s="470"/>
      <c r="J17" s="476"/>
      <c r="K17" s="439"/>
      <c r="L17" s="469"/>
      <c r="M17" s="475"/>
      <c r="N17" s="472"/>
      <c r="O17" s="473"/>
      <c r="P17" s="474"/>
      <c r="Q17" s="38"/>
    </row>
    <row r="18" spans="1:17" s="39" customFormat="1" ht="6" customHeight="1">
      <c r="A18" s="27"/>
      <c r="B18" s="41"/>
      <c r="C18" s="41"/>
      <c r="D18" s="51"/>
      <c r="E18" s="42"/>
      <c r="F18" s="439"/>
      <c r="G18" s="33"/>
      <c r="H18" s="52"/>
      <c r="I18" s="477" t="s">
        <v>6</v>
      </c>
      <c r="J18" s="478"/>
      <c r="K18" s="467">
        <f>UPPER(IF(OR(J18="a",J18="as"),I16,IF(OR(J18="b",J18="bs"),I20,)))</f>
      </c>
      <c r="L18" s="479"/>
      <c r="M18" s="475"/>
      <c r="N18" s="472"/>
      <c r="O18" s="473"/>
      <c r="P18" s="474"/>
      <c r="Q18" s="38"/>
    </row>
    <row r="19" spans="1:17" s="39" customFormat="1" ht="13.5" customHeight="1">
      <c r="A19" s="27">
        <v>7</v>
      </c>
      <c r="B19" s="28"/>
      <c r="C19" s="29">
        <f>IF($D19="","",VLOOKUP($D19,'[3]男單'!$A$7:$P$38,16))</f>
      </c>
      <c r="D19" s="30"/>
      <c r="E19" s="31" t="s">
        <v>98</v>
      </c>
      <c r="F19" s="233"/>
      <c r="G19" s="28" t="s">
        <v>99</v>
      </c>
      <c r="H19" s="32"/>
      <c r="I19" s="498" t="s">
        <v>266</v>
      </c>
      <c r="J19" s="499"/>
      <c r="K19" s="470"/>
      <c r="L19" s="464"/>
      <c r="M19" s="475"/>
      <c r="N19" s="472"/>
      <c r="O19" s="473"/>
      <c r="P19" s="474"/>
      <c r="Q19" s="38"/>
    </row>
    <row r="20" spans="1:17" s="39" customFormat="1" ht="13.5" customHeight="1">
      <c r="A20" s="27"/>
      <c r="B20" s="41"/>
      <c r="C20" s="41"/>
      <c r="D20" s="41"/>
      <c r="E20" s="42"/>
      <c r="F20" s="439" t="s">
        <v>255</v>
      </c>
      <c r="G20" s="44" t="s">
        <v>6</v>
      </c>
      <c r="H20" s="45"/>
      <c r="I20" s="467">
        <f>UPPER(IF(OR(H20="a",H20="as"),E19,IF(OR(H20="b",H20="bs"),E21,)))</f>
      </c>
      <c r="J20" s="468"/>
      <c r="K20" s="487"/>
      <c r="L20" s="464"/>
      <c r="M20" s="475"/>
      <c r="N20" s="472"/>
      <c r="O20" s="473"/>
      <c r="P20" s="474"/>
      <c r="Q20" s="38"/>
    </row>
    <row r="21" spans="1:17" s="39" customFormat="1" ht="13.5" customHeight="1">
      <c r="A21" s="27">
        <v>8</v>
      </c>
      <c r="B21" s="28"/>
      <c r="C21" s="29">
        <f>IF($D21="","",VLOOKUP($D21,'[3]男單'!$A$7:$P$38,16))</f>
        <v>5</v>
      </c>
      <c r="D21" s="30">
        <v>6</v>
      </c>
      <c r="E21" s="31" t="str">
        <f>UPPER(IF($D21="","",VLOOKUP($D21,'[3]男單'!$A$7:$P$38,2)))</f>
        <v>陳進祿</v>
      </c>
      <c r="F21" s="233"/>
      <c r="G21" s="28" t="str">
        <f>IF($D21="","",VLOOKUP($D21,'[3]男單'!$A$7:$P$38,4))</f>
        <v>彰化市</v>
      </c>
      <c r="H21" s="48"/>
      <c r="I21" s="470"/>
      <c r="J21" s="439"/>
      <c r="K21" s="487"/>
      <c r="L21" s="464"/>
      <c r="M21" s="498" t="s">
        <v>277</v>
      </c>
      <c r="N21" s="499"/>
      <c r="O21" s="473"/>
      <c r="P21" s="474"/>
      <c r="Q21" s="38"/>
    </row>
    <row r="22" spans="1:17" s="39" customFormat="1" ht="6" customHeight="1">
      <c r="A22" s="27"/>
      <c r="B22" s="41"/>
      <c r="C22" s="41"/>
      <c r="D22" s="41"/>
      <c r="E22" s="42"/>
      <c r="F22" s="439"/>
      <c r="G22" s="33"/>
      <c r="H22" s="52"/>
      <c r="I22" s="439"/>
      <c r="J22" s="439"/>
      <c r="K22" s="487"/>
      <c r="L22" s="480"/>
      <c r="M22" s="498"/>
      <c r="N22" s="499"/>
      <c r="O22" s="467">
        <f>UPPER(IF(OR(N22="a",N22="as"),M14,IF(OR(N22="b",N22="bs"),M30,)))</f>
      </c>
      <c r="P22" s="481"/>
      <c r="Q22" s="38"/>
    </row>
    <row r="23" spans="1:17" s="39" customFormat="1" ht="13.5" customHeight="1">
      <c r="A23" s="27">
        <v>9</v>
      </c>
      <c r="B23" s="28"/>
      <c r="C23" s="29">
        <f>IF($D23="","",VLOOKUP($D23,'[3]男單'!$A$7:$P$38,16))</f>
        <v>3</v>
      </c>
      <c r="D23" s="30">
        <v>4</v>
      </c>
      <c r="E23" s="31" t="str">
        <f>UPPER(IF($D23="","",VLOOKUP($D23,'[3]男單'!$A$7:$P$38,2)))</f>
        <v>劉有原</v>
      </c>
      <c r="F23" s="233"/>
      <c r="G23" s="28" t="str">
        <f>IF($D23="","",VLOOKUP($D23,'[3]男單'!$A$7:$P$38,4))</f>
        <v>台中市</v>
      </c>
      <c r="H23" s="32"/>
      <c r="I23" s="439"/>
      <c r="J23" s="439"/>
      <c r="K23" s="439"/>
      <c r="L23" s="464"/>
      <c r="M23" s="498"/>
      <c r="N23" s="499"/>
      <c r="O23" s="470"/>
      <c r="P23" s="472"/>
      <c r="Q23" s="38"/>
    </row>
    <row r="24" spans="1:17" s="39" customFormat="1" ht="13.5" customHeight="1">
      <c r="A24" s="27"/>
      <c r="B24" s="41"/>
      <c r="C24" s="41"/>
      <c r="D24" s="41"/>
      <c r="E24" s="42"/>
      <c r="F24" s="439" t="s">
        <v>256</v>
      </c>
      <c r="G24" s="44" t="s">
        <v>6</v>
      </c>
      <c r="H24" s="45"/>
      <c r="I24" s="467">
        <f>UPPER(IF(OR(H24="a",H24="as"),E23,IF(OR(H24="b",H24="bs"),E25,)))</f>
      </c>
      <c r="J24" s="467"/>
      <c r="K24" s="439"/>
      <c r="L24" s="464"/>
      <c r="M24" s="473"/>
      <c r="N24" s="472"/>
      <c r="O24" s="473"/>
      <c r="P24" s="472"/>
      <c r="Q24" s="38"/>
    </row>
    <row r="25" spans="1:17" s="39" customFormat="1" ht="13.5" customHeight="1">
      <c r="A25" s="27">
        <v>10</v>
      </c>
      <c r="B25" s="28"/>
      <c r="C25" s="29"/>
      <c r="D25" s="30">
        <v>19</v>
      </c>
      <c r="E25" s="31" t="str">
        <f>UPPER(IF($D25="","",VLOOKUP($D25,'[3]男單'!$A$7:$P$38,2)))</f>
        <v>饒維洲</v>
      </c>
      <c r="F25" s="233"/>
      <c r="G25" s="28" t="str">
        <f>IF($D25="","",VLOOKUP($D25,'[3]男單'!$A$7:$P$38,4))</f>
        <v>南投縣</v>
      </c>
      <c r="H25" s="48"/>
      <c r="I25" s="470"/>
      <c r="J25" s="476"/>
      <c r="K25" s="439"/>
      <c r="L25" s="464"/>
      <c r="M25" s="473"/>
      <c r="N25" s="472"/>
      <c r="O25" s="473"/>
      <c r="P25" s="472"/>
      <c r="Q25" s="38"/>
    </row>
    <row r="26" spans="1:17" s="39" customFormat="1" ht="6" customHeight="1">
      <c r="A26" s="27"/>
      <c r="B26" s="41"/>
      <c r="C26" s="41"/>
      <c r="D26" s="51"/>
      <c r="E26" s="42"/>
      <c r="F26" s="439"/>
      <c r="G26" s="33"/>
      <c r="H26" s="52"/>
      <c r="I26" s="477" t="s">
        <v>6</v>
      </c>
      <c r="J26" s="478"/>
      <c r="K26" s="467">
        <f>UPPER(IF(OR(J26="a",J26="as"),I24,IF(OR(J26="b",J26="bs"),I28,)))</f>
      </c>
      <c r="L26" s="471"/>
      <c r="M26" s="473"/>
      <c r="N26" s="472"/>
      <c r="O26" s="473"/>
      <c r="P26" s="472"/>
      <c r="Q26" s="38"/>
    </row>
    <row r="27" spans="1:17" s="39" customFormat="1" ht="13.5" customHeight="1">
      <c r="A27" s="27">
        <v>11</v>
      </c>
      <c r="B27" s="28"/>
      <c r="C27" s="29"/>
      <c r="D27" s="30">
        <v>30</v>
      </c>
      <c r="E27" s="31" t="str">
        <f>UPPER(IF($D27="","",VLOOKUP($D27,'[3]男單'!$A$7:$P$38,2)))</f>
        <v>巫俍興</v>
      </c>
      <c r="F27" s="233"/>
      <c r="G27" s="28" t="str">
        <f>IF($D27="","",VLOOKUP($D27,'[3]男單'!$A$7:$P$38,4))</f>
        <v>台中市</v>
      </c>
      <c r="H27" s="32"/>
      <c r="I27" s="498" t="s">
        <v>267</v>
      </c>
      <c r="J27" s="499"/>
      <c r="K27" s="470"/>
      <c r="L27" s="463"/>
      <c r="M27" s="473"/>
      <c r="N27" s="472"/>
      <c r="O27" s="473"/>
      <c r="P27" s="472"/>
      <c r="Q27" s="38"/>
    </row>
    <row r="28" spans="1:17" s="39" customFormat="1" ht="13.5" customHeight="1">
      <c r="A28" s="27" t="s">
        <v>100</v>
      </c>
      <c r="B28" s="82"/>
      <c r="C28" s="82"/>
      <c r="D28" s="83"/>
      <c r="E28" s="31" t="s">
        <v>101</v>
      </c>
      <c r="F28" s="441" t="s">
        <v>290</v>
      </c>
      <c r="G28" s="84" t="s">
        <v>102</v>
      </c>
      <c r="H28" s="45"/>
      <c r="I28" s="467">
        <f>UPPER(IF(OR(H28="a",H28="as"),E27,IF(OR(H28="b",H28="bs"),E29,)))</f>
      </c>
      <c r="J28" s="468"/>
      <c r="K28" s="487"/>
      <c r="L28" s="469"/>
      <c r="M28" s="473"/>
      <c r="N28" s="472"/>
      <c r="O28" s="473"/>
      <c r="P28" s="472"/>
      <c r="Q28" s="38"/>
    </row>
    <row r="29" spans="1:17" s="39" customFormat="1" ht="13.5" customHeight="1">
      <c r="A29" s="27">
        <v>12</v>
      </c>
      <c r="B29" s="28"/>
      <c r="C29" s="29"/>
      <c r="D29" s="30">
        <v>25</v>
      </c>
      <c r="E29" s="31" t="str">
        <f>UPPER(IF($D29="","",VLOOKUP($D29,'[3]男單'!$A$7:$P$38,2)))</f>
        <v>劉偉銘</v>
      </c>
      <c r="F29" s="233" t="s">
        <v>291</v>
      </c>
      <c r="G29" s="28" t="str">
        <f>IF($D29="","",VLOOKUP($D29,'[3]男單'!$A$7:$P$38,4))</f>
        <v>台北市</v>
      </c>
      <c r="H29" s="48"/>
      <c r="I29" s="470"/>
      <c r="J29" s="439"/>
      <c r="K29" s="498" t="s">
        <v>274</v>
      </c>
      <c r="L29" s="499"/>
      <c r="M29" s="473"/>
      <c r="N29" s="472"/>
      <c r="O29" s="473"/>
      <c r="P29" s="472"/>
      <c r="Q29" s="38"/>
    </row>
    <row r="30" spans="1:17" s="39" customFormat="1" ht="6" customHeight="1">
      <c r="A30" s="27"/>
      <c r="B30" s="41"/>
      <c r="C30" s="41"/>
      <c r="D30" s="51"/>
      <c r="E30" s="42"/>
      <c r="F30" s="439"/>
      <c r="G30" s="33"/>
      <c r="H30" s="52"/>
      <c r="I30" s="439"/>
      <c r="J30" s="439"/>
      <c r="K30" s="498"/>
      <c r="L30" s="499"/>
      <c r="M30" s="467">
        <f>UPPER(IF(OR(L30="a",L30="as"),K26,IF(OR(L30="b",L30="bs"),K34,)))</f>
      </c>
      <c r="N30" s="482"/>
      <c r="O30" s="473"/>
      <c r="P30" s="472"/>
      <c r="Q30" s="38"/>
    </row>
    <row r="31" spans="1:17" s="39" customFormat="1" ht="13.5" customHeight="1">
      <c r="A31" s="27">
        <v>13</v>
      </c>
      <c r="B31" s="28"/>
      <c r="C31" s="29">
        <f>IF($D31="","",VLOOKUP($D31,'[3]男單'!$A$7:$P$38,16))</f>
        <v>9</v>
      </c>
      <c r="D31" s="30">
        <v>10</v>
      </c>
      <c r="E31" s="31" t="str">
        <f>UPPER(IF($D31="","",VLOOKUP($D31,'[3]男單'!$A$7:$P$38,2)))</f>
        <v>楊銘財</v>
      </c>
      <c r="F31" s="233"/>
      <c r="G31" s="28" t="str">
        <f>IF($D31="","",VLOOKUP($D31,'[3]男單'!$A$7:$P$38,4))</f>
        <v>桃園市</v>
      </c>
      <c r="H31" s="32"/>
      <c r="I31" s="439"/>
      <c r="J31" s="439"/>
      <c r="K31" s="498"/>
      <c r="L31" s="499"/>
      <c r="M31" s="470"/>
      <c r="N31" s="483"/>
      <c r="O31" s="473"/>
      <c r="P31" s="472"/>
      <c r="Q31" s="38"/>
    </row>
    <row r="32" spans="1:17" s="39" customFormat="1" ht="13.5" customHeight="1">
      <c r="A32" s="27"/>
      <c r="B32" s="41"/>
      <c r="C32" s="41"/>
      <c r="D32" s="51"/>
      <c r="E32" s="42"/>
      <c r="F32" s="439" t="s">
        <v>257</v>
      </c>
      <c r="G32" s="44" t="s">
        <v>6</v>
      </c>
      <c r="H32" s="45"/>
      <c r="I32" s="467">
        <f>UPPER(IF(OR(H32="a",H32="as"),E31,IF(OR(H32="b",H32="bs"),E33,)))</f>
      </c>
      <c r="J32" s="467"/>
      <c r="K32" s="498"/>
      <c r="L32" s="499"/>
      <c r="M32" s="475"/>
      <c r="N32" s="483"/>
      <c r="O32" s="473"/>
      <c r="P32" s="472"/>
      <c r="Q32" s="38"/>
    </row>
    <row r="33" spans="1:17" s="39" customFormat="1" ht="13.5" customHeight="1">
      <c r="A33" s="27">
        <v>14</v>
      </c>
      <c r="B33" s="28"/>
      <c r="C33" s="29">
        <f>IF($D33="","",VLOOKUP($D33,'[3]男單'!$A$7:$P$38,16))</f>
      </c>
      <c r="D33" s="30"/>
      <c r="E33" s="31" t="s">
        <v>103</v>
      </c>
      <c r="F33" s="233"/>
      <c r="G33" s="28" t="s">
        <v>99</v>
      </c>
      <c r="H33" s="48"/>
      <c r="I33" s="470"/>
      <c r="J33" s="476"/>
      <c r="K33" s="439"/>
      <c r="L33" s="469"/>
      <c r="M33" s="475"/>
      <c r="N33" s="483"/>
      <c r="O33" s="473"/>
      <c r="P33" s="472"/>
      <c r="Q33" s="38"/>
    </row>
    <row r="34" spans="1:17" s="39" customFormat="1" ht="6" customHeight="1">
      <c r="A34" s="27"/>
      <c r="B34" s="41"/>
      <c r="C34" s="41"/>
      <c r="D34" s="51"/>
      <c r="E34" s="42"/>
      <c r="F34" s="439"/>
      <c r="G34" s="33"/>
      <c r="H34" s="52"/>
      <c r="I34" s="477" t="s">
        <v>6</v>
      </c>
      <c r="J34" s="478"/>
      <c r="K34" s="467">
        <f>UPPER(IF(OR(J34="a",J34="as"),I32,IF(OR(J34="b",J34="bs"),I36,)))</f>
      </c>
      <c r="L34" s="479"/>
      <c r="M34" s="475"/>
      <c r="N34" s="483"/>
      <c r="O34" s="473"/>
      <c r="P34" s="472"/>
      <c r="Q34" s="38"/>
    </row>
    <row r="35" spans="1:17" s="39" customFormat="1" ht="13.5" customHeight="1">
      <c r="A35" s="27">
        <v>15</v>
      </c>
      <c r="B35" s="28"/>
      <c r="C35" s="29"/>
      <c r="D35" s="30">
        <v>22</v>
      </c>
      <c r="E35" s="31" t="str">
        <f>UPPER(IF($D35="","",VLOOKUP($D35,'[3]男單'!$A$7:$P$38,2)))</f>
        <v>呂瑞騰</v>
      </c>
      <c r="F35" s="233"/>
      <c r="G35" s="28" t="str">
        <f>IF($D35="","",VLOOKUP($D35,'[3]男單'!$A$7:$P$38,4))</f>
        <v>桃園市</v>
      </c>
      <c r="H35" s="32"/>
      <c r="I35" s="498" t="s">
        <v>268</v>
      </c>
      <c r="J35" s="499"/>
      <c r="K35" s="470"/>
      <c r="L35" s="464"/>
      <c r="M35" s="475"/>
      <c r="N35" s="483"/>
      <c r="O35" s="473"/>
      <c r="P35" s="472"/>
      <c r="Q35" s="38"/>
    </row>
    <row r="36" spans="1:17" s="39" customFormat="1" ht="13.5" customHeight="1">
      <c r="A36" s="27"/>
      <c r="B36" s="41"/>
      <c r="C36" s="41"/>
      <c r="D36" s="41"/>
      <c r="E36" s="42"/>
      <c r="F36" s="439" t="s">
        <v>258</v>
      </c>
      <c r="G36" s="44" t="s">
        <v>6</v>
      </c>
      <c r="H36" s="45"/>
      <c r="I36" s="467">
        <f>UPPER(IF(OR(H36="a",H36="as"),E35,IF(OR(H36="b",H36="bs"),E37,)))</f>
      </c>
      <c r="J36" s="468"/>
      <c r="K36" s="487"/>
      <c r="L36" s="464"/>
      <c r="M36" s="475"/>
      <c r="N36" s="483"/>
      <c r="O36" s="473"/>
      <c r="P36" s="472"/>
      <c r="Q36" s="38"/>
    </row>
    <row r="37" spans="1:17" s="39" customFormat="1" ht="13.5" customHeight="1">
      <c r="A37" s="27">
        <v>16</v>
      </c>
      <c r="B37" s="28"/>
      <c r="C37" s="29">
        <f>IF($D37="","",VLOOKUP($D37,'[3]男單'!$A$7:$P$38,16))</f>
        <v>5</v>
      </c>
      <c r="D37" s="30">
        <v>7</v>
      </c>
      <c r="E37" s="31" t="str">
        <f>UPPER(IF($D37="","",VLOOKUP($D37,'[3]男單'!$A$7:$P$38,2)))</f>
        <v>張竹修</v>
      </c>
      <c r="F37" s="233"/>
      <c r="G37" s="28" t="str">
        <f>IF($D37="","",VLOOKUP($D37,'[3]男單'!$A$7:$P$38,4))</f>
        <v>台中市</v>
      </c>
      <c r="H37" s="48"/>
      <c r="I37" s="470"/>
      <c r="J37" s="439"/>
      <c r="K37" s="487"/>
      <c r="L37" s="464"/>
      <c r="M37" s="504" t="s">
        <v>283</v>
      </c>
      <c r="N37" s="504"/>
      <c r="O37" s="497" t="s">
        <v>279</v>
      </c>
      <c r="P37" s="510"/>
      <c r="Q37" s="38"/>
    </row>
    <row r="38" spans="1:17" s="39" customFormat="1" ht="6" customHeight="1">
      <c r="A38" s="27"/>
      <c r="B38" s="41"/>
      <c r="C38" s="41"/>
      <c r="D38" s="41"/>
      <c r="E38" s="42"/>
      <c r="F38" s="439"/>
      <c r="G38" s="33"/>
      <c r="H38" s="52"/>
      <c r="I38" s="439"/>
      <c r="J38" s="439"/>
      <c r="K38" s="487"/>
      <c r="L38" s="480"/>
      <c r="M38" s="504"/>
      <c r="N38" s="504"/>
      <c r="O38" s="467">
        <f>UPPER(IF(OR(N39="a",N39="as"),O22,IF(OR(N39="b",N39="bs"),O54,)))</f>
      </c>
      <c r="P38" s="490"/>
      <c r="Q38" s="38"/>
    </row>
    <row r="39" spans="1:17" s="39" customFormat="1" ht="13.5" customHeight="1">
      <c r="A39" s="27">
        <v>17</v>
      </c>
      <c r="B39" s="28"/>
      <c r="C39" s="29">
        <f>IF($D39="","",VLOOKUP($D39,'[3]男單'!$A$7:$P$38,16))</f>
        <v>5</v>
      </c>
      <c r="D39" s="30">
        <v>8</v>
      </c>
      <c r="E39" s="31" t="str">
        <f>UPPER(IF($D39="","",VLOOKUP($D39,'[3]男單'!$A$7:$P$38,2)))</f>
        <v>黃欽詮</v>
      </c>
      <c r="F39" s="233"/>
      <c r="G39" s="28" t="str">
        <f>IF($D39="","",VLOOKUP($D39,'[3]男單'!$A$7:$P$38,4))</f>
        <v>南投市</v>
      </c>
      <c r="H39" s="32"/>
      <c r="I39" s="439"/>
      <c r="J39" s="439"/>
      <c r="K39" s="439"/>
      <c r="L39" s="464"/>
      <c r="M39" s="504"/>
      <c r="N39" s="504"/>
      <c r="O39" s="484"/>
      <c r="P39" s="485"/>
      <c r="Q39" s="38"/>
    </row>
    <row r="40" spans="1:17" s="39" customFormat="1" ht="13.5" customHeight="1">
      <c r="A40" s="27"/>
      <c r="B40" s="41"/>
      <c r="C40" s="41"/>
      <c r="D40" s="41"/>
      <c r="E40" s="42"/>
      <c r="F40" s="439" t="s">
        <v>259</v>
      </c>
      <c r="G40" s="44" t="s">
        <v>6</v>
      </c>
      <c r="H40" s="45"/>
      <c r="I40" s="467">
        <f>UPPER(IF(OR(H40="a",H40="as"),E39,IF(OR(H40="b",H40="bs"),E41,)))</f>
      </c>
      <c r="J40" s="467"/>
      <c r="K40" s="439"/>
      <c r="L40" s="464"/>
      <c r="M40" s="473"/>
      <c r="N40" s="474"/>
      <c r="O40" s="473"/>
      <c r="P40" s="472"/>
      <c r="Q40" s="38"/>
    </row>
    <row r="41" spans="1:17" s="39" customFormat="1" ht="13.5" customHeight="1">
      <c r="A41" s="27">
        <v>18</v>
      </c>
      <c r="B41" s="28"/>
      <c r="C41" s="29"/>
      <c r="D41" s="30">
        <v>24</v>
      </c>
      <c r="E41" s="31" t="str">
        <f>UPPER(IF($D41="","",VLOOKUP($D41,'[3]男單'!$A$7:$P$38,2)))</f>
        <v>黃郁文</v>
      </c>
      <c r="F41" s="233"/>
      <c r="G41" s="28" t="str">
        <f>IF($D41="","",VLOOKUP($D41,'[3]男單'!$A$7:$P$38,4))</f>
        <v>桃園縣</v>
      </c>
      <c r="H41" s="48"/>
      <c r="I41" s="470"/>
      <c r="J41" s="476"/>
      <c r="K41" s="439"/>
      <c r="L41" s="464"/>
      <c r="M41" s="473"/>
      <c r="N41" s="474"/>
      <c r="O41" s="473"/>
      <c r="P41" s="472"/>
      <c r="Q41" s="38"/>
    </row>
    <row r="42" spans="1:17" s="39" customFormat="1" ht="6" customHeight="1">
      <c r="A42" s="27"/>
      <c r="B42" s="41"/>
      <c r="C42" s="41"/>
      <c r="D42" s="51"/>
      <c r="E42" s="42"/>
      <c r="F42" s="439"/>
      <c r="G42" s="33"/>
      <c r="H42" s="52"/>
      <c r="I42" s="477" t="s">
        <v>6</v>
      </c>
      <c r="J42" s="478"/>
      <c r="K42" s="467">
        <f>UPPER(IF(OR(J42="a",J42="as"),I40,IF(OR(J42="b",J42="bs"),I44,)))</f>
      </c>
      <c r="L42" s="471"/>
      <c r="M42" s="473"/>
      <c r="N42" s="474"/>
      <c r="O42" s="473"/>
      <c r="P42" s="472"/>
      <c r="Q42" s="38"/>
    </row>
    <row r="43" spans="1:17" s="39" customFormat="1" ht="13.5" customHeight="1">
      <c r="A43" s="27">
        <v>19</v>
      </c>
      <c r="B43" s="28"/>
      <c r="C43" s="29"/>
      <c r="D43" s="30">
        <v>20</v>
      </c>
      <c r="E43" s="31" t="str">
        <f>UPPER(IF($D43="","",VLOOKUP($D43,'[3]男單'!$A$7:$P$38,2)))</f>
        <v>張光輝</v>
      </c>
      <c r="F43" s="233"/>
      <c r="G43" s="28" t="str">
        <f>IF($D43="","",VLOOKUP($D43,'[3]男單'!$A$7:$P$38,4))</f>
        <v>台中市</v>
      </c>
      <c r="H43" s="32"/>
      <c r="I43" s="498" t="s">
        <v>269</v>
      </c>
      <c r="J43" s="499"/>
      <c r="K43" s="470"/>
      <c r="L43" s="463"/>
      <c r="M43" s="473"/>
      <c r="N43" s="474"/>
      <c r="O43" s="473"/>
      <c r="P43" s="472"/>
      <c r="Q43" s="38"/>
    </row>
    <row r="44" spans="1:17" s="39" customFormat="1" ht="13.5" customHeight="1">
      <c r="A44" s="27" t="s">
        <v>104</v>
      </c>
      <c r="B44" s="82"/>
      <c r="C44" s="82"/>
      <c r="D44" s="83">
        <v>16</v>
      </c>
      <c r="E44" s="31" t="str">
        <f>UPPER(IF($D44="","",VLOOKUP($D44,'[3]男單'!$A$7:$P$38,2)))</f>
        <v>吳仕傑</v>
      </c>
      <c r="F44" s="441" t="s">
        <v>260</v>
      </c>
      <c r="G44" s="84" t="str">
        <f>IF($D44="","",VLOOKUP($D44,'[3]男單'!$A$7:$P$38,4))</f>
        <v>宜蘭縣</v>
      </c>
      <c r="H44" s="45"/>
      <c r="I44" s="467">
        <f>UPPER(IF(OR(H44="a",H44="as"),E43,IF(OR(H44="b",H44="bs"),E45,)))</f>
      </c>
      <c r="J44" s="468"/>
      <c r="K44" s="487"/>
      <c r="L44" s="469"/>
      <c r="M44" s="473"/>
      <c r="N44" s="474"/>
      <c r="O44" s="473"/>
      <c r="P44" s="472"/>
      <c r="Q44" s="38"/>
    </row>
    <row r="45" spans="1:17" s="39" customFormat="1" ht="13.5" customHeight="1">
      <c r="A45" s="27">
        <v>20</v>
      </c>
      <c r="B45" s="28"/>
      <c r="C45" s="29">
        <f>IF($D45="","",VLOOKUP($D45,'[3]男單'!$A$7:$P$38,16))</f>
        <v>9</v>
      </c>
      <c r="D45" s="30">
        <v>12</v>
      </c>
      <c r="E45" s="31" t="str">
        <f>UPPER(IF($D45="","",VLOOKUP($D45,'[3]男單'!$A$7:$P$38,2)))</f>
        <v>郭權財</v>
      </c>
      <c r="F45" s="233" t="s">
        <v>261</v>
      </c>
      <c r="G45" s="28" t="str">
        <f>IF($D45="","",VLOOKUP($D45,'[3]男單'!$A$7:$P$38,4))</f>
        <v>台中市</v>
      </c>
      <c r="H45" s="48"/>
      <c r="I45" s="470"/>
      <c r="J45" s="439"/>
      <c r="K45" s="498" t="s">
        <v>275</v>
      </c>
      <c r="L45" s="499"/>
      <c r="M45" s="473"/>
      <c r="N45" s="474"/>
      <c r="O45" s="473"/>
      <c r="P45" s="472"/>
      <c r="Q45" s="38"/>
    </row>
    <row r="46" spans="1:17" s="39" customFormat="1" ht="6" customHeight="1">
      <c r="A46" s="27"/>
      <c r="B46" s="41"/>
      <c r="C46" s="41"/>
      <c r="D46" s="51"/>
      <c r="E46" s="42"/>
      <c r="F46" s="439"/>
      <c r="G46" s="33"/>
      <c r="H46" s="52"/>
      <c r="I46" s="439"/>
      <c r="J46" s="439"/>
      <c r="K46" s="498"/>
      <c r="L46" s="499"/>
      <c r="M46" s="467">
        <f>UPPER(IF(OR(L46="a",L46="as"),K42,IF(OR(L46="b",L46="bs"),K50,)))</f>
      </c>
      <c r="N46" s="481"/>
      <c r="O46" s="473"/>
      <c r="P46" s="472"/>
      <c r="Q46" s="38"/>
    </row>
    <row r="47" spans="1:17" s="39" customFormat="1" ht="13.5" customHeight="1">
      <c r="A47" s="27">
        <v>21</v>
      </c>
      <c r="B47" s="28"/>
      <c r="C47" s="29">
        <f>IF($D47="","",VLOOKUP($D47,'[3]男單'!$A$7:$P$38,16))</f>
        <v>9</v>
      </c>
      <c r="D47" s="30">
        <v>13</v>
      </c>
      <c r="E47" s="31" t="str">
        <f>UPPER(IF($D47="","",VLOOKUP($D47,'[3]男單'!$A$7:$P$38,2)))</f>
        <v>李潮勝</v>
      </c>
      <c r="F47" s="233"/>
      <c r="G47" s="28" t="str">
        <f>IF($D47="","",VLOOKUP($D47,'[3]男單'!$A$7:$P$38,4))</f>
        <v>台中市</v>
      </c>
      <c r="H47" s="32"/>
      <c r="I47" s="439"/>
      <c r="J47" s="439"/>
      <c r="K47" s="498"/>
      <c r="L47" s="499"/>
      <c r="M47" s="470"/>
      <c r="N47" s="472"/>
      <c r="O47" s="473"/>
      <c r="P47" s="472"/>
      <c r="Q47" s="38"/>
    </row>
    <row r="48" spans="1:17" s="39" customFormat="1" ht="13.5" customHeight="1">
      <c r="A48" s="27"/>
      <c r="B48" s="41"/>
      <c r="C48" s="41"/>
      <c r="D48" s="51"/>
      <c r="E48" s="42"/>
      <c r="F48" s="439" t="s">
        <v>262</v>
      </c>
      <c r="G48" s="44" t="s">
        <v>6</v>
      </c>
      <c r="H48" s="45"/>
      <c r="I48" s="467">
        <f>UPPER(IF(OR(H48="a",H48="as"),E47,IF(OR(H48="b",H48="bs"),E49,)))</f>
      </c>
      <c r="J48" s="467"/>
      <c r="K48" s="498"/>
      <c r="L48" s="499"/>
      <c r="M48" s="475"/>
      <c r="N48" s="472"/>
      <c r="O48" s="473"/>
      <c r="P48" s="472"/>
      <c r="Q48" s="38"/>
    </row>
    <row r="49" spans="1:17" s="39" customFormat="1" ht="13.5" customHeight="1">
      <c r="A49" s="27">
        <v>22</v>
      </c>
      <c r="B49" s="28"/>
      <c r="C49" s="29">
        <f>IF($D49="","",VLOOKUP($D49,'[3]男單'!$A$7:$P$38,16))</f>
      </c>
      <c r="D49" s="30"/>
      <c r="E49" s="31" t="s">
        <v>105</v>
      </c>
      <c r="F49" s="233"/>
      <c r="G49" s="28" t="s">
        <v>99</v>
      </c>
      <c r="H49" s="48"/>
      <c r="I49" s="470"/>
      <c r="J49" s="476"/>
      <c r="K49" s="439"/>
      <c r="L49" s="469"/>
      <c r="M49" s="475"/>
      <c r="N49" s="472"/>
      <c r="O49" s="473"/>
      <c r="P49" s="472"/>
      <c r="Q49" s="38"/>
    </row>
    <row r="50" spans="1:17" s="39" customFormat="1" ht="6" customHeight="1">
      <c r="A50" s="27"/>
      <c r="B50" s="41"/>
      <c r="C50" s="41"/>
      <c r="D50" s="51"/>
      <c r="E50" s="42"/>
      <c r="F50" s="439"/>
      <c r="G50" s="33"/>
      <c r="H50" s="52"/>
      <c r="I50" s="477" t="s">
        <v>6</v>
      </c>
      <c r="J50" s="478"/>
      <c r="K50" s="467">
        <f>UPPER(IF(OR(J50="a",J50="as"),I48,IF(OR(J50="b",J50="bs"),I52,)))</f>
      </c>
      <c r="L50" s="479"/>
      <c r="M50" s="475"/>
      <c r="N50" s="472"/>
      <c r="O50" s="473"/>
      <c r="P50" s="472"/>
      <c r="Q50" s="38"/>
    </row>
    <row r="51" spans="1:17" s="39" customFormat="1" ht="13.5" customHeight="1">
      <c r="A51" s="27">
        <v>23</v>
      </c>
      <c r="B51" s="28"/>
      <c r="C51" s="29"/>
      <c r="D51" s="30">
        <v>27</v>
      </c>
      <c r="E51" s="31" t="str">
        <f>UPPER(IF($D51="","",VLOOKUP($D51,'[3]男單'!$A$7:$P$38,2)))</f>
        <v>簡弘哲</v>
      </c>
      <c r="F51" s="233"/>
      <c r="G51" s="28" t="str">
        <f>IF($D51="","",VLOOKUP($D51,'[3]男單'!$A$7:$P$38,4))</f>
        <v>台中市</v>
      </c>
      <c r="H51" s="32"/>
      <c r="I51" s="498" t="s">
        <v>270</v>
      </c>
      <c r="J51" s="499"/>
      <c r="K51" s="470"/>
      <c r="L51" s="464"/>
      <c r="M51" s="475"/>
      <c r="N51" s="472"/>
      <c r="O51" s="473"/>
      <c r="P51" s="472"/>
      <c r="Q51" s="38"/>
    </row>
    <row r="52" spans="1:17" s="39" customFormat="1" ht="13.5" customHeight="1">
      <c r="A52" s="27"/>
      <c r="B52" s="41"/>
      <c r="C52" s="41"/>
      <c r="D52" s="41"/>
      <c r="E52" s="42"/>
      <c r="F52" s="439" t="s">
        <v>292</v>
      </c>
      <c r="G52" s="44" t="s">
        <v>6</v>
      </c>
      <c r="H52" s="45"/>
      <c r="I52" s="467">
        <f>UPPER(IF(OR(H52="a",H52="as"),E51,IF(OR(H52="b",H52="bs"),E53,)))</f>
      </c>
      <c r="J52" s="468"/>
      <c r="K52" s="487"/>
      <c r="L52" s="464"/>
      <c r="M52" s="475"/>
      <c r="N52" s="472"/>
      <c r="O52" s="473"/>
      <c r="P52" s="472"/>
      <c r="Q52" s="38"/>
    </row>
    <row r="53" spans="1:17" s="39" customFormat="1" ht="13.5" customHeight="1">
      <c r="A53" s="27">
        <v>24</v>
      </c>
      <c r="B53" s="28"/>
      <c r="C53" s="29">
        <f>IF($D53="","",VLOOKUP($D53,'[3]男單'!$A$7:$P$38,16))</f>
        <v>3</v>
      </c>
      <c r="D53" s="30">
        <v>3</v>
      </c>
      <c r="E53" s="31" t="str">
        <f>UPPER(IF($D53="","",VLOOKUP($D53,'[3]男單'!$A$7:$P$38,2)))</f>
        <v>譚若恆</v>
      </c>
      <c r="F53" s="233"/>
      <c r="G53" s="28" t="str">
        <f>IF($D53="","",VLOOKUP($D53,'[3]男單'!$A$7:$P$38,4))</f>
        <v>高雄市</v>
      </c>
      <c r="H53" s="48"/>
      <c r="I53" s="470"/>
      <c r="J53" s="439"/>
      <c r="K53" s="487"/>
      <c r="L53" s="464"/>
      <c r="M53" s="498" t="s">
        <v>278</v>
      </c>
      <c r="N53" s="499"/>
      <c r="O53" s="473"/>
      <c r="P53" s="472"/>
      <c r="Q53" s="38"/>
    </row>
    <row r="54" spans="1:17" s="39" customFormat="1" ht="6" customHeight="1">
      <c r="A54" s="27"/>
      <c r="B54" s="41"/>
      <c r="C54" s="41"/>
      <c r="D54" s="41"/>
      <c r="E54" s="42"/>
      <c r="F54" s="439"/>
      <c r="G54" s="33"/>
      <c r="H54" s="52"/>
      <c r="I54" s="439"/>
      <c r="J54" s="439"/>
      <c r="K54" s="487"/>
      <c r="L54" s="480"/>
      <c r="M54" s="498"/>
      <c r="N54" s="499"/>
      <c r="O54" s="467">
        <f>UPPER(IF(OR(N54="a",N54="as"),M46,IF(OR(N54="b",N54="bs"),M62,)))</f>
      </c>
      <c r="P54" s="482"/>
      <c r="Q54" s="38"/>
    </row>
    <row r="55" spans="1:17" s="39" customFormat="1" ht="13.5" customHeight="1">
      <c r="A55" s="27">
        <v>25</v>
      </c>
      <c r="B55" s="28"/>
      <c r="C55" s="29">
        <f>IF($D55="","",VLOOKUP($D55,'[3]男單'!$A$7:$P$38,16))</f>
        <v>5</v>
      </c>
      <c r="D55" s="30">
        <v>5</v>
      </c>
      <c r="E55" s="31" t="str">
        <f>UPPER(IF($D55="","",VLOOKUP($D55,'[3]男單'!$A$7:$P$38,2)))</f>
        <v>龔飛彪</v>
      </c>
      <c r="F55" s="233"/>
      <c r="G55" s="28" t="str">
        <f>IF($D55="","",VLOOKUP($D55,'[3]男單'!$A$7:$P$38,4))</f>
        <v>高雄市</v>
      </c>
      <c r="H55" s="32"/>
      <c r="I55" s="439"/>
      <c r="J55" s="439"/>
      <c r="K55" s="439"/>
      <c r="L55" s="464"/>
      <c r="M55" s="498"/>
      <c r="N55" s="499"/>
      <c r="O55" s="470"/>
      <c r="P55" s="486"/>
      <c r="Q55" s="38"/>
    </row>
    <row r="56" spans="1:17" s="39" customFormat="1" ht="13.5" customHeight="1">
      <c r="A56" s="27"/>
      <c r="B56" s="41"/>
      <c r="C56" s="41"/>
      <c r="D56" s="41"/>
      <c r="E56" s="42"/>
      <c r="F56" s="439" t="s">
        <v>263</v>
      </c>
      <c r="G56" s="44" t="s">
        <v>6</v>
      </c>
      <c r="H56" s="45"/>
      <c r="I56" s="467">
        <f>UPPER(IF(OR(H56="a",H56="as"),E55,IF(OR(H56="b",H56="bs"),E57,)))</f>
      </c>
      <c r="J56" s="467"/>
      <c r="K56" s="439"/>
      <c r="L56" s="464"/>
      <c r="M56" s="473"/>
      <c r="N56" s="472"/>
      <c r="O56" s="473"/>
      <c r="P56" s="483"/>
      <c r="Q56" s="38"/>
    </row>
    <row r="57" spans="1:17" s="39" customFormat="1" ht="13.5" customHeight="1">
      <c r="A57" s="27">
        <v>26</v>
      </c>
      <c r="B57" s="28"/>
      <c r="C57" s="29"/>
      <c r="D57" s="30">
        <v>21</v>
      </c>
      <c r="E57" s="31" t="str">
        <f>UPPER(IF($D57="","",VLOOKUP($D57,'[3]男單'!$A$7:$P$38,2)))</f>
        <v>陳招池</v>
      </c>
      <c r="F57" s="233"/>
      <c r="G57" s="28" t="str">
        <f>IF($D57="","",VLOOKUP($D57,'[3]男單'!$A$7:$P$38,4))</f>
        <v>彰化市</v>
      </c>
      <c r="H57" s="48"/>
      <c r="I57" s="470"/>
      <c r="J57" s="476"/>
      <c r="K57" s="439"/>
      <c r="L57" s="464"/>
      <c r="M57" s="473"/>
      <c r="N57" s="472"/>
      <c r="O57" s="473"/>
      <c r="P57" s="483"/>
      <c r="Q57" s="38"/>
    </row>
    <row r="58" spans="1:17" s="39" customFormat="1" ht="6" customHeight="1">
      <c r="A58" s="27"/>
      <c r="B58" s="41"/>
      <c r="C58" s="41"/>
      <c r="D58" s="51"/>
      <c r="E58" s="42"/>
      <c r="F58" s="439"/>
      <c r="G58" s="33"/>
      <c r="H58" s="52"/>
      <c r="I58" s="477" t="s">
        <v>6</v>
      </c>
      <c r="J58" s="478"/>
      <c r="K58" s="467">
        <f>UPPER(IF(OR(J58="a",J58="as"),I56,IF(OR(J58="b",J58="bs"),I60,)))</f>
      </c>
      <c r="L58" s="471"/>
      <c r="M58" s="473"/>
      <c r="N58" s="472"/>
      <c r="O58" s="473"/>
      <c r="P58" s="483"/>
      <c r="Q58" s="38"/>
    </row>
    <row r="59" spans="1:17" s="39" customFormat="1" ht="13.5" customHeight="1">
      <c r="A59" s="27">
        <v>27</v>
      </c>
      <c r="B59" s="28"/>
      <c r="C59" s="29"/>
      <c r="D59" s="30">
        <v>28</v>
      </c>
      <c r="E59" s="31" t="str">
        <f>UPPER(IF($D59="","",VLOOKUP($D59,'[3]男單'!$A$7:$P$38,2)))</f>
        <v>林怡志</v>
      </c>
      <c r="F59" s="233"/>
      <c r="G59" s="28" t="str">
        <f>IF($D59="","",VLOOKUP($D59,'[3]男單'!$A$7:$P$38,4))</f>
        <v>屏東縣</v>
      </c>
      <c r="H59" s="32"/>
      <c r="I59" s="498" t="s">
        <v>271</v>
      </c>
      <c r="J59" s="499"/>
      <c r="K59" s="470"/>
      <c r="L59" s="463"/>
      <c r="M59" s="473"/>
      <c r="N59" s="472"/>
      <c r="O59" s="473"/>
      <c r="P59" s="483"/>
      <c r="Q59" s="90"/>
    </row>
    <row r="60" spans="1:17" s="39" customFormat="1" ht="13.5" customHeight="1">
      <c r="A60" s="27" t="s">
        <v>106</v>
      </c>
      <c r="B60" s="82"/>
      <c r="C60" s="82"/>
      <c r="D60" s="83">
        <v>17</v>
      </c>
      <c r="E60" s="31" t="str">
        <f>UPPER(IF($D60="","",VLOOKUP($D60,'[3]男單'!$A$7:$P$38,2)))</f>
        <v>劉宏德</v>
      </c>
      <c r="F60" s="441" t="s">
        <v>264</v>
      </c>
      <c r="G60" s="84" t="str">
        <f>IF($D60="","",VLOOKUP($D60,'[3]男單'!$A$7:$P$38,4))</f>
        <v>桃園縣</v>
      </c>
      <c r="H60" s="45"/>
      <c r="I60" s="467">
        <f>UPPER(IF(OR(H60="a",H60="as"),E59,IF(OR(H60="b",H60="bs"),E61,)))</f>
      </c>
      <c r="J60" s="468"/>
      <c r="K60" s="487"/>
      <c r="L60" s="469"/>
      <c r="M60" s="473"/>
      <c r="N60" s="472"/>
      <c r="O60" s="473"/>
      <c r="P60" s="483"/>
      <c r="Q60" s="38"/>
    </row>
    <row r="61" spans="1:17" s="39" customFormat="1" ht="13.5" customHeight="1">
      <c r="A61" s="27">
        <v>28</v>
      </c>
      <c r="B61" s="28"/>
      <c r="C61" s="29">
        <f>IF($D61="","",VLOOKUP($D61,'[3]男單'!$A$7:$P$38,16))</f>
        <v>9</v>
      </c>
      <c r="D61" s="30">
        <v>11</v>
      </c>
      <c r="E61" s="31" t="str">
        <f>UPPER(IF($D61="","",VLOOKUP($D61,'[3]男單'!$A$7:$P$38,2)))</f>
        <v>陳順東</v>
      </c>
      <c r="F61" s="233" t="s">
        <v>293</v>
      </c>
      <c r="G61" s="28" t="str">
        <f>IF($D61="","",VLOOKUP($D61,'[3]男單'!$A$7:$P$38,4))</f>
        <v>桃園市</v>
      </c>
      <c r="H61" s="48"/>
      <c r="I61" s="470"/>
      <c r="J61" s="439"/>
      <c r="K61" s="498" t="s">
        <v>276</v>
      </c>
      <c r="L61" s="499"/>
      <c r="M61" s="473"/>
      <c r="N61" s="472"/>
      <c r="O61" s="473"/>
      <c r="P61" s="483"/>
      <c r="Q61" s="38"/>
    </row>
    <row r="62" spans="1:17" s="39" customFormat="1" ht="6" customHeight="1">
      <c r="A62" s="27"/>
      <c r="B62" s="41"/>
      <c r="C62" s="41"/>
      <c r="D62" s="51"/>
      <c r="E62" s="42"/>
      <c r="F62" s="439"/>
      <c r="G62" s="33"/>
      <c r="H62" s="52"/>
      <c r="I62" s="439"/>
      <c r="J62" s="439"/>
      <c r="K62" s="498"/>
      <c r="L62" s="499"/>
      <c r="M62" s="467">
        <f>UPPER(IF(OR(L62="a",L62="as"),K58,IF(OR(L62="b",L62="bs"),K66,)))</f>
      </c>
      <c r="N62" s="482"/>
      <c r="O62" s="473"/>
      <c r="P62" s="483"/>
      <c r="Q62" s="38"/>
    </row>
    <row r="63" spans="1:17" s="39" customFormat="1" ht="13.5" customHeight="1">
      <c r="A63" s="27">
        <v>29</v>
      </c>
      <c r="B63" s="28"/>
      <c r="C63" s="29"/>
      <c r="D63" s="30">
        <v>18</v>
      </c>
      <c r="E63" s="31" t="str">
        <f>UPPER(IF($D63="","",VLOOKUP($D63,'[3]男單'!$A$7:$P$38,2)))</f>
        <v>段澤球</v>
      </c>
      <c r="F63" s="233"/>
      <c r="G63" s="28" t="str">
        <f>IF($D63="","",VLOOKUP($D63,'[3]男單'!$A$7:$P$38,4))</f>
        <v>新北市</v>
      </c>
      <c r="H63" s="32"/>
      <c r="I63" s="439"/>
      <c r="J63" s="439"/>
      <c r="K63" s="498"/>
      <c r="L63" s="499"/>
      <c r="M63" s="470"/>
      <c r="N63" s="480"/>
      <c r="O63" s="465"/>
      <c r="P63" s="466"/>
      <c r="Q63" s="38"/>
    </row>
    <row r="64" spans="1:17" s="39" customFormat="1" ht="13.5" customHeight="1">
      <c r="A64" s="27"/>
      <c r="B64" s="41"/>
      <c r="C64" s="41"/>
      <c r="D64" s="51"/>
      <c r="E64" s="42"/>
      <c r="F64" s="439" t="s">
        <v>294</v>
      </c>
      <c r="G64" s="44" t="s">
        <v>6</v>
      </c>
      <c r="H64" s="45"/>
      <c r="I64" s="467">
        <f>UPPER(IF(OR(H64="a",H64="as"),E63,IF(OR(H64="b",H64="bs"),E65,)))</f>
      </c>
      <c r="J64" s="467"/>
      <c r="K64" s="498"/>
      <c r="L64" s="499"/>
      <c r="M64" s="464"/>
      <c r="N64" s="480"/>
      <c r="O64" s="465"/>
      <c r="P64" s="466"/>
      <c r="Q64" s="38"/>
    </row>
    <row r="65" spans="1:17" s="39" customFormat="1" ht="13.5" customHeight="1">
      <c r="A65" s="27">
        <v>30</v>
      </c>
      <c r="B65" s="28"/>
      <c r="C65" s="29"/>
      <c r="D65" s="30">
        <v>29</v>
      </c>
      <c r="E65" s="31" t="str">
        <f>UPPER(IF($D65="","",VLOOKUP($D65,'[3]男單'!$A$7:$P$38,2)))</f>
        <v>徐雷鐸</v>
      </c>
      <c r="F65" s="233"/>
      <c r="G65" s="28" t="str">
        <f>IF($D65="","",VLOOKUP($D65,'[3]男單'!$A$7:$P$38,4))</f>
        <v>台中市</v>
      </c>
      <c r="H65" s="48"/>
      <c r="I65" s="470"/>
      <c r="J65" s="476"/>
      <c r="K65" s="439"/>
      <c r="L65" s="469"/>
      <c r="M65" s="464"/>
      <c r="N65" s="480"/>
      <c r="O65" s="465"/>
      <c r="P65" s="466"/>
      <c r="Q65" s="38"/>
    </row>
    <row r="66" spans="1:17" s="39" customFormat="1" ht="6" customHeight="1">
      <c r="A66" s="27"/>
      <c r="B66" s="41"/>
      <c r="C66" s="41"/>
      <c r="D66" s="51"/>
      <c r="E66" s="42"/>
      <c r="F66" s="439"/>
      <c r="G66" s="33"/>
      <c r="H66" s="52"/>
      <c r="I66" s="477" t="s">
        <v>6</v>
      </c>
      <c r="J66" s="478"/>
      <c r="K66" s="467">
        <f>UPPER(IF(OR(J66="a",J66="as"),I64,IF(OR(J66="b",J66="bs"),I68,)))</f>
      </c>
      <c r="L66" s="479"/>
      <c r="M66" s="464"/>
      <c r="N66" s="480"/>
      <c r="O66" s="465"/>
      <c r="P66" s="466"/>
      <c r="Q66" s="38"/>
    </row>
    <row r="67" spans="1:17" s="39" customFormat="1" ht="13.5" customHeight="1">
      <c r="A67" s="27">
        <v>31</v>
      </c>
      <c r="B67" s="28"/>
      <c r="C67" s="29"/>
      <c r="D67" s="30">
        <v>15</v>
      </c>
      <c r="E67" s="31" t="str">
        <f>UPPER(IF($D67="","",VLOOKUP($D67,'[3]男單'!$A$7:$P$38,2)))</f>
        <v>林道賢</v>
      </c>
      <c r="F67" s="233"/>
      <c r="G67" s="28" t="str">
        <f>IF($D67="","",VLOOKUP($D67,'[3]男單'!$A$7:$P$38,4))</f>
        <v>高雄市</v>
      </c>
      <c r="H67" s="32"/>
      <c r="I67" s="498" t="s">
        <v>272</v>
      </c>
      <c r="J67" s="499"/>
      <c r="K67" s="470"/>
      <c r="L67" s="464"/>
      <c r="M67" s="464"/>
      <c r="N67" s="464"/>
      <c r="O67" s="465"/>
      <c r="P67" s="466"/>
      <c r="Q67" s="38"/>
    </row>
    <row r="68" spans="1:17" s="39" customFormat="1" ht="13.5" customHeight="1">
      <c r="A68" s="27"/>
      <c r="B68" s="41"/>
      <c r="C68" s="41"/>
      <c r="D68" s="41"/>
      <c r="E68" s="42"/>
      <c r="F68" s="439" t="s">
        <v>295</v>
      </c>
      <c r="G68" s="44" t="s">
        <v>6</v>
      </c>
      <c r="H68" s="45"/>
      <c r="I68" s="467">
        <f>UPPER(IF(OR(H68="a",H68="as"),E67,IF(OR(H68="b",H68="bs"),E69,)))</f>
      </c>
      <c r="J68" s="468"/>
      <c r="K68" s="487"/>
      <c r="L68" s="464"/>
      <c r="M68" s="464"/>
      <c r="N68" s="464"/>
      <c r="O68" s="465"/>
      <c r="P68" s="466"/>
      <c r="Q68" s="38"/>
    </row>
    <row r="69" spans="1:17" s="39" customFormat="1" ht="13.5" customHeight="1">
      <c r="A69" s="27">
        <v>32</v>
      </c>
      <c r="B69" s="28"/>
      <c r="C69" s="29">
        <f>IF($D69="","",VLOOKUP($D69,'[3]男單'!$A$7:$P$38,16))</f>
        <v>2</v>
      </c>
      <c r="D69" s="30">
        <v>2</v>
      </c>
      <c r="E69" s="31" t="str">
        <f>UPPER(IF($D69="","",VLOOKUP($D69,'[3]男單'!$A$7:$P$38,2)))</f>
        <v>何奇鍊</v>
      </c>
      <c r="F69" s="467"/>
      <c r="G69" s="28" t="str">
        <f>IF($D69="","",VLOOKUP($D69,'[3]男單'!$A$7:$P$38,4))</f>
        <v>台中市</v>
      </c>
      <c r="H69" s="48"/>
      <c r="I69" s="470"/>
      <c r="J69" s="439"/>
      <c r="K69" s="487"/>
      <c r="L69" s="487"/>
      <c r="M69" s="475"/>
      <c r="N69" s="483"/>
      <c r="O69" s="465"/>
      <c r="P69" s="466"/>
      <c r="Q69" s="38"/>
    </row>
    <row r="70" spans="1:17" s="39" customFormat="1" ht="6.75" customHeight="1">
      <c r="A70" s="91"/>
      <c r="B70" s="91"/>
      <c r="C70" s="91"/>
      <c r="D70" s="91"/>
      <c r="E70" s="92"/>
      <c r="F70" s="359"/>
      <c r="G70" s="93"/>
      <c r="H70" s="94"/>
      <c r="I70" s="465"/>
      <c r="J70" s="466"/>
      <c r="K70" s="488"/>
      <c r="L70" s="489"/>
      <c r="M70" s="488"/>
      <c r="N70" s="489"/>
      <c r="O70" s="465"/>
      <c r="P70" s="466"/>
      <c r="Q70" s="38"/>
    </row>
    <row r="71" spans="6:16" ht="14.25">
      <c r="F71" s="353"/>
      <c r="I71" s="353"/>
      <c r="J71" s="372"/>
      <c r="K71" s="353"/>
      <c r="L71" s="372"/>
      <c r="M71" s="353"/>
      <c r="N71" s="372"/>
      <c r="O71" s="353"/>
      <c r="P71" s="372"/>
    </row>
    <row r="72" spans="6:16" ht="14.25">
      <c r="F72" s="353"/>
      <c r="I72" s="353"/>
      <c r="J72" s="372"/>
      <c r="K72" s="353"/>
      <c r="L72" s="372"/>
      <c r="M72" s="353"/>
      <c r="N72" s="372"/>
      <c r="O72" s="353"/>
      <c r="P72" s="372"/>
    </row>
    <row r="73" spans="6:16" ht="14.25">
      <c r="F73" s="353"/>
      <c r="I73" s="353"/>
      <c r="J73" s="372"/>
      <c r="K73" s="353"/>
      <c r="L73" s="372"/>
      <c r="M73" s="353"/>
      <c r="N73" s="372"/>
      <c r="O73" s="353"/>
      <c r="P73" s="372"/>
    </row>
    <row r="74" spans="6:16" ht="14.25">
      <c r="F74" s="353"/>
      <c r="I74" s="353"/>
      <c r="J74" s="372"/>
      <c r="K74" s="353"/>
      <c r="L74" s="372"/>
      <c r="M74" s="353"/>
      <c r="N74" s="372"/>
      <c r="O74" s="353"/>
      <c r="P74" s="372"/>
    </row>
    <row r="75" spans="6:16" ht="14.25">
      <c r="F75" s="353"/>
      <c r="I75" s="353"/>
      <c r="J75" s="372"/>
      <c r="K75" s="353"/>
      <c r="L75" s="372"/>
      <c r="M75" s="353"/>
      <c r="N75" s="372"/>
      <c r="O75" s="353"/>
      <c r="P75" s="372"/>
    </row>
    <row r="76" spans="6:16" ht="14.25">
      <c r="F76" s="353"/>
      <c r="I76" s="353"/>
      <c r="J76" s="372"/>
      <c r="K76" s="353"/>
      <c r="L76" s="372"/>
      <c r="M76" s="353"/>
      <c r="N76" s="372"/>
      <c r="O76" s="353"/>
      <c r="P76" s="372"/>
    </row>
    <row r="77" spans="6:16" ht="14.25">
      <c r="F77" s="353"/>
      <c r="I77" s="353"/>
      <c r="J77" s="372"/>
      <c r="K77" s="353"/>
      <c r="L77" s="372"/>
      <c r="M77" s="353"/>
      <c r="N77" s="372"/>
      <c r="O77" s="353"/>
      <c r="P77" s="372"/>
    </row>
    <row r="78" spans="6:16" ht="14.25">
      <c r="F78" s="353"/>
      <c r="I78" s="353"/>
      <c r="J78" s="372"/>
      <c r="K78" s="353"/>
      <c r="L78" s="372"/>
      <c r="M78" s="353"/>
      <c r="N78" s="372"/>
      <c r="O78" s="353"/>
      <c r="P78" s="372"/>
    </row>
    <row r="79" spans="6:16" ht="14.25">
      <c r="F79" s="353"/>
      <c r="I79" s="353"/>
      <c r="J79" s="372"/>
      <c r="K79" s="353"/>
      <c r="L79" s="372"/>
      <c r="M79" s="353"/>
      <c r="N79" s="372"/>
      <c r="O79" s="353"/>
      <c r="P79" s="372"/>
    </row>
    <row r="80" spans="6:16" ht="14.25">
      <c r="F80" s="353"/>
      <c r="I80" s="353"/>
      <c r="J80" s="372"/>
      <c r="K80" s="353"/>
      <c r="L80" s="372"/>
      <c r="M80" s="353"/>
      <c r="N80" s="372"/>
      <c r="O80" s="353"/>
      <c r="P80" s="372"/>
    </row>
    <row r="81" spans="6:16" ht="14.25">
      <c r="F81" s="353"/>
      <c r="I81" s="353"/>
      <c r="J81" s="372"/>
      <c r="K81" s="353"/>
      <c r="L81" s="372"/>
      <c r="M81" s="353"/>
      <c r="N81" s="372"/>
      <c r="O81" s="353"/>
      <c r="P81" s="372"/>
    </row>
    <row r="82" spans="6:16" ht="14.25">
      <c r="F82" s="353"/>
      <c r="I82" s="353"/>
      <c r="J82" s="372"/>
      <c r="K82" s="353"/>
      <c r="L82" s="372"/>
      <c r="M82" s="353"/>
      <c r="N82" s="372"/>
      <c r="O82" s="353"/>
      <c r="P82" s="372"/>
    </row>
    <row r="83" spans="6:16" ht="14.25">
      <c r="F83" s="353"/>
      <c r="I83" s="353"/>
      <c r="J83" s="372"/>
      <c r="K83" s="353"/>
      <c r="L83" s="372"/>
      <c r="M83" s="353"/>
      <c r="N83" s="372"/>
      <c r="O83" s="353"/>
      <c r="P83" s="372"/>
    </row>
    <row r="84" spans="6:16" ht="14.25">
      <c r="F84" s="353"/>
      <c r="I84" s="353"/>
      <c r="J84" s="372"/>
      <c r="K84" s="353"/>
      <c r="L84" s="372"/>
      <c r="M84" s="353"/>
      <c r="N84" s="372"/>
      <c r="O84" s="353"/>
      <c r="P84" s="372"/>
    </row>
    <row r="85" spans="6:16" ht="14.25">
      <c r="F85" s="353"/>
      <c r="I85" s="353"/>
      <c r="J85" s="372"/>
      <c r="K85" s="353"/>
      <c r="L85" s="372"/>
      <c r="M85" s="353"/>
      <c r="N85" s="372"/>
      <c r="O85" s="353"/>
      <c r="P85" s="372"/>
    </row>
    <row r="86" spans="6:16" ht="14.25">
      <c r="F86" s="353"/>
      <c r="I86" s="353"/>
      <c r="J86" s="372"/>
      <c r="K86" s="353"/>
      <c r="L86" s="372"/>
      <c r="M86" s="353"/>
      <c r="N86" s="372"/>
      <c r="O86" s="353"/>
      <c r="P86" s="372"/>
    </row>
    <row r="87" spans="6:16" ht="14.25">
      <c r="F87" s="353"/>
      <c r="I87" s="353"/>
      <c r="J87" s="372"/>
      <c r="K87" s="353"/>
      <c r="L87" s="372"/>
      <c r="M87" s="353"/>
      <c r="N87" s="372"/>
      <c r="O87" s="353"/>
      <c r="P87" s="372"/>
    </row>
    <row r="88" spans="6:16" ht="14.25">
      <c r="F88" s="353"/>
      <c r="I88" s="353"/>
      <c r="J88" s="372"/>
      <c r="K88" s="353"/>
      <c r="L88" s="372"/>
      <c r="M88" s="353"/>
      <c r="N88" s="372"/>
      <c r="O88" s="353"/>
      <c r="P88" s="372"/>
    </row>
    <row r="89" spans="6:16" ht="14.25">
      <c r="F89" s="353"/>
      <c r="I89" s="353"/>
      <c r="J89" s="372"/>
      <c r="K89" s="353"/>
      <c r="L89" s="372"/>
      <c r="M89" s="353"/>
      <c r="N89" s="372"/>
      <c r="O89" s="353"/>
      <c r="P89" s="372"/>
    </row>
    <row r="90" spans="6:16" ht="14.25">
      <c r="F90" s="353"/>
      <c r="I90" s="353"/>
      <c r="J90" s="372"/>
      <c r="K90" s="353"/>
      <c r="L90" s="372"/>
      <c r="M90" s="353"/>
      <c r="N90" s="372"/>
      <c r="O90" s="353"/>
      <c r="P90" s="372"/>
    </row>
    <row r="91" spans="6:16" ht="14.25">
      <c r="F91" s="353"/>
      <c r="I91" s="353"/>
      <c r="J91" s="372"/>
      <c r="K91" s="353"/>
      <c r="L91" s="372"/>
      <c r="M91" s="353"/>
      <c r="N91" s="372"/>
      <c r="O91" s="353"/>
      <c r="P91" s="372"/>
    </row>
    <row r="92" spans="6:16" ht="14.25">
      <c r="F92" s="353"/>
      <c r="I92" s="353"/>
      <c r="J92" s="372"/>
      <c r="K92" s="353"/>
      <c r="L92" s="372"/>
      <c r="M92" s="353"/>
      <c r="N92" s="372"/>
      <c r="O92" s="353"/>
      <c r="P92" s="372"/>
    </row>
    <row r="93" ht="14.25">
      <c r="F93" s="353"/>
    </row>
    <row r="94" ht="14.25">
      <c r="F94" s="353"/>
    </row>
    <row r="95" ht="14.25">
      <c r="F95" s="353"/>
    </row>
    <row r="96" ht="14.25">
      <c r="F96" s="353"/>
    </row>
    <row r="97" ht="14.25">
      <c r="F97" s="353"/>
    </row>
    <row r="98" ht="14.25">
      <c r="F98" s="353"/>
    </row>
    <row r="99" ht="14.25">
      <c r="F99" s="353"/>
    </row>
    <row r="100" ht="14.25">
      <c r="F100" s="353"/>
    </row>
    <row r="101" ht="14.25">
      <c r="F101" s="353"/>
    </row>
    <row r="102" ht="14.25">
      <c r="F102" s="353"/>
    </row>
    <row r="103" ht="14.25">
      <c r="F103" s="353"/>
    </row>
    <row r="104" ht="14.25">
      <c r="F104" s="353"/>
    </row>
    <row r="105" ht="14.25">
      <c r="F105" s="353"/>
    </row>
    <row r="106" ht="14.25">
      <c r="F106" s="353"/>
    </row>
    <row r="107" ht="14.25">
      <c r="F107" s="353"/>
    </row>
    <row r="108" ht="14.25">
      <c r="F108" s="353"/>
    </row>
    <row r="109" ht="14.25">
      <c r="F109" s="353"/>
    </row>
    <row r="110" ht="14.25">
      <c r="F110" s="353"/>
    </row>
    <row r="111" ht="14.25">
      <c r="F111" s="353"/>
    </row>
    <row r="112" ht="14.25">
      <c r="F112" s="353"/>
    </row>
    <row r="113" ht="14.25">
      <c r="F113" s="353"/>
    </row>
    <row r="114" ht="14.25">
      <c r="F114" s="353"/>
    </row>
    <row r="115" ht="14.25">
      <c r="F115" s="353"/>
    </row>
    <row r="116" ht="14.25">
      <c r="F116" s="353"/>
    </row>
    <row r="117" ht="14.25">
      <c r="F117" s="353"/>
    </row>
    <row r="118" ht="14.25">
      <c r="F118" s="353"/>
    </row>
    <row r="119" ht="14.25">
      <c r="F119" s="353"/>
    </row>
    <row r="120" ht="14.25">
      <c r="F120" s="353"/>
    </row>
    <row r="121" ht="14.25">
      <c r="F121" s="353"/>
    </row>
    <row r="122" ht="14.25">
      <c r="F122" s="353"/>
    </row>
    <row r="123" ht="14.25">
      <c r="F123" s="353"/>
    </row>
    <row r="124" ht="14.25">
      <c r="F124" s="353"/>
    </row>
    <row r="125" ht="14.25">
      <c r="F125" s="353"/>
    </row>
    <row r="126" ht="14.25">
      <c r="F126" s="353"/>
    </row>
    <row r="127" ht="14.25">
      <c r="F127" s="353"/>
    </row>
    <row r="128" ht="14.25">
      <c r="F128" s="353"/>
    </row>
    <row r="129" ht="14.25">
      <c r="F129" s="353"/>
    </row>
    <row r="130" ht="14.25">
      <c r="F130" s="353"/>
    </row>
    <row r="131" ht="14.25">
      <c r="F131" s="353"/>
    </row>
    <row r="132" ht="14.25">
      <c r="F132" s="353"/>
    </row>
    <row r="133" ht="14.25">
      <c r="F133" s="353"/>
    </row>
    <row r="134" ht="14.25">
      <c r="F134" s="353"/>
    </row>
    <row r="135" ht="14.25">
      <c r="F135" s="353"/>
    </row>
    <row r="136" ht="14.25">
      <c r="F136" s="353"/>
    </row>
  </sheetData>
  <sheetProtection/>
  <mergeCells count="16">
    <mergeCell ref="K61:L64"/>
    <mergeCell ref="I27:J27"/>
    <mergeCell ref="I19:J19"/>
    <mergeCell ref="I11:J11"/>
    <mergeCell ref="K29:L32"/>
    <mergeCell ref="K13:L16"/>
    <mergeCell ref="O37:P37"/>
    <mergeCell ref="M37:N39"/>
    <mergeCell ref="M21:N23"/>
    <mergeCell ref="I67:J67"/>
    <mergeCell ref="I59:J59"/>
    <mergeCell ref="I51:J51"/>
    <mergeCell ref="I43:J43"/>
    <mergeCell ref="M53:N55"/>
    <mergeCell ref="K45:L48"/>
    <mergeCell ref="I35:J35"/>
  </mergeCells>
  <conditionalFormatting sqref="F39 F41 F7 F9 F11 F13 F15 F17 F19 F23 F43 F45 F47 F49 F51 F53 F21 F25 F27 F29 F31 F33 F35 F37 F55 F57 F59 F61 F63 F65 F67">
    <cfRule type="expression" priority="13" dxfId="3" stopIfTrue="1">
      <formula>AND($D7&lt;9,$C7&gt;0)</formula>
    </cfRule>
  </conditionalFormatting>
  <conditionalFormatting sqref="G8 G40 I66 I10 G20 G56 G24 G48 G64 G52 G32 G68 G36 G12 I50 I58 I18 I26 I34 I42">
    <cfRule type="expression" priority="10" dxfId="9" stopIfTrue="1">
      <formula>AND($M$1="CU",G8="Umpire")</formula>
    </cfRule>
    <cfRule type="expression" priority="11" dxfId="8" stopIfTrue="1">
      <formula>AND($M$1="CU",G8&lt;&gt;"Umpire",H8&lt;&gt;"")</formula>
    </cfRule>
    <cfRule type="expression" priority="12" dxfId="7" stopIfTrue="1">
      <formula>AND($M$1="CU",G8&lt;&gt;"Umpire")</formula>
    </cfRule>
  </conditionalFormatting>
  <conditionalFormatting sqref="D67 D65 D63 D13 D61 D15 D17 D21 D19 D23 D25 D27 D29 D31 D33 D37 D35 D39 D41 D43 D47 D49 D45 D51 D53 D55 D57 D59 D69">
    <cfRule type="expression" priority="9" dxfId="147" stopIfTrue="1">
      <formula>AND($D13&lt;9,$C13&gt;0)</formula>
    </cfRule>
  </conditionalFormatting>
  <conditionalFormatting sqref="K10 K18 K26 K34 K42 K50 K58 K66 M14 M30 M46 M62 O22 O54 I8 I12 I16 I20 I24 I28 I32 I36 I40 I44 I48 I52 I56 I60 I64 I68">
    <cfRule type="expression" priority="7" dxfId="3" stopIfTrue="1">
      <formula>H8="as"</formula>
    </cfRule>
    <cfRule type="expression" priority="8" dxfId="3" stopIfTrue="1">
      <formula>H8="bs"</formula>
    </cfRule>
  </conditionalFormatting>
  <conditionalFormatting sqref="B7 B9 B11 B13 B15 B17 B19 B21 B23 B25 B27 B29 B31 B33 B35 B37 B39 B41 B43 B45 B47 B49 B51 B53 B55 B57 B59 B61 B63 B65 B67 B69">
    <cfRule type="cellIs" priority="5" dxfId="10" operator="equal" stopIfTrue="1">
      <formula>"QA"</formula>
    </cfRule>
    <cfRule type="cellIs" priority="6" dxfId="10" operator="equal" stopIfTrue="1">
      <formula>"DA"</formula>
    </cfRule>
  </conditionalFormatting>
  <conditionalFormatting sqref="H8 H12 H16 H20 H24 H28 H32 H36 H40 H44 H48 H52 H56 H60 H64 H68 J66 J58 J50 J42 J34 J26 J18 J10">
    <cfRule type="expression" priority="4" dxfId="2" stopIfTrue="1">
      <formula>$M$1="CU"</formula>
    </cfRule>
  </conditionalFormatting>
  <conditionalFormatting sqref="O38">
    <cfRule type="expression" priority="2" dxfId="3" stopIfTrue="1">
      <formula>N39="as"</formula>
    </cfRule>
    <cfRule type="expression" priority="3" dxfId="3" stopIfTrue="1">
      <formula>N39="bs"</formula>
    </cfRule>
  </conditionalFormatting>
  <conditionalFormatting sqref="D7 D9 D11">
    <cfRule type="expression" priority="1" dxfId="147" stopIfTrue="1">
      <formula>$D7&lt;9</formula>
    </cfRule>
  </conditionalFormatting>
  <dataValidations count="2">
    <dataValidation type="list" allowBlank="1" showInputMessage="1" sqref="M21">
      <formula1>$T$8:$T$17</formula1>
    </dataValidation>
    <dataValidation type="list" allowBlank="1" showInputMessage="1" sqref="K13 K29">
      <formula1>$S$7:$S$16</formula1>
    </dataValidation>
  </dataValidations>
  <printOptions horizontalCentered="1"/>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T78"/>
  <sheetViews>
    <sheetView showGridLines="0" zoomScalePageLayoutView="0" workbookViewId="0" topLeftCell="A1">
      <selection activeCell="I14" sqref="I14"/>
    </sheetView>
  </sheetViews>
  <sheetFormatPr defaultColWidth="9.00390625" defaultRowHeight="16.5"/>
  <cols>
    <col min="1" max="1" width="2.25390625" style="1" customWidth="1"/>
    <col min="2" max="2" width="1.12109375" style="1" customWidth="1"/>
    <col min="3" max="3" width="2.625" style="73" customWidth="1"/>
    <col min="4" max="4" width="2.625" style="1" customWidth="1"/>
    <col min="5" max="5" width="7.75390625" style="1" customWidth="1"/>
    <col min="6" max="6" width="13.625" style="1" customWidth="1"/>
    <col min="7" max="7" width="5.125" style="1" customWidth="1"/>
    <col min="8" max="8" width="0.37109375" style="74" customWidth="1"/>
    <col min="9" max="9" width="12.75390625" style="1" customWidth="1"/>
    <col min="10" max="10" width="0.5" style="74" customWidth="1"/>
    <col min="11" max="11" width="12.75390625" style="1" customWidth="1"/>
    <col min="12" max="12" width="0.5" style="75" customWidth="1"/>
    <col min="13" max="13" width="13.875" style="1" customWidth="1"/>
    <col min="14" max="14" width="0.5" style="74" customWidth="1"/>
    <col min="15" max="15" width="13.375" style="1" customWidth="1"/>
    <col min="16" max="16" width="0.2421875" style="75" customWidth="1"/>
    <col min="17" max="17" width="0" style="1" hidden="1" customWidth="1"/>
    <col min="18" max="18" width="7.25390625" style="1" customWidth="1"/>
    <col min="19" max="19" width="10.00390625" style="1" hidden="1" customWidth="1"/>
    <col min="20" max="16384" width="9.00390625" style="1" customWidth="1"/>
  </cols>
  <sheetData>
    <row r="1" spans="1:16" s="399" customFormat="1" ht="15.75" customHeight="1">
      <c r="A1" s="413" t="s">
        <v>168</v>
      </c>
      <c r="B1" s="398"/>
      <c r="C1" s="430"/>
      <c r="D1" s="398"/>
      <c r="E1" s="398"/>
      <c r="F1" s="398"/>
      <c r="G1" s="398"/>
      <c r="H1" s="421"/>
      <c r="I1" s="422"/>
      <c r="J1" s="421"/>
      <c r="K1" s="422"/>
      <c r="L1" s="421"/>
      <c r="M1" s="421" t="s">
        <v>0</v>
      </c>
      <c r="N1" s="421"/>
      <c r="O1" s="423"/>
      <c r="P1" s="424"/>
    </row>
    <row r="2" spans="1:16" s="353" customFormat="1" ht="15.75" customHeight="1">
      <c r="A2" s="346" t="s">
        <v>187</v>
      </c>
      <c r="B2" s="347"/>
      <c r="C2" s="348"/>
      <c r="D2" s="349"/>
      <c r="E2" s="349"/>
      <c r="F2" s="349"/>
      <c r="G2" s="349"/>
      <c r="H2" s="351"/>
      <c r="I2" s="354"/>
      <c r="J2" s="351"/>
      <c r="K2" s="352"/>
      <c r="L2" s="351"/>
      <c r="M2" s="349"/>
      <c r="N2" s="351"/>
      <c r="O2" s="349"/>
      <c r="P2" s="351"/>
    </row>
    <row r="3" spans="1:16" s="8" customFormat="1" ht="9.75">
      <c r="A3" s="2" t="s">
        <v>1</v>
      </c>
      <c r="B3" s="2"/>
      <c r="C3" s="3"/>
      <c r="D3" s="2"/>
      <c r="E3" s="4"/>
      <c r="F3" s="2" t="s">
        <v>2</v>
      </c>
      <c r="G3" s="2"/>
      <c r="H3" s="5"/>
      <c r="I3" s="2"/>
      <c r="J3" s="6"/>
      <c r="K3" s="108"/>
      <c r="L3" s="6"/>
      <c r="M3" s="2"/>
      <c r="N3" s="5"/>
      <c r="O3" s="4"/>
      <c r="P3" s="7" t="s">
        <v>3</v>
      </c>
    </row>
    <row r="4" spans="1:16" s="14" customFormat="1" ht="11.25" customHeight="1" thickBot="1">
      <c r="A4" s="517" t="str">
        <f>'[4]Week SetUp'!$A$10</f>
        <v>2011/11/5-7</v>
      </c>
      <c r="B4" s="517"/>
      <c r="C4" s="517"/>
      <c r="D4" s="517"/>
      <c r="E4" s="9"/>
      <c r="F4" s="9" t="str">
        <f>'[4]Week SetUp'!$C$10</f>
        <v>台中市</v>
      </c>
      <c r="G4" s="9"/>
      <c r="H4" s="10"/>
      <c r="I4" s="11"/>
      <c r="J4" s="10"/>
      <c r="K4" s="116"/>
      <c r="L4" s="10"/>
      <c r="M4" s="9"/>
      <c r="N4" s="10"/>
      <c r="O4" s="9"/>
      <c r="P4" s="13" t="str">
        <f>'[4]Week SetUp'!$E$10</f>
        <v>王正松</v>
      </c>
    </row>
    <row r="5" spans="1:16" s="19" customFormat="1" ht="9.75">
      <c r="A5" s="15"/>
      <c r="B5" s="16"/>
      <c r="C5" s="16" t="s">
        <v>89</v>
      </c>
      <c r="D5" s="16" t="s">
        <v>90</v>
      </c>
      <c r="E5" s="17" t="s">
        <v>91</v>
      </c>
      <c r="F5" s="4"/>
      <c r="G5" s="17"/>
      <c r="H5" s="18"/>
      <c r="I5" s="16" t="s">
        <v>92</v>
      </c>
      <c r="J5" s="18"/>
      <c r="K5" s="16" t="s">
        <v>107</v>
      </c>
      <c r="L5" s="18"/>
      <c r="M5" s="16" t="s">
        <v>93</v>
      </c>
      <c r="N5" s="18"/>
      <c r="O5" s="16" t="s">
        <v>94</v>
      </c>
      <c r="P5" s="6"/>
    </row>
    <row r="6" spans="1:16" s="19" customFormat="1" ht="3.75" customHeight="1" thickBot="1">
      <c r="A6" s="20"/>
      <c r="B6" s="21"/>
      <c r="C6" s="22"/>
      <c r="D6" s="21"/>
      <c r="E6" s="23"/>
      <c r="F6" s="24"/>
      <c r="G6" s="23"/>
      <c r="H6" s="25"/>
      <c r="I6" s="21"/>
      <c r="J6" s="25"/>
      <c r="K6" s="21"/>
      <c r="L6" s="25"/>
      <c r="M6" s="21"/>
      <c r="N6" s="25"/>
      <c r="O6" s="21"/>
      <c r="P6" s="26"/>
    </row>
    <row r="7" spans="1:19" s="39" customFormat="1" ht="22.5" customHeight="1">
      <c r="A7" s="27" t="s">
        <v>20</v>
      </c>
      <c r="B7" s="28"/>
      <c r="C7" s="29">
        <f>IF($D7="","",VLOOKUP($D7,'[4]男單'!$A$7:$P$70,16))</f>
        <v>1</v>
      </c>
      <c r="D7" s="30">
        <v>1</v>
      </c>
      <c r="E7" s="31" t="str">
        <f>UPPER(IF($D7="","",VLOOKUP($D7,'[4]男單'!$A$7:$P$70,2)))</f>
        <v>林經敏</v>
      </c>
      <c r="F7" s="28"/>
      <c r="G7" s="28" t="str">
        <f>IF($D7="","",VLOOKUP($D7,'[4]男單'!$A$7:$P$70,4))</f>
        <v>宜蘭縣</v>
      </c>
      <c r="H7" s="199"/>
      <c r="I7" s="46">
        <f>UPPER(IF(OR(H8="a",H8="as"),E7,IF(OR(H8="b",H8="bs"),E8,)))</f>
      </c>
      <c r="J7" s="54"/>
      <c r="K7" s="55"/>
      <c r="L7" s="55"/>
      <c r="M7" s="473" t="s">
        <v>253</v>
      </c>
      <c r="N7" s="55"/>
      <c r="O7" s="55"/>
      <c r="P7" s="55"/>
      <c r="Q7" s="38"/>
      <c r="S7" s="40" t="e">
        <f>#REF!</f>
        <v>#REF!</v>
      </c>
    </row>
    <row r="8" spans="1:19" s="39" customFormat="1" ht="22.5" customHeight="1">
      <c r="A8" s="27" t="s">
        <v>21</v>
      </c>
      <c r="B8" s="28"/>
      <c r="C8" s="29">
        <f>IF($D8="","",VLOOKUP($D8,'[4]男單'!$A$7:$P$70,16))</f>
      </c>
      <c r="D8" s="30"/>
      <c r="E8" s="31" t="s">
        <v>108</v>
      </c>
      <c r="F8" s="233"/>
      <c r="G8" s="28">
        <f>IF($D8="","",VLOOKUP($D8,'[4]男單'!$A$7:$P$70,4))</f>
      </c>
      <c r="H8" s="200"/>
      <c r="I8" s="511" t="s">
        <v>315</v>
      </c>
      <c r="J8" s="512"/>
      <c r="K8" s="46">
        <f>UPPER(IF(OR(J8="a",J8="as"),I7,IF(OR(J8="b",J8="bs"),I8,)))</f>
      </c>
      <c r="L8" s="54"/>
      <c r="M8" s="55"/>
      <c r="N8" s="55"/>
      <c r="O8" s="55"/>
      <c r="P8" s="55"/>
      <c r="Q8" s="38"/>
      <c r="S8" s="47" t="e">
        <f>#REF!</f>
        <v>#REF!</v>
      </c>
    </row>
    <row r="9" spans="1:19" s="39" customFormat="1" ht="22.5" customHeight="1">
      <c r="A9" s="27" t="s">
        <v>22</v>
      </c>
      <c r="B9" s="28"/>
      <c r="C9" s="29"/>
      <c r="D9" s="30">
        <v>33</v>
      </c>
      <c r="E9" s="31" t="str">
        <f>UPPER(IF($D9="","",VLOOKUP($D9,'[4]男單'!$A$7:$P$70,2)))</f>
        <v>吳信誠</v>
      </c>
      <c r="F9" s="233"/>
      <c r="G9" s="28" t="str">
        <f>IF($D9="","",VLOOKUP($D9,'[4]男單'!$A$7:$P$70,4))</f>
        <v>高雄市</v>
      </c>
      <c r="H9" s="199"/>
      <c r="I9" s="509"/>
      <c r="J9" s="496"/>
      <c r="K9" s="49"/>
      <c r="L9" s="59"/>
      <c r="M9" s="55"/>
      <c r="N9" s="55"/>
      <c r="O9" s="55"/>
      <c r="P9" s="55"/>
      <c r="Q9" s="38"/>
      <c r="S9" s="47" t="e">
        <f>#REF!</f>
        <v>#REF!</v>
      </c>
    </row>
    <row r="10" spans="1:19" s="39" customFormat="1" ht="22.5" customHeight="1">
      <c r="A10" s="27" t="s">
        <v>23</v>
      </c>
      <c r="B10" s="28"/>
      <c r="C10" s="29"/>
      <c r="D10" s="30">
        <v>24</v>
      </c>
      <c r="E10" s="31" t="str">
        <f>UPPER(IF($D10="","",VLOOKUP($D10,'[4]男單'!$A$7:$P$70,2)))</f>
        <v>孫福源</v>
      </c>
      <c r="F10" s="233" t="s">
        <v>296</v>
      </c>
      <c r="G10" s="28" t="str">
        <f>IF($D10="","",VLOOKUP($D10,'[4]男單'!$A$7:$P$70,4))</f>
        <v>彰化市</v>
      </c>
      <c r="H10" s="200"/>
      <c r="I10" s="49"/>
      <c r="J10" s="62"/>
      <c r="K10" s="498" t="s">
        <v>332</v>
      </c>
      <c r="L10" s="499"/>
      <c r="M10" s="46">
        <f>UPPER(IF(OR(L10="a",L10="as"),K8,IF(OR(L10="b",L10="bs"),K12,)))</f>
      </c>
      <c r="N10" s="54"/>
      <c r="O10" s="55"/>
      <c r="P10" s="55"/>
      <c r="Q10" s="38"/>
      <c r="S10" s="47" t="e">
        <f>#REF!</f>
        <v>#REF!</v>
      </c>
    </row>
    <row r="11" spans="1:19" s="39" customFormat="1" ht="22.5" customHeight="1">
      <c r="A11" s="27" t="s">
        <v>24</v>
      </c>
      <c r="B11" s="28"/>
      <c r="C11" s="29"/>
      <c r="D11" s="30">
        <v>16</v>
      </c>
      <c r="E11" s="31" t="str">
        <f>UPPER(IF($D11="","",VLOOKUP($D11,'[4]男單'!$A$7:$P$70,2)))</f>
        <v>許元鴻</v>
      </c>
      <c r="F11" s="233"/>
      <c r="G11" s="28" t="str">
        <f>IF($D11="","",VLOOKUP($D11,'[4]男單'!$A$7:$P$70,4))</f>
        <v>南投縣</v>
      </c>
      <c r="H11" s="199"/>
      <c r="I11" s="46">
        <f>UPPER(IF(OR(H12="a",H12="as"),E11,IF(OR(H12="b",H12="bs"),E12,)))</f>
      </c>
      <c r="J11" s="54"/>
      <c r="K11" s="498"/>
      <c r="L11" s="499"/>
      <c r="M11" s="49"/>
      <c r="N11" s="57"/>
      <c r="O11" s="55"/>
      <c r="P11" s="55"/>
      <c r="Q11" s="38"/>
      <c r="S11" s="47" t="e">
        <f>#REF!</f>
        <v>#REF!</v>
      </c>
    </row>
    <row r="12" spans="1:19" s="39" customFormat="1" ht="22.5" customHeight="1">
      <c r="A12" s="27" t="s">
        <v>25</v>
      </c>
      <c r="B12" s="28"/>
      <c r="C12" s="29"/>
      <c r="D12" s="30">
        <v>49</v>
      </c>
      <c r="E12" s="31" t="str">
        <f>UPPER(IF($D12="","",VLOOKUP($D12,'[4]男單'!$A$7:$P$70,2)))</f>
        <v>鍾富宇</v>
      </c>
      <c r="F12" s="233" t="s">
        <v>297</v>
      </c>
      <c r="G12" s="28" t="str">
        <f>IF($D12="","",VLOOKUP($D12,'[4]男單'!$A$7:$P$70,4))</f>
        <v>台北市</v>
      </c>
      <c r="H12" s="200"/>
      <c r="I12" s="511" t="s">
        <v>316</v>
      </c>
      <c r="J12" s="512"/>
      <c r="K12" s="46">
        <f>UPPER(IF(OR(J12="a",J12="as"),I11,IF(OR(J12="b",J12="bs"),I12,)))</f>
      </c>
      <c r="L12" s="201"/>
      <c r="M12" s="55"/>
      <c r="N12" s="59"/>
      <c r="O12" s="55"/>
      <c r="P12" s="55"/>
      <c r="Q12" s="38"/>
      <c r="S12" s="47" t="e">
        <f>#REF!</f>
        <v>#REF!</v>
      </c>
    </row>
    <row r="13" spans="1:19" s="39" customFormat="1" ht="22.5" customHeight="1">
      <c r="A13" s="27" t="s">
        <v>26</v>
      </c>
      <c r="B13" s="28"/>
      <c r="C13" s="29"/>
      <c r="D13" s="30"/>
      <c r="E13" s="31" t="s">
        <v>108</v>
      </c>
      <c r="F13" s="233"/>
      <c r="G13" s="28">
        <f>IF($D13="","",VLOOKUP($D13,'[4]男單'!$A$7:$P$70,4))</f>
      </c>
      <c r="H13" s="199"/>
      <c r="I13" s="509"/>
      <c r="J13" s="496"/>
      <c r="K13" s="49"/>
      <c r="L13" s="62"/>
      <c r="M13" s="55"/>
      <c r="N13" s="59"/>
      <c r="O13" s="55"/>
      <c r="P13" s="55"/>
      <c r="Q13" s="38"/>
      <c r="S13" s="47" t="e">
        <f>#REF!</f>
        <v>#REF!</v>
      </c>
    </row>
    <row r="14" spans="1:20" s="39" customFormat="1" ht="22.5" customHeight="1">
      <c r="A14" s="27" t="s">
        <v>27</v>
      </c>
      <c r="B14" s="28"/>
      <c r="C14" s="29"/>
      <c r="D14" s="30">
        <v>32</v>
      </c>
      <c r="E14" s="31" t="str">
        <f>UPPER(IF($D14="","",VLOOKUP($D14,'[4]男單'!$A$7:$P$70,2)))</f>
        <v>楊源順</v>
      </c>
      <c r="F14" s="233"/>
      <c r="G14" s="28" t="str">
        <f>IF($D14="","",VLOOKUP($D14,'[4]男單'!$A$7:$P$70,4))</f>
        <v>台中市</v>
      </c>
      <c r="H14" s="200"/>
      <c r="I14" s="49"/>
      <c r="J14" s="55"/>
      <c r="K14" s="62"/>
      <c r="L14" s="202"/>
      <c r="M14" s="498" t="s">
        <v>339</v>
      </c>
      <c r="N14" s="499"/>
      <c r="O14" s="46">
        <f>UPPER(IF(OR(N14="a",N14="as"),M10,IF(OR(N14="b",N14="bs"),M18,)))</f>
      </c>
      <c r="P14" s="54"/>
      <c r="Q14" s="38"/>
      <c r="S14" s="47" t="e">
        <f>#REF!</f>
        <v>#REF!</v>
      </c>
      <c r="T14" s="343"/>
    </row>
    <row r="15" spans="1:19" s="39" customFormat="1" ht="22.5" customHeight="1">
      <c r="A15" s="27" t="s">
        <v>28</v>
      </c>
      <c r="B15" s="28"/>
      <c r="C15" s="29">
        <f>IF($D15="","",VLOOKUP($D15,'[4]男單'!$A$7:$P$70,16))</f>
        <v>9</v>
      </c>
      <c r="D15" s="30">
        <v>9</v>
      </c>
      <c r="E15" s="31" t="str">
        <f>UPPER(IF($D15="","",VLOOKUP($D15,'[4]男單'!$A$7:$P$70,2)))</f>
        <v>陳秋國</v>
      </c>
      <c r="F15" s="233"/>
      <c r="G15" s="431" t="str">
        <f>IF($D15="","",VLOOKUP($D15,'[4]男單'!$A$7:$P$70,4))</f>
        <v>台南縣</v>
      </c>
      <c r="H15" s="199"/>
      <c r="I15" s="46">
        <f>UPPER(IF(OR(H16="a",H16="as"),E15,IF(OR(H16="b",H16="bs"),E16,)))</f>
      </c>
      <c r="J15" s="54"/>
      <c r="K15" s="55"/>
      <c r="L15" s="55"/>
      <c r="M15" s="498"/>
      <c r="N15" s="499"/>
      <c r="O15" s="49"/>
      <c r="P15" s="57"/>
      <c r="Q15" s="38"/>
      <c r="S15" s="47" t="e">
        <f>#REF!</f>
        <v>#REF!</v>
      </c>
    </row>
    <row r="16" spans="1:19" s="39" customFormat="1" ht="22.5" customHeight="1" thickBot="1">
      <c r="A16" s="27" t="s">
        <v>29</v>
      </c>
      <c r="B16" s="28"/>
      <c r="C16" s="29">
        <f>IF($D16="","",VLOOKUP($D16,'[4]男單'!$A$7:$P$70,16))</f>
      </c>
      <c r="D16" s="30"/>
      <c r="E16" s="31" t="s">
        <v>108</v>
      </c>
      <c r="F16" s="233"/>
      <c r="G16" s="28">
        <f>IF($D16="","",VLOOKUP($D16,'[4]男單'!$A$7:$P$70,4))</f>
      </c>
      <c r="H16" s="200"/>
      <c r="I16" s="511" t="s">
        <v>317</v>
      </c>
      <c r="J16" s="512"/>
      <c r="K16" s="46">
        <f>UPPER(IF(OR(J16="a",J16="as"),I15,IF(OR(J16="b",J16="bs"),I16,)))</f>
      </c>
      <c r="L16" s="54"/>
      <c r="M16" s="55"/>
      <c r="N16" s="59"/>
      <c r="O16" s="55"/>
      <c r="P16" s="59"/>
      <c r="Q16" s="38"/>
      <c r="S16" s="63" t="e">
        <f>#REF!</f>
        <v>#REF!</v>
      </c>
    </row>
    <row r="17" spans="1:17" s="39" customFormat="1" ht="22.5" customHeight="1">
      <c r="A17" s="27" t="s">
        <v>30</v>
      </c>
      <c r="B17" s="28"/>
      <c r="C17" s="29"/>
      <c r="D17" s="30">
        <v>38</v>
      </c>
      <c r="E17" s="31" t="str">
        <f>UPPER(IF($D17="","",VLOOKUP($D17,'[4]男單'!$A$7:$P$70,2)))</f>
        <v>馮騰榔</v>
      </c>
      <c r="F17" s="233"/>
      <c r="G17" s="28" t="str">
        <f>IF($D17="","",VLOOKUP($D17,'[4]男單'!$A$7:$P$70,4))</f>
        <v>桃園縣</v>
      </c>
      <c r="H17" s="199"/>
      <c r="I17" s="509"/>
      <c r="J17" s="496"/>
      <c r="K17" s="49"/>
      <c r="L17" s="59"/>
      <c r="M17" s="55"/>
      <c r="N17" s="59"/>
      <c r="O17" s="55"/>
      <c r="P17" s="59"/>
      <c r="Q17" s="38"/>
    </row>
    <row r="18" spans="1:17" s="39" customFormat="1" ht="22.5" customHeight="1">
      <c r="A18" s="27" t="s">
        <v>31</v>
      </c>
      <c r="B18" s="28"/>
      <c r="C18" s="29"/>
      <c r="D18" s="30">
        <v>18</v>
      </c>
      <c r="E18" s="31" t="str">
        <f>UPPER(IF($D18="","",VLOOKUP($D18,'[4]男單'!$A$7:$P$70,2)))</f>
        <v>宋進清</v>
      </c>
      <c r="F18" s="233" t="s">
        <v>298</v>
      </c>
      <c r="G18" s="28" t="str">
        <f>IF($D18="","",VLOOKUP($D18,'[4]男單'!$A$7:$P$70,4))</f>
        <v>高雄市</v>
      </c>
      <c r="H18" s="200"/>
      <c r="I18" s="49"/>
      <c r="J18" s="62"/>
      <c r="K18" s="498" t="s">
        <v>333</v>
      </c>
      <c r="L18" s="499"/>
      <c r="M18" s="46">
        <f>UPPER(IF(OR(L18="a",L18="as"),K16,IF(OR(L18="b",L18="bs"),K20,)))</f>
      </c>
      <c r="N18" s="64"/>
      <c r="O18" s="55"/>
      <c r="P18" s="59"/>
      <c r="Q18" s="38"/>
    </row>
    <row r="19" spans="1:17" s="39" customFormat="1" ht="22.5" customHeight="1">
      <c r="A19" s="27" t="s">
        <v>32</v>
      </c>
      <c r="B19" s="28"/>
      <c r="C19" s="29"/>
      <c r="D19" s="30">
        <v>39</v>
      </c>
      <c r="E19" s="31" t="str">
        <f>UPPER(IF($D19="","",VLOOKUP($D19,'[4]男單'!$A$7:$P$70,2)))</f>
        <v>徐榮海</v>
      </c>
      <c r="F19" s="233"/>
      <c r="G19" s="28" t="str">
        <f>IF($D19="","",VLOOKUP($D19,'[4]男單'!$A$7:$P$70,4))</f>
        <v>新北市</v>
      </c>
      <c r="H19" s="199"/>
      <c r="I19" s="46">
        <f>UPPER(IF(OR(H20="a",H20="as"),E19,IF(OR(H20="b",H20="bs"),E20,)))</f>
      </c>
      <c r="J19" s="54"/>
      <c r="K19" s="498"/>
      <c r="L19" s="499"/>
      <c r="M19" s="49"/>
      <c r="N19" s="55"/>
      <c r="O19" s="55"/>
      <c r="P19" s="59"/>
      <c r="Q19" s="38"/>
    </row>
    <row r="20" spans="1:17" s="39" customFormat="1" ht="22.5" customHeight="1">
      <c r="A20" s="27" t="s">
        <v>33</v>
      </c>
      <c r="B20" s="28"/>
      <c r="C20" s="29"/>
      <c r="D20" s="30">
        <v>36</v>
      </c>
      <c r="E20" s="31" t="str">
        <f>UPPER(IF($D20="","",VLOOKUP($D20,'[4]男單'!$A$7:$P$70,2)))</f>
        <v>高永裕</v>
      </c>
      <c r="F20" s="233" t="s">
        <v>299</v>
      </c>
      <c r="G20" s="28" t="str">
        <f>IF($D20="","",VLOOKUP($D20,'[4]男單'!$A$7:$P$70,4))</f>
        <v>桃園縣</v>
      </c>
      <c r="H20" s="200"/>
      <c r="I20" s="511" t="s">
        <v>318</v>
      </c>
      <c r="J20" s="512"/>
      <c r="K20" s="46">
        <f>UPPER(IF(OR(J20="a",J20="as"),I19,IF(OR(J20="b",J20="bs"),I20,)))</f>
      </c>
      <c r="L20" s="201"/>
      <c r="M20" s="55"/>
      <c r="N20" s="55"/>
      <c r="O20" s="55"/>
      <c r="P20" s="59"/>
      <c r="Q20" s="38"/>
    </row>
    <row r="21" spans="1:17" s="39" customFormat="1" ht="22.5" customHeight="1">
      <c r="A21" s="27" t="s">
        <v>34</v>
      </c>
      <c r="B21" s="28"/>
      <c r="C21" s="29">
        <f>IF($D21="","",VLOOKUP($D21,'[4]男單'!$A$7:$P$70,16))</f>
      </c>
      <c r="D21" s="30"/>
      <c r="E21" s="31" t="s">
        <v>108</v>
      </c>
      <c r="F21" s="233"/>
      <c r="G21" s="28">
        <f>IF($D21="","",VLOOKUP($D21,'[4]男單'!$A$7:$P$70,4))</f>
      </c>
      <c r="H21" s="199"/>
      <c r="I21" s="509"/>
      <c r="J21" s="496"/>
      <c r="K21" s="49"/>
      <c r="L21" s="62"/>
      <c r="M21" s="55"/>
      <c r="N21" s="55"/>
      <c r="O21" s="55"/>
      <c r="P21" s="59"/>
      <c r="Q21" s="38"/>
    </row>
    <row r="22" spans="1:17" s="39" customFormat="1" ht="22.5" customHeight="1">
      <c r="A22" s="27" t="s">
        <v>35</v>
      </c>
      <c r="B22" s="28"/>
      <c r="C22" s="29">
        <f>IF($D22="","",VLOOKUP($D22,'[4]男單'!$A$7:$P$70,16))</f>
        <v>9</v>
      </c>
      <c r="D22" s="30">
        <v>8</v>
      </c>
      <c r="E22" s="31" t="str">
        <f>UPPER(IF($D22="","",VLOOKUP($D22,'[4]男單'!$A$7:$P$70,2)))</f>
        <v>王振榮</v>
      </c>
      <c r="F22" s="233"/>
      <c r="G22" s="28" t="str">
        <f>IF($D22="","",VLOOKUP($D22,'[4]男單'!$A$7:$P$70,4))</f>
        <v>彰化市</v>
      </c>
      <c r="H22" s="200"/>
      <c r="I22" s="49"/>
      <c r="J22" s="55"/>
      <c r="K22" s="62"/>
      <c r="L22" s="518"/>
      <c r="M22" s="518"/>
      <c r="N22" s="518"/>
      <c r="O22" s="509" t="s">
        <v>343</v>
      </c>
      <c r="P22" s="496"/>
      <c r="Q22" s="38"/>
    </row>
    <row r="23" spans="1:17" s="39" customFormat="1" ht="22.5" customHeight="1">
      <c r="A23" s="27" t="s">
        <v>36</v>
      </c>
      <c r="B23" s="28"/>
      <c r="C23" s="29">
        <f>IF($D23="","",VLOOKUP($D23,'[4]男單'!$A$7:$P$70,16))</f>
        <v>3</v>
      </c>
      <c r="D23" s="30">
        <v>3</v>
      </c>
      <c r="E23" s="31" t="str">
        <f>UPPER(IF($D23="","",VLOOKUP($D23,'[4]男單'!$A$7:$P$70,2)))</f>
        <v>龔飛熊</v>
      </c>
      <c r="F23" s="233"/>
      <c r="G23" s="28" t="str">
        <f>IF($D23="","",VLOOKUP($D23,'[4]男單'!$A$7:$P$70,4))</f>
        <v>高雄市</v>
      </c>
      <c r="H23" s="199"/>
      <c r="I23" s="46">
        <f>UPPER(IF(OR(H24="a",H24="as"),E23,IF(OR(H24="b",H24="bs"),E24,)))</f>
      </c>
      <c r="J23" s="54"/>
      <c r="K23" s="55"/>
      <c r="L23" s="518"/>
      <c r="M23" s="518"/>
      <c r="N23" s="518"/>
      <c r="O23" s="56"/>
      <c r="P23" s="76"/>
      <c r="Q23" s="38"/>
    </row>
    <row r="24" spans="1:17" s="39" customFormat="1" ht="22.5" customHeight="1">
      <c r="A24" s="27" t="s">
        <v>37</v>
      </c>
      <c r="B24" s="28"/>
      <c r="C24" s="29">
        <f>IF($D24="","",VLOOKUP($D24,'[4]男單'!$A$7:$P$70,16))</f>
      </c>
      <c r="D24" s="30"/>
      <c r="E24" s="31" t="s">
        <v>108</v>
      </c>
      <c r="F24" s="233"/>
      <c r="G24" s="28">
        <f>IF($D24="","",VLOOKUP($D24,'[4]男單'!$A$7:$P$70,4))</f>
      </c>
      <c r="H24" s="200"/>
      <c r="I24" s="511" t="s">
        <v>319</v>
      </c>
      <c r="J24" s="512"/>
      <c r="K24" s="46">
        <f>UPPER(IF(OR(J24="a",J24="as"),I23,IF(OR(J24="b",J24="bs"),I24,)))</f>
      </c>
      <c r="L24" s="54"/>
      <c r="M24" s="55"/>
      <c r="N24" s="55"/>
      <c r="O24" s="55"/>
      <c r="P24" s="59"/>
      <c r="Q24" s="38"/>
    </row>
    <row r="25" spans="1:17" s="39" customFormat="1" ht="22.5" customHeight="1">
      <c r="A25" s="27" t="s">
        <v>38</v>
      </c>
      <c r="B25" s="28"/>
      <c r="C25" s="29"/>
      <c r="D25" s="30">
        <v>40</v>
      </c>
      <c r="E25" s="31" t="str">
        <f>UPPER(IF($D25="","",VLOOKUP($D25,'[4]男單'!$A$7:$P$70,2)))</f>
        <v>馬連城</v>
      </c>
      <c r="F25" s="233"/>
      <c r="G25" s="28" t="str">
        <f>IF($D25="","",VLOOKUP($D25,'[4]男單'!$A$7:$P$70,4))</f>
        <v>基隆市</v>
      </c>
      <c r="H25" s="199"/>
      <c r="I25" s="509"/>
      <c r="J25" s="496"/>
      <c r="K25" s="49"/>
      <c r="L25" s="59"/>
      <c r="M25" s="55"/>
      <c r="N25" s="55"/>
      <c r="O25" s="55"/>
      <c r="P25" s="59"/>
      <c r="Q25" s="38"/>
    </row>
    <row r="26" spans="1:17" s="39" customFormat="1" ht="22.5" customHeight="1">
      <c r="A26" s="27" t="s">
        <v>39</v>
      </c>
      <c r="B26" s="28"/>
      <c r="C26" s="29"/>
      <c r="D26" s="30">
        <v>35</v>
      </c>
      <c r="E26" s="31" t="str">
        <f>UPPER(IF($D26="","",VLOOKUP($D26,'[4]男單'!$A$7:$P$70,2)))</f>
        <v>陳政達</v>
      </c>
      <c r="F26" s="233" t="s">
        <v>300</v>
      </c>
      <c r="G26" s="28" t="str">
        <f>IF($D26="","",VLOOKUP($D26,'[4]男單'!$A$7:$P$70,4))</f>
        <v>桃園縣</v>
      </c>
      <c r="H26" s="200"/>
      <c r="I26" s="49"/>
      <c r="J26" s="62"/>
      <c r="K26" s="498" t="s">
        <v>334</v>
      </c>
      <c r="L26" s="499"/>
      <c r="M26" s="46">
        <f>UPPER(IF(OR(L26="a",L26="as"),K24,IF(OR(L26="b",L26="bs"),K28,)))</f>
      </c>
      <c r="N26" s="54"/>
      <c r="O26" s="55"/>
      <c r="P26" s="59"/>
      <c r="Q26" s="38"/>
    </row>
    <row r="27" spans="1:17" s="39" customFormat="1" ht="22.5" customHeight="1">
      <c r="A27" s="27" t="s">
        <v>40</v>
      </c>
      <c r="B27" s="28"/>
      <c r="C27" s="29"/>
      <c r="D27" s="30">
        <v>42</v>
      </c>
      <c r="E27" s="31" t="str">
        <f>UPPER(IF($D27="","",VLOOKUP($D27,'[4]男單'!$A$7:$P$70,2)))</f>
        <v>陳春生</v>
      </c>
      <c r="F27" s="233"/>
      <c r="G27" s="28" t="str">
        <f>IF($D27="","",VLOOKUP($D27,'[4]男單'!$A$7:$P$70,4))</f>
        <v>台中市</v>
      </c>
      <c r="H27" s="199"/>
      <c r="I27" s="46">
        <f>UPPER(IF(OR(H28="a",H28="as"),E27,IF(OR(H28="b",H28="bs"),E28,)))</f>
      </c>
      <c r="J27" s="54"/>
      <c r="K27" s="498"/>
      <c r="L27" s="499"/>
      <c r="M27" s="49"/>
      <c r="N27" s="57"/>
      <c r="O27" s="55"/>
      <c r="P27" s="59"/>
      <c r="Q27" s="38"/>
    </row>
    <row r="28" spans="1:17" s="39" customFormat="1" ht="22.5" customHeight="1">
      <c r="A28" s="27" t="s">
        <v>41</v>
      </c>
      <c r="B28" s="28"/>
      <c r="C28" s="29"/>
      <c r="D28" s="30">
        <v>30</v>
      </c>
      <c r="E28" s="31" t="str">
        <f>UPPER(IF($D28="","",VLOOKUP($D28,'[4]男單'!$A$7:$P$70,2)))</f>
        <v>劉建宏</v>
      </c>
      <c r="F28" s="233" t="s">
        <v>301</v>
      </c>
      <c r="G28" s="28" t="str">
        <f>IF($D28="","",VLOOKUP($D28,'[4]男單'!$A$7:$P$70,4))</f>
        <v>高雄市</v>
      </c>
      <c r="H28" s="200"/>
      <c r="I28" s="511" t="s">
        <v>320</v>
      </c>
      <c r="J28" s="512"/>
      <c r="K28" s="46">
        <f>UPPER(IF(OR(J28="a",J28="as"),I27,IF(OR(J28="b",J28="bs"),I28,)))</f>
      </c>
      <c r="L28" s="201"/>
      <c r="M28" s="55"/>
      <c r="N28" s="59"/>
      <c r="O28" s="55"/>
      <c r="P28" s="59"/>
      <c r="Q28" s="38"/>
    </row>
    <row r="29" spans="1:17" s="39" customFormat="1" ht="22.5" customHeight="1">
      <c r="A29" s="27" t="s">
        <v>42</v>
      </c>
      <c r="B29" s="28"/>
      <c r="C29" s="29"/>
      <c r="D29" s="30">
        <v>15</v>
      </c>
      <c r="E29" s="31" t="str">
        <f>UPPER(IF($D29="","",VLOOKUP($D29,'[4]男單'!$A$7:$P$70,2)))</f>
        <v>許惠旺</v>
      </c>
      <c r="F29" s="233"/>
      <c r="G29" s="28" t="str">
        <f>IF($D29="","",VLOOKUP($D29,'[4]男單'!$A$7:$P$70,4))</f>
        <v>雲林縣</v>
      </c>
      <c r="H29" s="199"/>
      <c r="I29" s="509"/>
      <c r="J29" s="496"/>
      <c r="K29" s="49"/>
      <c r="L29" s="62"/>
      <c r="M29" s="55"/>
      <c r="N29" s="59"/>
      <c r="O29" s="55"/>
      <c r="P29" s="59"/>
      <c r="Q29" s="38"/>
    </row>
    <row r="30" spans="1:17" s="39" customFormat="1" ht="22.5" customHeight="1">
      <c r="A30" s="27" t="s">
        <v>43</v>
      </c>
      <c r="B30" s="28"/>
      <c r="C30" s="29"/>
      <c r="D30" s="30">
        <v>50</v>
      </c>
      <c r="E30" s="31" t="str">
        <f>UPPER(IF($D30="","",VLOOKUP($D30,'[4]男單'!$A$7:$P$70,2)))</f>
        <v>李景山</v>
      </c>
      <c r="F30" s="233" t="s">
        <v>302</v>
      </c>
      <c r="G30" s="28" t="str">
        <f>IF($D30="","",VLOOKUP($D30,'[4]男單'!$A$7:$P$70,4))</f>
        <v>台中市</v>
      </c>
      <c r="H30" s="200"/>
      <c r="I30" s="49"/>
      <c r="J30" s="55"/>
      <c r="K30" s="62"/>
      <c r="L30" s="202"/>
      <c r="M30" s="498" t="s">
        <v>340</v>
      </c>
      <c r="N30" s="499"/>
      <c r="O30" s="46">
        <f>UPPER(IF(OR(N30="a",N30="as"),M26,IF(OR(N30="b",N30="bs"),M34,)))</f>
      </c>
      <c r="P30" s="64"/>
      <c r="Q30" s="38"/>
    </row>
    <row r="31" spans="1:17" s="39" customFormat="1" ht="22.5" customHeight="1">
      <c r="A31" s="27" t="s">
        <v>44</v>
      </c>
      <c r="B31" s="28"/>
      <c r="C31" s="29">
        <f>IF($D31="","",VLOOKUP($D31,'[4]男單'!$A$7:$P$70,16))</f>
        <v>9</v>
      </c>
      <c r="D31" s="30">
        <v>10</v>
      </c>
      <c r="E31" s="31" t="str">
        <f>UPPER(IF($D31="","",VLOOKUP($D31,'[4]男單'!$A$7:$P$70,2)))</f>
        <v>陳柱明</v>
      </c>
      <c r="F31" s="233"/>
      <c r="G31" s="28" t="str">
        <f>IF($D31="","",VLOOKUP($D31,'[4]男單'!$A$7:$P$70,4))</f>
        <v>高雄市</v>
      </c>
      <c r="H31" s="199"/>
      <c r="I31" s="46">
        <f>UPPER(IF(OR(H32="a",H32="as"),E31,IF(OR(H32="b",H32="bs"),E32,)))</f>
      </c>
      <c r="J31" s="54"/>
      <c r="K31" s="55"/>
      <c r="L31" s="55"/>
      <c r="M31" s="498"/>
      <c r="N31" s="499"/>
      <c r="O31" s="49"/>
      <c r="P31" s="62"/>
      <c r="Q31" s="38"/>
    </row>
    <row r="32" spans="1:17" s="39" customFormat="1" ht="22.5" customHeight="1">
      <c r="A32" s="27" t="s">
        <v>45</v>
      </c>
      <c r="B32" s="28"/>
      <c r="C32" s="29">
        <f>IF($D32="","",VLOOKUP($D32,'[4]男單'!$A$7:$P$70,16))</f>
      </c>
      <c r="D32" s="30"/>
      <c r="E32" s="31" t="s">
        <v>108</v>
      </c>
      <c r="F32" s="233"/>
      <c r="G32" s="28">
        <f>IF($D32="","",VLOOKUP($D32,'[4]男單'!$A$7:$P$70,4))</f>
      </c>
      <c r="H32" s="200"/>
      <c r="I32" s="511" t="s">
        <v>321</v>
      </c>
      <c r="J32" s="512"/>
      <c r="K32" s="46">
        <f>UPPER(IF(OR(J32="a",J32="as"),I31,IF(OR(J32="b",J32="bs"),I32,)))</f>
      </c>
      <c r="L32" s="54"/>
      <c r="M32" s="55"/>
      <c r="N32" s="59"/>
      <c r="O32" s="55"/>
      <c r="P32" s="62"/>
      <c r="Q32" s="38"/>
    </row>
    <row r="33" spans="1:17" s="39" customFormat="1" ht="22.5" customHeight="1">
      <c r="A33" s="27" t="s">
        <v>46</v>
      </c>
      <c r="B33" s="28"/>
      <c r="C33" s="29"/>
      <c r="D33" s="30">
        <v>19</v>
      </c>
      <c r="E33" s="31" t="str">
        <f>UPPER(IF($D33="","",VLOOKUP($D33,'[4]男單'!$A$7:$P$70,2)))</f>
        <v>蔡宗衡</v>
      </c>
      <c r="F33" s="233"/>
      <c r="G33" s="28" t="str">
        <f>IF($D33="","",VLOOKUP($D33,'[4]男單'!$A$7:$P$70,4))</f>
        <v>雲林縣</v>
      </c>
      <c r="H33" s="199"/>
      <c r="I33" s="509"/>
      <c r="J33" s="496"/>
      <c r="K33" s="49"/>
      <c r="L33" s="59"/>
      <c r="M33" s="55"/>
      <c r="N33" s="59"/>
      <c r="O33" s="55"/>
      <c r="P33" s="62"/>
      <c r="Q33" s="38"/>
    </row>
    <row r="34" spans="1:17" s="39" customFormat="1" ht="22.5" customHeight="1">
      <c r="A34" s="27" t="s">
        <v>47</v>
      </c>
      <c r="B34" s="28"/>
      <c r="C34" s="29"/>
      <c r="D34" s="30">
        <v>25</v>
      </c>
      <c r="E34" s="31" t="str">
        <f>UPPER(IF($D34="","",VLOOKUP($D34,'[4]男單'!$A$7:$P$70,2)))</f>
        <v>PIERROT</v>
      </c>
      <c r="F34" s="233" t="s">
        <v>303</v>
      </c>
      <c r="G34" s="28" t="str">
        <f>IF($D34="","",VLOOKUP($D34,'[4]男單'!$A$7:$P$70,4))</f>
        <v>新北市</v>
      </c>
      <c r="H34" s="200"/>
      <c r="I34" s="49"/>
      <c r="J34" s="62"/>
      <c r="K34" s="498" t="s">
        <v>335</v>
      </c>
      <c r="L34" s="499"/>
      <c r="M34" s="46">
        <f>UPPER(IF(OR(L34="a",L34="as"),K32,IF(OR(L34="b",L34="bs"),K36,)))</f>
      </c>
      <c r="N34" s="64"/>
      <c r="O34" s="55"/>
      <c r="P34" s="62"/>
      <c r="Q34" s="38"/>
    </row>
    <row r="35" spans="1:17" s="39" customFormat="1" ht="22.5" customHeight="1">
      <c r="A35" s="27" t="s">
        <v>48</v>
      </c>
      <c r="B35" s="28"/>
      <c r="C35" s="29"/>
      <c r="D35" s="30">
        <v>45</v>
      </c>
      <c r="E35" s="31" t="str">
        <f>UPPER(IF($D35="","",VLOOKUP($D35,'[4]男單'!$A$7:$P$70,2)))</f>
        <v>羅光永</v>
      </c>
      <c r="F35" s="233"/>
      <c r="G35" s="28" t="str">
        <f>IF($D35="","",VLOOKUP($D35,'[4]男單'!$A$7:$P$70,4))</f>
        <v>台中市</v>
      </c>
      <c r="H35" s="199"/>
      <c r="I35" s="46">
        <f>UPPER(IF(OR(H36="a",H36="as"),E35,IF(OR(H36="b",H36="bs"),E36,)))</f>
      </c>
      <c r="J35" s="54"/>
      <c r="K35" s="498"/>
      <c r="L35" s="499"/>
      <c r="M35" s="49"/>
      <c r="N35" s="55"/>
      <c r="O35" s="55"/>
      <c r="P35" s="55"/>
      <c r="Q35" s="38"/>
    </row>
    <row r="36" spans="1:17" s="39" customFormat="1" ht="22.5" customHeight="1">
      <c r="A36" s="27" t="s">
        <v>49</v>
      </c>
      <c r="B36" s="28"/>
      <c r="C36" s="29"/>
      <c r="D36" s="30">
        <v>14</v>
      </c>
      <c r="E36" s="31" t="str">
        <f>UPPER(IF($D36="","",VLOOKUP($D36,'[4]男單'!$A$7:$P$70,2)))</f>
        <v>張志中</v>
      </c>
      <c r="F36" s="233" t="s">
        <v>304</v>
      </c>
      <c r="G36" s="28" t="str">
        <f>IF($D36="","",VLOOKUP($D36,'[4]男單'!$A$7:$P$70,4))</f>
        <v>桃園市</v>
      </c>
      <c r="H36" s="200"/>
      <c r="I36" s="511" t="s">
        <v>322</v>
      </c>
      <c r="J36" s="512"/>
      <c r="K36" s="46">
        <f>UPPER(IF(OR(J36="a",J36="as"),I35,IF(OR(J36="b",J36="bs"),I36,)))</f>
      </c>
      <c r="L36" s="201"/>
      <c r="M36" s="203"/>
      <c r="N36" s="204"/>
      <c r="O36" s="203"/>
      <c r="P36" s="204"/>
      <c r="Q36" s="38"/>
    </row>
    <row r="37" spans="1:17" s="39" customFormat="1" ht="22.5" customHeight="1">
      <c r="A37" s="27" t="s">
        <v>50</v>
      </c>
      <c r="B37" s="28"/>
      <c r="C37" s="29">
        <f>IF($D37="","",VLOOKUP($D37,'[4]男單'!$A$7:$P$70,16))</f>
      </c>
      <c r="D37" s="30"/>
      <c r="E37" s="31" t="s">
        <v>108</v>
      </c>
      <c r="F37" s="233"/>
      <c r="G37" s="28">
        <f>IF($D37="","",VLOOKUP($D37,'[4]男單'!$A$7:$P$70,4))</f>
      </c>
      <c r="H37" s="199"/>
      <c r="I37" s="509"/>
      <c r="J37" s="496"/>
      <c r="K37" s="49"/>
      <c r="L37" s="62"/>
      <c r="M37" s="205"/>
      <c r="N37" s="206"/>
      <c r="O37" s="203"/>
      <c r="P37" s="204"/>
      <c r="Q37" s="38"/>
    </row>
    <row r="38" spans="1:17" s="39" customFormat="1" ht="22.5" customHeight="1">
      <c r="A38" s="27" t="s">
        <v>51</v>
      </c>
      <c r="B38" s="28"/>
      <c r="C38" s="29">
        <f>IF($D38="","",VLOOKUP($D38,'[4]男單'!$A$7:$P$70,16))</f>
        <v>5</v>
      </c>
      <c r="D38" s="30">
        <v>6</v>
      </c>
      <c r="E38" s="31" t="str">
        <f>UPPER(IF($D38="","",VLOOKUP($D38,'[4]男單'!$A$7:$P$70,2)))</f>
        <v>葉豐田</v>
      </c>
      <c r="F38" s="233"/>
      <c r="G38" s="28" t="str">
        <f>IF($D38="","",VLOOKUP($D38,'[4]男單'!$A$7:$P$70,4))</f>
        <v>高雄市</v>
      </c>
      <c r="H38" s="200"/>
      <c r="I38" s="49"/>
      <c r="J38" s="55"/>
      <c r="K38" s="62"/>
      <c r="L38" s="207"/>
      <c r="M38" s="176" t="s">
        <v>6</v>
      </c>
      <c r="N38" s="208"/>
      <c r="O38" s="205">
        <f>UPPER(IF(OR(N38="a",N38="as"),M37,IF(OR(N38="b",N38="bs"),M42,)))</f>
      </c>
      <c r="P38" s="206"/>
      <c r="Q38" s="38"/>
    </row>
    <row r="39" spans="1:17" s="39" customFormat="1" ht="12" customHeight="1">
      <c r="A39" s="495"/>
      <c r="B39" s="66"/>
      <c r="C39" s="67"/>
      <c r="E39" s="209"/>
      <c r="F39" s="209"/>
      <c r="G39" s="66"/>
      <c r="H39" s="210"/>
      <c r="I39" s="56"/>
      <c r="J39" s="55"/>
      <c r="K39" s="62"/>
      <c r="L39" s="207"/>
      <c r="M39" s="176"/>
      <c r="N39" s="208"/>
      <c r="O39" s="205"/>
      <c r="P39" s="206"/>
      <c r="Q39" s="38"/>
    </row>
    <row r="40" spans="1:17" s="39" customFormat="1" ht="6" customHeight="1">
      <c r="A40" s="495"/>
      <c r="B40" s="66"/>
      <c r="C40" s="67"/>
      <c r="E40" s="209"/>
      <c r="F40" s="209"/>
      <c r="G40" s="66"/>
      <c r="H40" s="210"/>
      <c r="I40" s="56"/>
      <c r="J40" s="55"/>
      <c r="K40" s="62"/>
      <c r="L40" s="207"/>
      <c r="M40" s="176"/>
      <c r="N40" s="208"/>
      <c r="O40" s="205"/>
      <c r="P40" s="206"/>
      <c r="Q40" s="38"/>
    </row>
    <row r="41" spans="1:16" s="19" customFormat="1" ht="11.25" customHeight="1">
      <c r="A41" s="15"/>
      <c r="B41" s="16" t="s">
        <v>4</v>
      </c>
      <c r="C41" s="16" t="s">
        <v>89</v>
      </c>
      <c r="D41" s="16" t="s">
        <v>90</v>
      </c>
      <c r="E41" s="17" t="s">
        <v>91</v>
      </c>
      <c r="F41" s="442"/>
      <c r="G41" s="17"/>
      <c r="H41" s="18"/>
      <c r="I41" s="16" t="s">
        <v>92</v>
      </c>
      <c r="J41" s="18"/>
      <c r="K41" s="16" t="s">
        <v>107</v>
      </c>
      <c r="L41" s="18"/>
      <c r="M41" s="16" t="s">
        <v>93</v>
      </c>
      <c r="N41" s="18"/>
      <c r="O41" s="16" t="s">
        <v>94</v>
      </c>
      <c r="P41" s="6"/>
    </row>
    <row r="42" spans="1:17" s="39" customFormat="1" ht="22.5" customHeight="1">
      <c r="A42" s="27" t="s">
        <v>52</v>
      </c>
      <c r="B42" s="28"/>
      <c r="C42" s="29">
        <f>IF($D42="","",VLOOKUP($D42,'[4]男單'!$A$7:$P$70,16))</f>
        <v>5</v>
      </c>
      <c r="D42" s="30">
        <v>5</v>
      </c>
      <c r="E42" s="31" t="str">
        <f>UPPER(IF($D42="","",VLOOKUP($D42,'[4]男單'!$A$7:$P$70,2)))</f>
        <v>翁明峻</v>
      </c>
      <c r="F42" s="233"/>
      <c r="G42" s="28" t="str">
        <f>IF($D42="","",VLOOKUP($D42,'[4]男單'!$A$7:$P$70,4))</f>
        <v>台北市</v>
      </c>
      <c r="H42" s="199"/>
      <c r="I42" s="46">
        <f>UPPER(IF(OR(H43="a",H43="as"),E42,IF(OR(H43="b",H43="bs"),E43,)))</f>
      </c>
      <c r="J42" s="54"/>
      <c r="K42" s="55"/>
      <c r="L42" s="211"/>
      <c r="M42" s="205">
        <f>UPPER(IF(OR(N58="a",N58="as"),O49,IF(OR(N58="b",N58="bs"),O65,)))</f>
      </c>
      <c r="N42" s="206"/>
      <c r="O42" s="206"/>
      <c r="P42" s="204"/>
      <c r="Q42" s="38"/>
    </row>
    <row r="43" spans="1:17" s="39" customFormat="1" ht="22.5" customHeight="1">
      <c r="A43" s="27" t="s">
        <v>53</v>
      </c>
      <c r="B43" s="28"/>
      <c r="C43" s="29">
        <f>IF($D43="","",VLOOKUP($D43,'[4]男單'!$A$7:$P$70,16))</f>
      </c>
      <c r="D43" s="30"/>
      <c r="E43" s="31" t="s">
        <v>108</v>
      </c>
      <c r="F43" s="233"/>
      <c r="G43" s="28">
        <f>IF($D43="","",VLOOKUP($D43,'[4]男單'!$A$7:$P$70,4))</f>
      </c>
      <c r="H43" s="200"/>
      <c r="I43" s="511" t="s">
        <v>323</v>
      </c>
      <c r="J43" s="512"/>
      <c r="K43" s="46">
        <f>UPPER(IF(OR(J43="a",J43="as"),I42,IF(OR(J43="b",J43="bs"),I43,)))</f>
      </c>
      <c r="L43" s="54"/>
      <c r="M43" s="204"/>
      <c r="N43" s="204"/>
      <c r="O43" s="204"/>
      <c r="P43" s="204"/>
      <c r="Q43" s="38"/>
    </row>
    <row r="44" spans="1:17" s="39" customFormat="1" ht="22.5" customHeight="1">
      <c r="A44" s="27" t="s">
        <v>54</v>
      </c>
      <c r="B44" s="28"/>
      <c r="C44" s="29"/>
      <c r="D44" s="30">
        <v>48</v>
      </c>
      <c r="E44" s="31" t="str">
        <f>UPPER(IF($D44="","",VLOOKUP($D44,'[4]男單'!$A$7:$P$70,2)))</f>
        <v>陳春帆</v>
      </c>
      <c r="F44" s="233"/>
      <c r="G44" s="28" t="str">
        <f>IF($D44="","",VLOOKUP($D44,'[4]男單'!$A$7:$P$70,4))</f>
        <v>台北市</v>
      </c>
      <c r="H44" s="199"/>
      <c r="I44" s="509"/>
      <c r="J44" s="496"/>
      <c r="K44" s="49"/>
      <c r="L44" s="59"/>
      <c r="M44" s="204"/>
      <c r="N44" s="204"/>
      <c r="O44" s="204"/>
      <c r="P44" s="204"/>
      <c r="Q44" s="38"/>
    </row>
    <row r="45" spans="1:17" s="39" customFormat="1" ht="22.5" customHeight="1">
      <c r="A45" s="27" t="s">
        <v>55</v>
      </c>
      <c r="B45" s="28"/>
      <c r="C45" s="29"/>
      <c r="D45" s="30">
        <v>41</v>
      </c>
      <c r="E45" s="31" t="str">
        <f>UPPER(IF($D45="","",VLOOKUP($D45,'[4]男單'!$A$7:$P$70,2)))</f>
        <v>林志光</v>
      </c>
      <c r="F45" s="233" t="s">
        <v>305</v>
      </c>
      <c r="G45" s="28" t="str">
        <f>IF($D45="","",VLOOKUP($D45,'[4]男單'!$A$7:$P$70,4))</f>
        <v>台中市</v>
      </c>
      <c r="H45" s="200"/>
      <c r="I45" s="444"/>
      <c r="J45" s="62"/>
      <c r="K45" s="498" t="s">
        <v>331</v>
      </c>
      <c r="L45" s="499"/>
      <c r="M45" s="46">
        <f>UPPER(IF(OR(L45="a",L45="as"),K43,IF(OR(L45="b",L45="bs"),K47,)))</f>
      </c>
      <c r="N45" s="54"/>
      <c r="O45" s="55"/>
      <c r="P45" s="55"/>
      <c r="Q45" s="38"/>
    </row>
    <row r="46" spans="1:17" s="39" customFormat="1" ht="22.5" customHeight="1">
      <c r="A46" s="27" t="s">
        <v>56</v>
      </c>
      <c r="B46" s="28"/>
      <c r="C46" s="29"/>
      <c r="D46" s="30">
        <v>23</v>
      </c>
      <c r="E46" s="31" t="str">
        <f>UPPER(IF($D46="","",VLOOKUP($D46,'[4]男單'!$A$7:$P$70,2)))</f>
        <v>林士章</v>
      </c>
      <c r="F46" s="233"/>
      <c r="G46" s="28" t="str">
        <f>IF($D46="","",VLOOKUP($D46,'[4]男單'!$A$7:$P$70,4))</f>
        <v>新北市</v>
      </c>
      <c r="H46" s="199"/>
      <c r="I46" s="46">
        <f>UPPER(IF(OR(H47="a",H47="as"),E46,IF(OR(H47="b",H47="bs"),E47,)))</f>
      </c>
      <c r="J46" s="54"/>
      <c r="K46" s="498"/>
      <c r="L46" s="499"/>
      <c r="M46" s="49"/>
      <c r="N46" s="57"/>
      <c r="O46" s="55"/>
      <c r="P46" s="55"/>
      <c r="Q46" s="38"/>
    </row>
    <row r="47" spans="1:17" s="39" customFormat="1" ht="22.5" customHeight="1">
      <c r="A47" s="27" t="s">
        <v>57</v>
      </c>
      <c r="B47" s="28"/>
      <c r="C47" s="29"/>
      <c r="D47" s="30">
        <v>20</v>
      </c>
      <c r="E47" s="31" t="str">
        <f>UPPER(IF($D47="","",VLOOKUP($D47,'[4]男單'!$A$7:$P$70,2)))</f>
        <v>李芳茂</v>
      </c>
      <c r="F47" s="233" t="s">
        <v>306</v>
      </c>
      <c r="G47" s="28" t="str">
        <f>IF($D47="","",VLOOKUP($D47,'[4]男單'!$A$7:$P$70,4))</f>
        <v>高雄市</v>
      </c>
      <c r="H47" s="200"/>
      <c r="I47" s="511" t="s">
        <v>324</v>
      </c>
      <c r="J47" s="512"/>
      <c r="K47" s="46">
        <f>UPPER(IF(OR(J47="a",J47="as"),I46,IF(OR(J47="b",J47="bs"),I47,)))</f>
      </c>
      <c r="L47" s="201"/>
      <c r="M47" s="55"/>
      <c r="N47" s="59"/>
      <c r="O47" s="55"/>
      <c r="P47" s="55"/>
      <c r="Q47" s="38"/>
    </row>
    <row r="48" spans="1:17" s="39" customFormat="1" ht="22.5" customHeight="1">
      <c r="A48" s="27" t="s">
        <v>58</v>
      </c>
      <c r="B48" s="28"/>
      <c r="C48" s="29">
        <f>IF($D48="","",VLOOKUP($D48,'[4]男單'!$A$7:$P$70,16))</f>
      </c>
      <c r="D48" s="30"/>
      <c r="E48" s="31" t="s">
        <v>108</v>
      </c>
      <c r="F48" s="233"/>
      <c r="G48" s="28">
        <f>IF($D48="","",VLOOKUP($D48,'[4]男單'!$A$7:$P$70,4))</f>
      </c>
      <c r="H48" s="199"/>
      <c r="I48" s="509"/>
      <c r="J48" s="496"/>
      <c r="K48" s="49"/>
      <c r="L48" s="62"/>
      <c r="M48" s="55"/>
      <c r="N48" s="59"/>
      <c r="O48" s="55"/>
      <c r="P48" s="55"/>
      <c r="Q48" s="38"/>
    </row>
    <row r="49" spans="1:17" s="39" customFormat="1" ht="22.5" customHeight="1">
      <c r="A49" s="27" t="s">
        <v>59</v>
      </c>
      <c r="B49" s="28"/>
      <c r="C49" s="29">
        <f>IF($D49="","",VLOOKUP($D49,'[4]男單'!$A$7:$P$70,16))</f>
        <v>9</v>
      </c>
      <c r="D49" s="30">
        <v>12</v>
      </c>
      <c r="E49" s="31" t="str">
        <f>UPPER(IF($D49="","",VLOOKUP($D49,'[4]男單'!$A$7:$P$70,2)))</f>
        <v>戴貽鵬</v>
      </c>
      <c r="F49" s="233"/>
      <c r="G49" s="28" t="str">
        <f>IF($D49="","",VLOOKUP($D49,'[4]男單'!$A$7:$P$70,4))</f>
        <v>台北市</v>
      </c>
      <c r="H49" s="200"/>
      <c r="I49" s="49"/>
      <c r="J49" s="55"/>
      <c r="K49" s="62"/>
      <c r="L49" s="202"/>
      <c r="M49" s="498" t="s">
        <v>341</v>
      </c>
      <c r="N49" s="499"/>
      <c r="O49" s="46">
        <f>UPPER(IF(OR(N49="a",N49="as"),M45,IF(OR(N49="b",N49="bs"),M53,)))</f>
      </c>
      <c r="P49" s="54"/>
      <c r="Q49" s="38"/>
    </row>
    <row r="50" spans="1:17" s="39" customFormat="1" ht="22.5" customHeight="1">
      <c r="A50" s="27" t="s">
        <v>60</v>
      </c>
      <c r="B50" s="28"/>
      <c r="C50" s="29"/>
      <c r="D50" s="30">
        <v>47</v>
      </c>
      <c r="E50" s="31" t="str">
        <f>UPPER(IF($D50="","",VLOOKUP($D50,'[4]男單'!$A$7:$P$70,2)))</f>
        <v>侯俊韶</v>
      </c>
      <c r="F50" s="233"/>
      <c r="G50" s="28" t="str">
        <f>IF($D50="","",VLOOKUP($D50,'[4]男單'!$A$7:$P$70,4))</f>
        <v>台北市</v>
      </c>
      <c r="H50" s="199"/>
      <c r="I50" s="46">
        <f>UPPER(IF(OR(H51="a",H51="as"),E50,IF(OR(H51="b",H51="bs"),E51,)))</f>
      </c>
      <c r="J50" s="54"/>
      <c r="K50" s="55"/>
      <c r="L50" s="55"/>
      <c r="M50" s="498"/>
      <c r="N50" s="499"/>
      <c r="O50" s="49"/>
      <c r="P50" s="57"/>
      <c r="Q50" s="38"/>
    </row>
    <row r="51" spans="1:17" s="39" customFormat="1" ht="22.5" customHeight="1">
      <c r="A51" s="27" t="s">
        <v>61</v>
      </c>
      <c r="B51" s="28"/>
      <c r="C51" s="29"/>
      <c r="D51" s="30">
        <v>34</v>
      </c>
      <c r="E51" s="31" t="str">
        <f>UPPER(IF($D51="","",VLOOKUP($D51,'[4]男單'!$A$7:$P$70,2)))</f>
        <v>陳俊嘉</v>
      </c>
      <c r="F51" s="233" t="s">
        <v>307</v>
      </c>
      <c r="G51" s="28" t="str">
        <f>IF($D51="","",VLOOKUP($D51,'[4]男單'!$A$7:$P$70,4))</f>
        <v>高雄市</v>
      </c>
      <c r="H51" s="200"/>
      <c r="I51" s="511" t="s">
        <v>325</v>
      </c>
      <c r="J51" s="512"/>
      <c r="K51" s="46">
        <f>UPPER(IF(OR(J51="a",J51="as"),I50,IF(OR(J51="b",J51="bs"),I51,)))</f>
      </c>
      <c r="L51" s="54"/>
      <c r="M51" s="55"/>
      <c r="N51" s="59"/>
      <c r="O51" s="55"/>
      <c r="P51" s="59"/>
      <c r="Q51" s="38"/>
    </row>
    <row r="52" spans="1:17" s="39" customFormat="1" ht="22.5" customHeight="1">
      <c r="A52" s="27" t="s">
        <v>62</v>
      </c>
      <c r="B52" s="28"/>
      <c r="C52" s="29"/>
      <c r="D52" s="30">
        <v>37</v>
      </c>
      <c r="E52" s="31" t="str">
        <f>UPPER(IF($D52="","",VLOOKUP($D52,'[4]男單'!$A$7:$P$70,2)))</f>
        <v>劉昌裕</v>
      </c>
      <c r="F52" s="233"/>
      <c r="G52" s="28" t="str">
        <f>IF($D52="","",VLOOKUP($D52,'[4]男單'!$A$7:$P$70,4))</f>
        <v>桃園縣</v>
      </c>
      <c r="H52" s="199"/>
      <c r="I52" s="509"/>
      <c r="J52" s="496"/>
      <c r="K52" s="49"/>
      <c r="L52" s="59"/>
      <c r="M52" s="55"/>
      <c r="N52" s="59"/>
      <c r="O52" s="55"/>
      <c r="P52" s="59"/>
      <c r="Q52" s="38"/>
    </row>
    <row r="53" spans="1:17" s="39" customFormat="1" ht="22.5" customHeight="1">
      <c r="A53" s="27" t="s">
        <v>63</v>
      </c>
      <c r="B53" s="28"/>
      <c r="C53" s="29"/>
      <c r="D53" s="30">
        <v>29</v>
      </c>
      <c r="E53" s="31" t="str">
        <f>UPPER(IF($D53="","",VLOOKUP($D53,'[4]男單'!$A$7:$P$70,2)))</f>
        <v>李鴻晉</v>
      </c>
      <c r="F53" s="233" t="s">
        <v>308</v>
      </c>
      <c r="G53" s="28" t="str">
        <f>IF($D53="","",VLOOKUP($D53,'[4]男單'!$A$7:$P$70,4))</f>
        <v>台南縣</v>
      </c>
      <c r="H53" s="200"/>
      <c r="I53" s="49"/>
      <c r="J53" s="62"/>
      <c r="K53" s="498" t="s">
        <v>336</v>
      </c>
      <c r="L53" s="499"/>
      <c r="M53" s="46">
        <f>UPPER(IF(OR(L53="a",L53="as"),K51,IF(OR(L53="b",L53="bs"),K55,)))</f>
      </c>
      <c r="N53" s="64"/>
      <c r="O53" s="55"/>
      <c r="P53" s="59"/>
      <c r="Q53" s="38"/>
    </row>
    <row r="54" spans="1:17" s="39" customFormat="1" ht="22.5" customHeight="1">
      <c r="A54" s="27" t="s">
        <v>64</v>
      </c>
      <c r="B54" s="28"/>
      <c r="C54" s="29"/>
      <c r="D54" s="30">
        <v>43</v>
      </c>
      <c r="E54" s="31" t="str">
        <f>UPPER(IF($D54="","",VLOOKUP($D54,'[4]男單'!$A$7:$P$70,2)))</f>
        <v>龔鎮宏</v>
      </c>
      <c r="F54" s="233"/>
      <c r="G54" s="28" t="str">
        <f>IF($D54="","",VLOOKUP($D54,'[4]男單'!$A$7:$P$70,4))</f>
        <v>台中市</v>
      </c>
      <c r="H54" s="199"/>
      <c r="I54" s="46">
        <f>UPPER(IF(OR(H55="a",H55="as"),E54,IF(OR(H55="b",H55="bs"),E55,)))</f>
      </c>
      <c r="J54" s="54"/>
      <c r="K54" s="498"/>
      <c r="L54" s="499"/>
      <c r="M54" s="49"/>
      <c r="N54" s="55"/>
      <c r="O54" s="55"/>
      <c r="P54" s="59"/>
      <c r="Q54" s="38"/>
    </row>
    <row r="55" spans="1:17" s="39" customFormat="1" ht="22.5" customHeight="1">
      <c r="A55" s="27" t="s">
        <v>65</v>
      </c>
      <c r="B55" s="28"/>
      <c r="C55" s="29"/>
      <c r="D55" s="30">
        <v>46</v>
      </c>
      <c r="E55" s="31" t="str">
        <f>UPPER(IF($D55="","",VLOOKUP($D55,'[4]男單'!$A$7:$P$70,2)))</f>
        <v>施也貴</v>
      </c>
      <c r="F55" s="233" t="s">
        <v>309</v>
      </c>
      <c r="G55" s="28" t="str">
        <f>IF($D55="","",VLOOKUP($D55,'[4]男單'!$A$7:$P$70,4))</f>
        <v>台北縣</v>
      </c>
      <c r="H55" s="200"/>
      <c r="I55" s="511" t="s">
        <v>326</v>
      </c>
      <c r="J55" s="512"/>
      <c r="K55" s="46">
        <f>UPPER(IF(OR(J55="a",J55="as"),I54,IF(OR(J55="b",J55="bs"),I55,)))</f>
      </c>
      <c r="L55" s="201"/>
      <c r="M55" s="55"/>
      <c r="N55" s="55"/>
      <c r="O55" s="55"/>
      <c r="P55" s="59"/>
      <c r="Q55" s="38"/>
    </row>
    <row r="56" spans="1:17" s="39" customFormat="1" ht="22.5" customHeight="1">
      <c r="A56" s="27" t="s">
        <v>66</v>
      </c>
      <c r="B56" s="28"/>
      <c r="C56" s="29">
        <f>IF($D56="","",VLOOKUP($D56,'[4]男單'!$A$7:$P$70,16))</f>
      </c>
      <c r="D56" s="30"/>
      <c r="E56" s="31" t="s">
        <v>108</v>
      </c>
      <c r="F56" s="233"/>
      <c r="G56" s="28">
        <f>IF($D56="","",VLOOKUP($D56,'[4]男單'!$A$7:$P$70,4))</f>
      </c>
      <c r="H56" s="199"/>
      <c r="I56" s="509"/>
      <c r="J56" s="496"/>
      <c r="K56" s="49"/>
      <c r="L56" s="62"/>
      <c r="M56" s="55"/>
      <c r="N56" s="55"/>
      <c r="O56" s="55"/>
      <c r="P56" s="59"/>
      <c r="Q56" s="38"/>
    </row>
    <row r="57" spans="1:17" s="39" customFormat="1" ht="22.5" customHeight="1">
      <c r="A57" s="27" t="s">
        <v>67</v>
      </c>
      <c r="B57" s="28"/>
      <c r="C57" s="29">
        <f>IF($D57="","",VLOOKUP($D57,'[4]男單'!$A$7:$P$70,16))</f>
        <v>3</v>
      </c>
      <c r="D57" s="30">
        <v>4</v>
      </c>
      <c r="E57" s="31" t="str">
        <f>UPPER(IF($D57="","",VLOOKUP($D57,'[4]男單'!$A$7:$P$70,2)))</f>
        <v>林榮基</v>
      </c>
      <c r="F57" s="233"/>
      <c r="G57" s="28" t="str">
        <f>IF($D57="","",VLOOKUP($D57,'[4]男單'!$A$7:$P$70,4))</f>
        <v>台中市</v>
      </c>
      <c r="H57" s="200"/>
      <c r="I57" s="49"/>
      <c r="J57" s="55"/>
      <c r="K57" s="62"/>
      <c r="L57" s="518"/>
      <c r="M57" s="518"/>
      <c r="N57" s="518"/>
      <c r="O57" s="509" t="s">
        <v>344</v>
      </c>
      <c r="P57" s="496"/>
      <c r="Q57" s="38"/>
    </row>
    <row r="58" spans="1:17" s="39" customFormat="1" ht="22.5" customHeight="1">
      <c r="A58" s="27" t="s">
        <v>68</v>
      </c>
      <c r="B58" s="28"/>
      <c r="C58" s="29">
        <f>IF($D58="","",VLOOKUP($D58,'[4]男單'!$A$7:$P$70,16))</f>
        <v>5</v>
      </c>
      <c r="D58" s="30">
        <v>7</v>
      </c>
      <c r="E58" s="31" t="str">
        <f>UPPER(IF($D58="","",VLOOKUP($D58,'[4]男單'!$A$7:$P$70,2)))</f>
        <v>邱炳煌</v>
      </c>
      <c r="F58" s="233"/>
      <c r="G58" s="28" t="str">
        <f>IF($D58="","",VLOOKUP($D58,'[4]男單'!$A$7:$P$70,4))</f>
        <v>屏東市</v>
      </c>
      <c r="H58" s="199"/>
      <c r="I58" s="46">
        <f>UPPER(IF(OR(H59="a",H59="as"),E58,IF(OR(H59="b",H59="bs"),E59,)))</f>
      </c>
      <c r="J58" s="54"/>
      <c r="K58" s="55"/>
      <c r="L58" s="518"/>
      <c r="M58" s="518"/>
      <c r="N58" s="518"/>
      <c r="O58" s="56"/>
      <c r="P58" s="76"/>
      <c r="Q58" s="38"/>
    </row>
    <row r="59" spans="1:17" s="39" customFormat="1" ht="22.5" customHeight="1">
      <c r="A59" s="27" t="s">
        <v>69</v>
      </c>
      <c r="B59" s="28"/>
      <c r="C59" s="29">
        <f>IF($D59="","",VLOOKUP($D59,'[4]男單'!$A$7:$P$70,16))</f>
      </c>
      <c r="D59" s="30"/>
      <c r="E59" s="31" t="s">
        <v>108</v>
      </c>
      <c r="F59" s="233"/>
      <c r="G59" s="28">
        <f>IF($D59="","",VLOOKUP($D59,'[4]男單'!$A$7:$P$70,4))</f>
      </c>
      <c r="H59" s="200"/>
      <c r="I59" s="511" t="s">
        <v>327</v>
      </c>
      <c r="J59" s="512"/>
      <c r="K59" s="46">
        <f>UPPER(IF(OR(J59="a",J59="as"),I58,IF(OR(J59="b",J59="bs"),I59,)))</f>
      </c>
      <c r="L59" s="54"/>
      <c r="M59" s="55"/>
      <c r="N59" s="55"/>
      <c r="O59" s="55"/>
      <c r="P59" s="59"/>
      <c r="Q59" s="38"/>
    </row>
    <row r="60" spans="1:17" s="39" customFormat="1" ht="22.5" customHeight="1">
      <c r="A60" s="27" t="s">
        <v>70</v>
      </c>
      <c r="B60" s="28"/>
      <c r="C60" s="29"/>
      <c r="D60" s="30">
        <v>27</v>
      </c>
      <c r="E60" s="31" t="str">
        <f>UPPER(IF($D60="","",VLOOKUP($D60,'[4]男單'!$A$7:$P$70,2)))</f>
        <v>羅步銘</v>
      </c>
      <c r="F60" s="233"/>
      <c r="G60" s="28" t="str">
        <f>IF($D60="","",VLOOKUP($D60,'[4]男單'!$A$7:$P$70,4))</f>
        <v>高雄市</v>
      </c>
      <c r="H60" s="199"/>
      <c r="I60" s="509"/>
      <c r="J60" s="496"/>
      <c r="K60" s="49"/>
      <c r="L60" s="59"/>
      <c r="M60" s="55"/>
      <c r="N60" s="55"/>
      <c r="O60" s="55"/>
      <c r="P60" s="59"/>
      <c r="Q60" s="38"/>
    </row>
    <row r="61" spans="1:17" s="39" customFormat="1" ht="22.5" customHeight="1">
      <c r="A61" s="27" t="s">
        <v>71</v>
      </c>
      <c r="B61" s="28"/>
      <c r="C61" s="29"/>
      <c r="D61" s="30">
        <v>22</v>
      </c>
      <c r="E61" s="31" t="str">
        <f>UPPER(IF($D61="","",VLOOKUP($D61,'[4]男單'!$A$7:$P$70,2)))</f>
        <v>江建中</v>
      </c>
      <c r="F61" s="233" t="s">
        <v>310</v>
      </c>
      <c r="G61" s="28" t="str">
        <f>IF($D61="","",VLOOKUP($D61,'[4]男單'!$A$7:$P$70,4))</f>
        <v>新北市</v>
      </c>
      <c r="H61" s="200"/>
      <c r="I61" s="49"/>
      <c r="J61" s="62"/>
      <c r="K61" s="498" t="s">
        <v>337</v>
      </c>
      <c r="L61" s="499"/>
      <c r="M61" s="46">
        <f>UPPER(IF(OR(L61="a",L61="as"),K59,IF(OR(L61="b",L61="bs"),K63,)))</f>
      </c>
      <c r="N61" s="54"/>
      <c r="O61" s="55"/>
      <c r="P61" s="59"/>
      <c r="Q61" s="38"/>
    </row>
    <row r="62" spans="1:17" s="39" customFormat="1" ht="22.5" customHeight="1">
      <c r="A62" s="27" t="s">
        <v>72</v>
      </c>
      <c r="B62" s="28"/>
      <c r="C62" s="29"/>
      <c r="D62" s="30">
        <v>31</v>
      </c>
      <c r="E62" s="31" t="str">
        <f>UPPER(IF($D62="","",VLOOKUP($D62,'[4]男單'!$A$7:$P$70,2)))</f>
        <v>賴昆光</v>
      </c>
      <c r="F62" s="233"/>
      <c r="G62" s="28" t="str">
        <f>IF($D62="","",VLOOKUP($D62,'[4]男單'!$A$7:$P$70,4))</f>
        <v>高雄市</v>
      </c>
      <c r="H62" s="199"/>
      <c r="I62" s="46">
        <f>UPPER(IF(OR(H63="a",H63="as"),E62,IF(OR(H63="b",H63="bs"),E63,)))</f>
      </c>
      <c r="J62" s="54"/>
      <c r="K62" s="498"/>
      <c r="L62" s="499"/>
      <c r="M62" s="49"/>
      <c r="N62" s="57"/>
      <c r="O62" s="55"/>
      <c r="P62" s="59"/>
      <c r="Q62" s="38"/>
    </row>
    <row r="63" spans="1:17" s="39" customFormat="1" ht="22.5" customHeight="1">
      <c r="A63" s="27" t="s">
        <v>73</v>
      </c>
      <c r="B63" s="28"/>
      <c r="C63" s="29"/>
      <c r="D63" s="30">
        <v>13</v>
      </c>
      <c r="E63" s="31" t="str">
        <f>UPPER(IF($D63="","",VLOOKUP($D63,'[4]男單'!$A$7:$P$70,2)))</f>
        <v>周克中</v>
      </c>
      <c r="F63" s="233" t="s">
        <v>311</v>
      </c>
      <c r="G63" s="28" t="str">
        <f>IF($D63="","",VLOOKUP($D63,'[4]男單'!$A$7:$P$70,4))</f>
        <v>桃園市</v>
      </c>
      <c r="H63" s="200"/>
      <c r="I63" s="511" t="s">
        <v>328</v>
      </c>
      <c r="J63" s="512"/>
      <c r="K63" s="46">
        <f>UPPER(IF(OR(J63="a",J63="as"),I62,IF(OR(J63="b",J63="bs"),I63,)))</f>
      </c>
      <c r="L63" s="201"/>
      <c r="M63" s="55"/>
      <c r="N63" s="59"/>
      <c r="O63" s="55"/>
      <c r="P63" s="59"/>
      <c r="Q63" s="38"/>
    </row>
    <row r="64" spans="1:17" s="39" customFormat="1" ht="22.5" customHeight="1">
      <c r="A64" s="27" t="s">
        <v>74</v>
      </c>
      <c r="B64" s="28"/>
      <c r="C64" s="29">
        <f>IF($D64="","",VLOOKUP($D64,'[4]男單'!$A$7:$P$70,16))</f>
      </c>
      <c r="D64" s="30"/>
      <c r="E64" s="31" t="s">
        <v>108</v>
      </c>
      <c r="F64" s="233"/>
      <c r="G64" s="28">
        <f>IF($D64="","",VLOOKUP($D64,'[4]男單'!$A$7:$P$70,4))</f>
      </c>
      <c r="H64" s="199"/>
      <c r="I64" s="509"/>
      <c r="J64" s="496"/>
      <c r="K64" s="87"/>
      <c r="L64" s="62"/>
      <c r="M64" s="55"/>
      <c r="N64" s="59"/>
      <c r="O64" s="55"/>
      <c r="P64" s="59"/>
      <c r="Q64" s="38"/>
    </row>
    <row r="65" spans="1:17" s="39" customFormat="1" ht="22.5" customHeight="1">
      <c r="A65" s="27" t="s">
        <v>75</v>
      </c>
      <c r="B65" s="28"/>
      <c r="C65" s="29">
        <f>IF($D65="","",VLOOKUP($D65,'[4]男單'!$A$7:$P$70,16))</f>
        <v>9</v>
      </c>
      <c r="D65" s="30">
        <v>11</v>
      </c>
      <c r="E65" s="31" t="str">
        <f>UPPER(IF($D65="","",VLOOKUP($D65,'[4]男單'!$A$7:$P$70,2)))</f>
        <v>王明鴻</v>
      </c>
      <c r="F65" s="233"/>
      <c r="G65" s="28" t="str">
        <f>IF($D65="","",VLOOKUP($D65,'[4]男單'!$A$7:$P$70,4))</f>
        <v>宜蘭縣</v>
      </c>
      <c r="H65" s="200"/>
      <c r="I65" s="56"/>
      <c r="J65" s="56"/>
      <c r="K65" s="62"/>
      <c r="L65" s="202"/>
      <c r="M65" s="498" t="s">
        <v>342</v>
      </c>
      <c r="N65" s="499"/>
      <c r="O65" s="46">
        <f>UPPER(IF(OR(N65="a",N65="as"),M61,IF(OR(N65="b",N65="bs"),M69,)))</f>
      </c>
      <c r="P65" s="64"/>
      <c r="Q65" s="38"/>
    </row>
    <row r="66" spans="1:17" s="39" customFormat="1" ht="22.5" customHeight="1">
      <c r="A66" s="27" t="s">
        <v>76</v>
      </c>
      <c r="B66" s="28"/>
      <c r="C66" s="29"/>
      <c r="D66" s="30">
        <v>26</v>
      </c>
      <c r="E66" s="31" t="str">
        <f>UPPER(IF($D66="","",VLOOKUP($D66,'[4]男單'!$A$7:$P$70,2)))</f>
        <v>林海青</v>
      </c>
      <c r="F66" s="233"/>
      <c r="G66" s="28" t="str">
        <f>IF($D66="","",VLOOKUP($D66,'[4]男單'!$A$7:$P$70,4))</f>
        <v>高雄市</v>
      </c>
      <c r="H66" s="199"/>
      <c r="I66" s="46">
        <f>UPPER(IF(OR(H67="a",H67="as"),E66,IF(OR(H67="b",H67="bs"),E67,)))</f>
      </c>
      <c r="J66" s="54"/>
      <c r="K66" s="55"/>
      <c r="L66" s="55"/>
      <c r="M66" s="498"/>
      <c r="N66" s="499"/>
      <c r="O66" s="49"/>
      <c r="P66" s="62"/>
      <c r="Q66" s="38"/>
    </row>
    <row r="67" spans="1:17" s="39" customFormat="1" ht="22.5" customHeight="1">
      <c r="A67" s="27" t="s">
        <v>77</v>
      </c>
      <c r="B67" s="28"/>
      <c r="C67" s="29"/>
      <c r="D67" s="30">
        <v>51</v>
      </c>
      <c r="E67" s="31" t="str">
        <f>UPPER(IF($D67="","",VLOOKUP($D67,'[4]男單'!$A$7:$P$70,2)))</f>
        <v>吳樹強</v>
      </c>
      <c r="F67" s="233" t="s">
        <v>312</v>
      </c>
      <c r="G67" s="28" t="str">
        <f>IF($D67="","",VLOOKUP($D67,'[4]男單'!$A$7:$P$70,4))</f>
        <v>台中市</v>
      </c>
      <c r="H67" s="200"/>
      <c r="I67" s="511" t="s">
        <v>329</v>
      </c>
      <c r="J67" s="512"/>
      <c r="K67" s="46">
        <f>UPPER(IF(OR(J67="a",J67="as"),I66,IF(OR(J67="b",J67="bs"),I67,)))</f>
      </c>
      <c r="L67" s="54"/>
      <c r="M67" s="55"/>
      <c r="N67" s="59"/>
      <c r="O67" s="55"/>
      <c r="P67" s="62"/>
      <c r="Q67" s="38"/>
    </row>
    <row r="68" spans="1:17" s="39" customFormat="1" ht="22.5" customHeight="1">
      <c r="A68" s="27" t="s">
        <v>78</v>
      </c>
      <c r="B68" s="28"/>
      <c r="C68" s="29"/>
      <c r="D68" s="30">
        <v>28</v>
      </c>
      <c r="E68" s="31" t="str">
        <f>UPPER(IF($D68="","",VLOOKUP($D68,'[4]男單'!$A$7:$P$70,2)))</f>
        <v>郭惠新</v>
      </c>
      <c r="F68" s="233"/>
      <c r="G68" s="28" t="str">
        <f>IF($D68="","",VLOOKUP($D68,'[4]男單'!$A$7:$P$70,4))</f>
        <v>新北市</v>
      </c>
      <c r="H68" s="199"/>
      <c r="I68" s="509"/>
      <c r="J68" s="496"/>
      <c r="K68" s="49"/>
      <c r="L68" s="59"/>
      <c r="M68" s="55"/>
      <c r="N68" s="59"/>
      <c r="O68" s="55"/>
      <c r="P68" s="62"/>
      <c r="Q68" s="38"/>
    </row>
    <row r="69" spans="1:17" s="39" customFormat="1" ht="22.5" customHeight="1">
      <c r="A69" s="27" t="s">
        <v>79</v>
      </c>
      <c r="B69" s="28"/>
      <c r="C69" s="29"/>
      <c r="D69" s="30">
        <v>17</v>
      </c>
      <c r="E69" s="31" t="str">
        <f>UPPER(IF($D69="","",VLOOKUP($D69,'[4]男單'!$A$7:$P$70,2)))</f>
        <v>范振祥</v>
      </c>
      <c r="F69" s="233" t="s">
        <v>313</v>
      </c>
      <c r="G69" s="28" t="str">
        <f>IF($D69="","",VLOOKUP($D69,'[4]男單'!$A$7:$P$70,4))</f>
        <v>桃園市</v>
      </c>
      <c r="H69" s="200"/>
      <c r="I69" s="49"/>
      <c r="J69" s="62"/>
      <c r="K69" s="498" t="s">
        <v>338</v>
      </c>
      <c r="L69" s="499"/>
      <c r="M69" s="46">
        <f>UPPER(IF(OR(L69="a",L69="as"),K67,IF(OR(L69="b",L69="bs"),K71,)))</f>
      </c>
      <c r="N69" s="64"/>
      <c r="O69" s="55"/>
      <c r="P69" s="62"/>
      <c r="Q69" s="38"/>
    </row>
    <row r="70" spans="1:17" s="39" customFormat="1" ht="22.5" customHeight="1">
      <c r="A70" s="27" t="s">
        <v>80</v>
      </c>
      <c r="B70" s="28"/>
      <c r="C70" s="29"/>
      <c r="D70" s="30">
        <v>21</v>
      </c>
      <c r="E70" s="31" t="str">
        <f>UPPER(IF($D70="","",VLOOKUP($D70,'[4]男單'!$A$7:$P$70,2)))</f>
        <v>柳傑棋</v>
      </c>
      <c r="F70" s="233"/>
      <c r="G70" s="28" t="str">
        <f>IF($D70="","",VLOOKUP($D70,'[4]男單'!$A$7:$P$70,4))</f>
        <v>彰化市</v>
      </c>
      <c r="H70" s="199"/>
      <c r="I70" s="46">
        <f>UPPER(IF(OR(H71="a",H71="as"),E70,IF(OR(H71="b",H71="bs"),E71,)))</f>
      </c>
      <c r="J70" s="54"/>
      <c r="K70" s="498"/>
      <c r="L70" s="499"/>
      <c r="M70" s="49"/>
      <c r="N70" s="55"/>
      <c r="O70" s="55"/>
      <c r="P70" s="55"/>
      <c r="Q70" s="38"/>
    </row>
    <row r="71" spans="1:17" s="39" customFormat="1" ht="22.5" customHeight="1">
      <c r="A71" s="27" t="s">
        <v>81</v>
      </c>
      <c r="B71" s="28"/>
      <c r="C71" s="29"/>
      <c r="D71" s="30">
        <v>44</v>
      </c>
      <c r="E71" s="31" t="str">
        <f>UPPER(IF($D71="","",VLOOKUP($D71,'[4]男單'!$A$7:$P$70,2)))</f>
        <v>高明進</v>
      </c>
      <c r="F71" s="233" t="s">
        <v>314</v>
      </c>
      <c r="G71" s="28" t="str">
        <f>IF($D71="","",VLOOKUP($D71,'[4]男單'!$A$7:$P$70,4))</f>
        <v>台中市</v>
      </c>
      <c r="H71" s="200"/>
      <c r="I71" s="511" t="s">
        <v>330</v>
      </c>
      <c r="J71" s="512"/>
      <c r="K71" s="46">
        <f>UPPER(IF(OR(J71="a",J71="as"),I70,IF(OR(J71="b",J71="bs"),I71,)))</f>
      </c>
      <c r="L71" s="201"/>
      <c r="M71" s="55"/>
      <c r="N71" s="55"/>
      <c r="O71" s="55"/>
      <c r="P71" s="55"/>
      <c r="Q71" s="38"/>
    </row>
    <row r="72" spans="1:18" s="39" customFormat="1" ht="22.5" customHeight="1">
      <c r="A72" s="27" t="s">
        <v>82</v>
      </c>
      <c r="B72" s="28"/>
      <c r="C72" s="29">
        <f>IF($D72="","",VLOOKUP($D72,'[4]男單'!$A$7:$P$70,16))</f>
      </c>
      <c r="D72" s="30"/>
      <c r="E72" s="31" t="s">
        <v>108</v>
      </c>
      <c r="F72" s="233"/>
      <c r="G72" s="28">
        <f>IF($D72="","",VLOOKUP($D72,'[4]男單'!$A$7:$P$70,4))</f>
      </c>
      <c r="H72" s="199"/>
      <c r="I72" s="509"/>
      <c r="J72" s="496"/>
      <c r="K72" s="49"/>
      <c r="L72" s="62"/>
      <c r="M72" s="203"/>
      <c r="N72" s="204"/>
      <c r="O72" s="203"/>
      <c r="P72" s="204"/>
      <c r="Q72" s="187"/>
      <c r="R72" s="187"/>
    </row>
    <row r="73" spans="1:18" s="39" customFormat="1" ht="22.5" customHeight="1">
      <c r="A73" s="27" t="s">
        <v>83</v>
      </c>
      <c r="B73" s="28"/>
      <c r="C73" s="29">
        <f>IF($D73="","",VLOOKUP($D73,'[4]男單'!$A$7:$P$70,16))</f>
        <v>2</v>
      </c>
      <c r="D73" s="30">
        <v>2</v>
      </c>
      <c r="E73" s="31" t="str">
        <f>UPPER(IF($D73="","",VLOOKUP($D73,'[4]男單'!$A$7:$P$70,2)))</f>
        <v>陳家田</v>
      </c>
      <c r="F73" s="233"/>
      <c r="G73" s="28" t="str">
        <f>IF($D73="","",VLOOKUP($D73,'[4]男單'!$A$7:$P$70,4))</f>
        <v>基隆市</v>
      </c>
      <c r="H73" s="200"/>
      <c r="I73" s="49"/>
      <c r="J73" s="55"/>
      <c r="K73" s="62"/>
      <c r="L73" s="202"/>
      <c r="M73" s="171" t="s">
        <v>95</v>
      </c>
      <c r="N73" s="212"/>
      <c r="O73" s="203"/>
      <c r="P73" s="204"/>
      <c r="Q73" s="187"/>
      <c r="R73" s="187"/>
    </row>
    <row r="74" spans="1:18" ht="22.5" customHeight="1">
      <c r="A74" s="213"/>
      <c r="B74" s="213"/>
      <c r="C74" s="345"/>
      <c r="D74" s="213"/>
      <c r="E74" s="214"/>
      <c r="F74" s="443"/>
      <c r="G74" s="213"/>
      <c r="H74" s="215"/>
      <c r="I74" s="213"/>
      <c r="M74" s="513" t="s">
        <v>345</v>
      </c>
      <c r="N74" s="514"/>
      <c r="O74" s="216" t="s">
        <v>109</v>
      </c>
      <c r="P74" s="212"/>
      <c r="Q74" s="217"/>
      <c r="R74" s="217"/>
    </row>
    <row r="75" spans="5:18" ht="22.5" customHeight="1">
      <c r="E75" s="197"/>
      <c r="F75" s="353"/>
      <c r="M75" s="515"/>
      <c r="N75" s="516"/>
      <c r="O75" s="204"/>
      <c r="P75" s="204"/>
      <c r="Q75" s="217"/>
      <c r="R75" s="217"/>
    </row>
    <row r="76" spans="5:18" ht="15">
      <c r="E76" s="197"/>
      <c r="F76" s="353"/>
      <c r="M76" s="204"/>
      <c r="N76" s="204"/>
      <c r="O76" s="204"/>
      <c r="P76" s="204"/>
      <c r="Q76" s="217"/>
      <c r="R76" s="217"/>
    </row>
    <row r="77" spans="6:18" ht="14.25">
      <c r="F77" s="353"/>
      <c r="M77" s="204"/>
      <c r="N77" s="204"/>
      <c r="O77" s="204"/>
      <c r="P77" s="204"/>
      <c r="Q77" s="217"/>
      <c r="R77" s="217"/>
    </row>
    <row r="78" spans="6:18" ht="14.25">
      <c r="F78" s="353"/>
      <c r="M78" s="217"/>
      <c r="N78" s="218"/>
      <c r="O78" s="217"/>
      <c r="P78" s="219"/>
      <c r="Q78" s="217"/>
      <c r="R78" s="217"/>
    </row>
  </sheetData>
  <sheetProtection/>
  <mergeCells count="34">
    <mergeCell ref="I20:J21"/>
    <mergeCell ref="I8:J9"/>
    <mergeCell ref="A4:D4"/>
    <mergeCell ref="L22:N23"/>
    <mergeCell ref="L57:N58"/>
    <mergeCell ref="I71:J72"/>
    <mergeCell ref="I67:J68"/>
    <mergeCell ref="I59:J60"/>
    <mergeCell ref="I55:J56"/>
    <mergeCell ref="I51:J52"/>
    <mergeCell ref="I47:J48"/>
    <mergeCell ref="I43:J44"/>
    <mergeCell ref="M74:N75"/>
    <mergeCell ref="K34:L35"/>
    <mergeCell ref="K26:L27"/>
    <mergeCell ref="K18:L19"/>
    <mergeCell ref="M30:N31"/>
    <mergeCell ref="O22:P22"/>
    <mergeCell ref="O57:P57"/>
    <mergeCell ref="K10:L11"/>
    <mergeCell ref="K69:L70"/>
    <mergeCell ref="K61:L62"/>
    <mergeCell ref="K53:L54"/>
    <mergeCell ref="K45:L46"/>
    <mergeCell ref="I16:J17"/>
    <mergeCell ref="I12:J13"/>
    <mergeCell ref="M14:N15"/>
    <mergeCell ref="M65:N66"/>
    <mergeCell ref="M49:N50"/>
    <mergeCell ref="I63:J64"/>
    <mergeCell ref="I36:J37"/>
    <mergeCell ref="I32:J33"/>
    <mergeCell ref="I28:J29"/>
    <mergeCell ref="I24:J25"/>
  </mergeCells>
  <conditionalFormatting sqref="F7:F40 F42:F73">
    <cfRule type="expression" priority="18" dxfId="3" stopIfTrue="1">
      <formula>AND($D7&lt;9,$C7&gt;0)</formula>
    </cfRule>
  </conditionalFormatting>
  <conditionalFormatting sqref="G7:G40 G42:G73">
    <cfRule type="expression" priority="17" dxfId="3" stopIfTrue="1">
      <formula>AND($D7&lt;17,$C7&gt;0)</formula>
    </cfRule>
  </conditionalFormatting>
  <conditionalFormatting sqref="K10 M14 M38:M40 K18 K26 K34 K45 K53 K61 K69 M30 M49 M65">
    <cfRule type="expression" priority="14" dxfId="9" stopIfTrue="1">
      <formula>AND($M$1="CU",K10="Umpire")</formula>
    </cfRule>
    <cfRule type="expression" priority="15" dxfId="8" stopIfTrue="1">
      <formula>AND($M$1="CU",K10&lt;&gt;"Umpire",L10&lt;&gt;"")</formula>
    </cfRule>
    <cfRule type="expression" priority="16" dxfId="7" stopIfTrue="1">
      <formula>AND($M$1="CU",K10&lt;&gt;"Umpire")</formula>
    </cfRule>
  </conditionalFormatting>
  <conditionalFormatting sqref="K8 K12 K16 K20 K24 K28 K32 K36 K43 K47 K51 K55 K59 K63 K67 K71 M18 M26 M34 M45 M53 M61 M69 O14 O30 O49 O65 M10 O38:O40">
    <cfRule type="expression" priority="12" dxfId="3" stopIfTrue="1">
      <formula>J8="as"</formula>
    </cfRule>
    <cfRule type="expression" priority="13" dxfId="3" stopIfTrue="1">
      <formula>J8="bs"</formula>
    </cfRule>
  </conditionalFormatting>
  <conditionalFormatting sqref="I7 I46 I11 I15 I50 I19 I66 I23 I54 I27 O22 I31 I58 I35 I70 I42 I62 O57">
    <cfRule type="expression" priority="10" dxfId="3" stopIfTrue="1">
      <formula>H8="as"</formula>
    </cfRule>
    <cfRule type="expression" priority="11" dxfId="3" stopIfTrue="1">
      <formula>H8="bs"</formula>
    </cfRule>
  </conditionalFormatting>
  <conditionalFormatting sqref="D42:D73 D7:D38">
    <cfRule type="expression" priority="9" dxfId="147" stopIfTrue="1">
      <formula>$D7&lt;17</formula>
    </cfRule>
  </conditionalFormatting>
  <conditionalFormatting sqref="B7:B40 B42:B73">
    <cfRule type="cellIs" priority="7" dxfId="10" operator="equal" stopIfTrue="1">
      <formula>"QA"</formula>
    </cfRule>
    <cfRule type="cellIs" priority="8" dxfId="10" operator="equal" stopIfTrue="1">
      <formula>"DA"</formula>
    </cfRule>
  </conditionalFormatting>
  <conditionalFormatting sqref="H8 H10 H12 H14 H16 H18 H20 H22 H24 H26 H28 H30 H32 H34 H36 N38:N40 H43 H45 H47 H49 H51 H53 H55 H57 H59 H61 H63 H65 H67 H69 H71 H73 H38:H40">
    <cfRule type="expression" priority="6" dxfId="2" stopIfTrue="1">
      <formula>$M$1="CU"</formula>
    </cfRule>
  </conditionalFormatting>
  <conditionalFormatting sqref="M74">
    <cfRule type="expression" priority="3" dxfId="9" stopIfTrue="1">
      <formula>AND($M$1="CU",M74="Umpire")</formula>
    </cfRule>
    <cfRule type="expression" priority="4" dxfId="8" stopIfTrue="1">
      <formula>AND($M$1="CU",M74&lt;&gt;"Umpire",N74&lt;&gt;"")</formula>
    </cfRule>
    <cfRule type="expression" priority="5" dxfId="7" stopIfTrue="1">
      <formula>AND($M$1="CU",M74&lt;&gt;"Umpire")</formula>
    </cfRule>
  </conditionalFormatting>
  <conditionalFormatting sqref="O74">
    <cfRule type="expression" priority="1" dxfId="3" stopIfTrue="1">
      <formula>N74="as"</formula>
    </cfRule>
    <cfRule type="expression" priority="2" dxfId="3" stopIfTrue="1">
      <formula>N74="bs"</formula>
    </cfRule>
  </conditionalFormatting>
  <dataValidations count="1">
    <dataValidation type="list" allowBlank="1" showInputMessage="1" sqref="K10">
      <formula1>$S$7:$S$16</formula1>
    </dataValidation>
  </dataValidations>
  <printOptions horizontalCentered="1"/>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T91"/>
  <sheetViews>
    <sheetView showGridLines="0" zoomScalePageLayoutView="0" workbookViewId="0" topLeftCell="A34">
      <selection activeCell="E46" sqref="E46"/>
    </sheetView>
  </sheetViews>
  <sheetFormatPr defaultColWidth="9.00390625" defaultRowHeight="16.5"/>
  <cols>
    <col min="1" max="1" width="2.625" style="236" customWidth="1"/>
    <col min="2" max="2" width="0.37109375" style="236" customWidth="1"/>
    <col min="3" max="3" width="2.50390625" style="344" customWidth="1"/>
    <col min="4" max="4" width="2.50390625" style="236" customWidth="1"/>
    <col min="5" max="5" width="6.875" style="236" customWidth="1"/>
    <col min="6" max="6" width="0.37109375" style="236" customWidth="1"/>
    <col min="7" max="7" width="13.50390625" style="236" customWidth="1"/>
    <col min="8" max="8" width="4.875" style="236" customWidth="1"/>
    <col min="9" max="9" width="0.37109375" style="74" customWidth="1"/>
    <col min="10" max="10" width="13.50390625" style="236" customWidth="1"/>
    <col min="11" max="11" width="0.2421875" style="74" customWidth="1"/>
    <col min="12" max="12" width="13.875" style="236" customWidth="1"/>
    <col min="13" max="13" width="0.2421875" style="75" customWidth="1"/>
    <col min="14" max="14" width="13.875" style="236" customWidth="1"/>
    <col min="15" max="15" width="0.2421875" style="74" customWidth="1"/>
    <col min="16" max="16" width="13.875" style="236" customWidth="1"/>
    <col min="17" max="17" width="0.2421875" style="75" customWidth="1"/>
    <col min="18" max="18" width="0" style="236" hidden="1" customWidth="1"/>
    <col min="19" max="19" width="7.625" style="236" customWidth="1"/>
    <col min="20" max="20" width="8.00390625" style="236" hidden="1" customWidth="1"/>
    <col min="21" max="16384" width="9.00390625" style="236" customWidth="1"/>
  </cols>
  <sheetData>
    <row r="1" spans="1:17" s="399" customFormat="1" ht="15.75" customHeight="1">
      <c r="A1" s="413" t="s">
        <v>169</v>
      </c>
      <c r="B1" s="398"/>
      <c r="C1" s="430"/>
      <c r="D1" s="398"/>
      <c r="E1" s="398"/>
      <c r="F1" s="398"/>
      <c r="G1" s="398"/>
      <c r="H1" s="398"/>
      <c r="I1" s="421"/>
      <c r="J1" s="422"/>
      <c r="K1" s="421"/>
      <c r="L1" s="422"/>
      <c r="M1" s="421"/>
      <c r="N1" s="421" t="s">
        <v>0</v>
      </c>
      <c r="O1" s="421"/>
      <c r="P1" s="423"/>
      <c r="Q1" s="424"/>
    </row>
    <row r="2" spans="1:17" s="353" customFormat="1" ht="13.5" customHeight="1">
      <c r="A2" s="346" t="s">
        <v>187</v>
      </c>
      <c r="B2" s="355"/>
      <c r="C2" s="348"/>
      <c r="D2" s="349"/>
      <c r="E2" s="349"/>
      <c r="F2" s="356"/>
      <c r="G2" s="349"/>
      <c r="H2" s="349"/>
      <c r="I2" s="351"/>
      <c r="J2" s="357"/>
      <c r="K2" s="351"/>
      <c r="L2" s="357"/>
      <c r="M2" s="351"/>
      <c r="N2" s="349"/>
      <c r="O2" s="351"/>
      <c r="P2" s="349"/>
      <c r="Q2" s="351"/>
    </row>
    <row r="3" spans="1:17" s="8" customFormat="1" ht="9" customHeight="1">
      <c r="A3" s="2" t="s">
        <v>1</v>
      </c>
      <c r="B3" s="2"/>
      <c r="C3" s="3"/>
      <c r="D3" s="2"/>
      <c r="E3" s="4"/>
      <c r="F3" s="2" t="s">
        <v>2</v>
      </c>
      <c r="G3" s="4"/>
      <c r="H3" s="2"/>
      <c r="I3" s="5"/>
      <c r="J3" s="2"/>
      <c r="K3" s="6"/>
      <c r="L3" s="2"/>
      <c r="M3" s="6"/>
      <c r="N3" s="2"/>
      <c r="O3" s="5"/>
      <c r="P3" s="4"/>
      <c r="Q3" s="7" t="s">
        <v>3</v>
      </c>
    </row>
    <row r="4" spans="1:17" s="14" customFormat="1" ht="11.25" customHeight="1" thickBot="1">
      <c r="A4" s="453" t="str">
        <f>'[5]Week SetUp'!$A$10</f>
        <v>2011/11/5-7</v>
      </c>
      <c r="B4" s="453"/>
      <c r="C4" s="453"/>
      <c r="D4" s="9"/>
      <c r="E4" s="9"/>
      <c r="F4" s="9" t="str">
        <f>'[5]Week SetUp'!$C$10</f>
        <v>台中市</v>
      </c>
      <c r="G4" s="231"/>
      <c r="H4" s="9"/>
      <c r="I4" s="10"/>
      <c r="J4" s="11"/>
      <c r="K4" s="10"/>
      <c r="L4" s="12"/>
      <c r="M4" s="10"/>
      <c r="N4" s="9"/>
      <c r="O4" s="10"/>
      <c r="P4" s="9"/>
      <c r="Q4" s="13" t="str">
        <f>'[5]Week SetUp'!$E$10</f>
        <v>王正松</v>
      </c>
    </row>
    <row r="5" spans="1:17" s="19" customFormat="1" ht="9.75">
      <c r="A5" s="15"/>
      <c r="B5" s="16"/>
      <c r="C5" s="16" t="s">
        <v>89</v>
      </c>
      <c r="D5" s="16" t="s">
        <v>90</v>
      </c>
      <c r="E5" s="17" t="s">
        <v>91</v>
      </c>
      <c r="F5" s="17"/>
      <c r="G5" s="4"/>
      <c r="H5" s="17"/>
      <c r="I5" s="18"/>
      <c r="J5" s="16" t="s">
        <v>92</v>
      </c>
      <c r="K5" s="18"/>
      <c r="L5" s="16" t="s">
        <v>93</v>
      </c>
      <c r="M5" s="18"/>
      <c r="N5" s="16" t="s">
        <v>94</v>
      </c>
      <c r="O5" s="18"/>
      <c r="P5" s="16" t="s">
        <v>95</v>
      </c>
      <c r="Q5" s="6"/>
    </row>
    <row r="6" spans="1:17" s="19" customFormat="1" ht="3.75" customHeight="1" thickBot="1">
      <c r="A6" s="20"/>
      <c r="B6" s="21"/>
      <c r="C6" s="22"/>
      <c r="D6" s="21"/>
      <c r="E6" s="23"/>
      <c r="F6" s="23"/>
      <c r="G6" s="232"/>
      <c r="H6" s="23"/>
      <c r="I6" s="25"/>
      <c r="J6" s="21"/>
      <c r="K6" s="25"/>
      <c r="L6" s="21"/>
      <c r="M6" s="25"/>
      <c r="N6" s="21"/>
      <c r="O6" s="25"/>
      <c r="P6" s="21"/>
      <c r="Q6" s="26"/>
    </row>
    <row r="7" spans="1:20" s="39" customFormat="1" ht="13.5" customHeight="1">
      <c r="A7" s="27">
        <v>1</v>
      </c>
      <c r="B7" s="28"/>
      <c r="C7" s="29">
        <f>IF($D7="","",VLOOKUP($D7,'[5]男單 Prep'!$A$7:$P$38,16))</f>
        <v>1</v>
      </c>
      <c r="D7" s="30">
        <v>1</v>
      </c>
      <c r="E7" s="31" t="str">
        <f>UPPER(IF($D7="","",VLOOKUP($D7,'[5]男單 Prep'!$A$7:$P$38,2)))</f>
        <v>謝文勇</v>
      </c>
      <c r="F7" s="28">
        <f>IF($D7="","",VLOOKUP($D7,'[5]男單 Prep'!$A$7:$P$38,3))</f>
        <v>0</v>
      </c>
      <c r="G7" s="233"/>
      <c r="H7" s="28" t="str">
        <f>IF($D7="","",VLOOKUP($D7,'[5]男單 Prep'!$A$7:$P$38,4))</f>
        <v>宜蘭縣</v>
      </c>
      <c r="I7" s="32"/>
      <c r="J7" s="33"/>
      <c r="K7" s="33"/>
      <c r="L7" s="33"/>
      <c r="M7" s="33"/>
      <c r="N7" s="473" t="s">
        <v>381</v>
      </c>
      <c r="O7" s="35"/>
      <c r="P7" s="36"/>
      <c r="Q7" s="37"/>
      <c r="R7" s="38"/>
      <c r="T7" s="40" t="e">
        <f>#REF!</f>
        <v>#REF!</v>
      </c>
    </row>
    <row r="8" spans="1:20" s="39" customFormat="1" ht="13.5" customHeight="1">
      <c r="A8" s="27"/>
      <c r="B8" s="41"/>
      <c r="C8" s="41"/>
      <c r="D8" s="41"/>
      <c r="E8" s="42"/>
      <c r="F8" s="33"/>
      <c r="G8" s="439" t="s">
        <v>346</v>
      </c>
      <c r="H8" s="44" t="s">
        <v>6</v>
      </c>
      <c r="I8" s="45"/>
      <c r="J8" s="46">
        <f>UPPER(IF(OR(I8="a",I8="as"),E7,IF(OR(I8="b",I8="bs"),E9,)))</f>
      </c>
      <c r="K8" s="46"/>
      <c r="L8" s="33"/>
      <c r="M8" s="33"/>
      <c r="N8" s="473" t="s">
        <v>382</v>
      </c>
      <c r="O8" s="35"/>
      <c r="P8" s="36"/>
      <c r="Q8" s="37"/>
      <c r="R8" s="38"/>
      <c r="T8" s="47" t="e">
        <f>#REF!</f>
        <v>#REF!</v>
      </c>
    </row>
    <row r="9" spans="1:20" s="39" customFormat="1" ht="13.5" customHeight="1">
      <c r="A9" s="27">
        <v>2</v>
      </c>
      <c r="B9" s="28"/>
      <c r="C9" s="29"/>
      <c r="D9" s="30">
        <v>16</v>
      </c>
      <c r="E9" s="31" t="str">
        <f>UPPER(IF($D9="","",VLOOKUP($D9,'[5]男單 Prep'!$A$7:$P$38,2)))</f>
        <v>謝頂敏</v>
      </c>
      <c r="F9" s="28">
        <f>IF($D9="","",VLOOKUP($D9,'[5]男單 Prep'!$A$7:$P$38,3))</f>
        <v>0</v>
      </c>
      <c r="G9" s="233"/>
      <c r="H9" s="28" t="str">
        <f>IF($D9="","",VLOOKUP($D9,'[5]男單 Prep'!$A$7:$P$38,4))</f>
        <v>彰化市</v>
      </c>
      <c r="I9" s="48"/>
      <c r="J9" s="49"/>
      <c r="K9" s="50"/>
      <c r="L9" s="33"/>
      <c r="M9" s="33"/>
      <c r="N9" s="34"/>
      <c r="O9" s="35"/>
      <c r="P9" s="36"/>
      <c r="Q9" s="37"/>
      <c r="R9" s="38"/>
      <c r="T9" s="47" t="e">
        <f>#REF!</f>
        <v>#REF!</v>
      </c>
    </row>
    <row r="10" spans="1:20" s="39" customFormat="1" ht="6" customHeight="1">
      <c r="A10" s="27"/>
      <c r="B10" s="41"/>
      <c r="C10" s="41"/>
      <c r="D10" s="51"/>
      <c r="E10" s="42"/>
      <c r="F10" s="33"/>
      <c r="G10" s="439"/>
      <c r="H10" s="33"/>
      <c r="I10" s="52"/>
      <c r="J10" s="44" t="s">
        <v>6</v>
      </c>
      <c r="K10" s="53"/>
      <c r="L10" s="46">
        <f>UPPER(IF(OR(K10="a",K10="as"),J8,IF(OR(K10="b",K10="bs"),J12,)))</f>
      </c>
      <c r="M10" s="54"/>
      <c r="N10" s="55"/>
      <c r="O10" s="55"/>
      <c r="P10" s="36"/>
      <c r="Q10" s="37"/>
      <c r="R10" s="38"/>
      <c r="T10" s="47" t="e">
        <f>#REF!</f>
        <v>#REF!</v>
      </c>
    </row>
    <row r="11" spans="1:20" s="39" customFormat="1" ht="13.5" customHeight="1">
      <c r="A11" s="27">
        <v>3</v>
      </c>
      <c r="B11" s="28"/>
      <c r="C11" s="29"/>
      <c r="D11" s="30">
        <v>20</v>
      </c>
      <c r="E11" s="31" t="str">
        <f>UPPER(IF($D11="","",VLOOKUP($D11,'[5]男單 Prep'!$A$7:$P$38,2)))</f>
        <v>林益興</v>
      </c>
      <c r="F11" s="28">
        <f>IF($D11="","",VLOOKUP($D11,'[5]男單 Prep'!$A$7:$P$38,3))</f>
        <v>0</v>
      </c>
      <c r="G11" s="233"/>
      <c r="H11" s="28" t="str">
        <f>IF($D11="","",VLOOKUP($D11,'[5]男單 Prep'!$A$7:$P$38,4))</f>
        <v>台中市</v>
      </c>
      <c r="I11" s="32"/>
      <c r="J11" s="498" t="s">
        <v>365</v>
      </c>
      <c r="K11" s="499"/>
      <c r="L11" s="49"/>
      <c r="M11" s="57"/>
      <c r="N11" s="55"/>
      <c r="O11" s="55"/>
      <c r="P11" s="36"/>
      <c r="Q11" s="37"/>
      <c r="R11" s="38"/>
      <c r="T11" s="47" t="e">
        <f>#REF!</f>
        <v>#REF!</v>
      </c>
    </row>
    <row r="12" spans="1:20" s="39" customFormat="1" ht="13.5" customHeight="1">
      <c r="A12" s="27"/>
      <c r="B12" s="41"/>
      <c r="C12" s="41"/>
      <c r="D12" s="51"/>
      <c r="E12" s="42"/>
      <c r="F12" s="33"/>
      <c r="G12" s="439" t="s">
        <v>347</v>
      </c>
      <c r="H12" s="44" t="s">
        <v>6</v>
      </c>
      <c r="I12" s="45"/>
      <c r="J12" s="46">
        <f>UPPER(IF(OR(I12="a",I12="as"),E11,IF(OR(I12="b",I12="bs"),E13,)))</f>
      </c>
      <c r="K12" s="58"/>
      <c r="L12" s="56"/>
      <c r="M12" s="59"/>
      <c r="N12" s="55"/>
      <c r="O12" s="55"/>
      <c r="P12" s="36"/>
      <c r="Q12" s="37"/>
      <c r="R12" s="38"/>
      <c r="T12" s="47" t="e">
        <f>#REF!</f>
        <v>#REF!</v>
      </c>
    </row>
    <row r="13" spans="1:20" s="39" customFormat="1" ht="13.5" customHeight="1">
      <c r="A13" s="27">
        <v>4</v>
      </c>
      <c r="B13" s="28"/>
      <c r="C13" s="29"/>
      <c r="D13" s="30">
        <v>13</v>
      </c>
      <c r="E13" s="31" t="str">
        <f>UPPER(IF($D13="","",VLOOKUP($D13,'[5]男單 Prep'!$A$7:$P$38,2)))</f>
        <v>謝欽賢</v>
      </c>
      <c r="F13" s="28">
        <f>IF($D13="","",VLOOKUP($D13,'[5]男單 Prep'!$A$7:$P$38,3))</f>
        <v>0</v>
      </c>
      <c r="G13" s="233"/>
      <c r="H13" s="28" t="str">
        <f>IF($D13="","",VLOOKUP($D13,'[5]男單 Prep'!$A$7:$P$38,4))</f>
        <v>桃園市</v>
      </c>
      <c r="I13" s="48"/>
      <c r="J13" s="49"/>
      <c r="K13" s="33"/>
      <c r="L13" s="498" t="s">
        <v>373</v>
      </c>
      <c r="M13" s="499"/>
      <c r="N13" s="55"/>
      <c r="O13" s="55"/>
      <c r="P13" s="36"/>
      <c r="Q13" s="37"/>
      <c r="R13" s="38"/>
      <c r="T13" s="47" t="e">
        <f>#REF!</f>
        <v>#REF!</v>
      </c>
    </row>
    <row r="14" spans="1:20" s="39" customFormat="1" ht="6" customHeight="1">
      <c r="A14" s="27"/>
      <c r="B14" s="41"/>
      <c r="C14" s="41"/>
      <c r="D14" s="51"/>
      <c r="E14" s="42"/>
      <c r="F14" s="33"/>
      <c r="G14" s="439"/>
      <c r="H14" s="33"/>
      <c r="I14" s="52"/>
      <c r="J14" s="33"/>
      <c r="K14" s="33"/>
      <c r="L14" s="498"/>
      <c r="M14" s="499"/>
      <c r="N14" s="46">
        <f>UPPER(IF(OR(M14="a",M14="as"),L10,IF(OR(M14="b",M14="bs"),L18,)))</f>
      </c>
      <c r="O14" s="54"/>
      <c r="P14" s="36"/>
      <c r="Q14" s="37"/>
      <c r="R14" s="38"/>
      <c r="T14" s="47" t="e">
        <f>#REF!</f>
        <v>#REF!</v>
      </c>
    </row>
    <row r="15" spans="1:20" s="39" customFormat="1" ht="13.5" customHeight="1">
      <c r="A15" s="27">
        <v>5</v>
      </c>
      <c r="B15" s="28"/>
      <c r="C15" s="29">
        <f>IF($D15="","",VLOOKUP($D15,'[5]男單 Prep'!$A$7:$P$38,16))</f>
        <v>9</v>
      </c>
      <c r="D15" s="30">
        <v>12</v>
      </c>
      <c r="E15" s="31" t="str">
        <f>UPPER(IF($D15="","",VLOOKUP($D15,'[5]男單 Prep'!$A$7:$P$38,2)))</f>
        <v>楊鴻輝</v>
      </c>
      <c r="F15" s="28">
        <f>IF($D15="","",VLOOKUP($D15,'[5]男單 Prep'!$A$7:$P$38,3))</f>
        <v>0</v>
      </c>
      <c r="G15" s="233"/>
      <c r="H15" s="28" t="str">
        <f>IF($D15="","",VLOOKUP($D15,'[5]男單 Prep'!$A$7:$P$38,4))</f>
        <v>高雄市</v>
      </c>
      <c r="I15" s="32"/>
      <c r="J15" s="33"/>
      <c r="K15" s="33"/>
      <c r="L15" s="498"/>
      <c r="M15" s="499"/>
      <c r="N15" s="49"/>
      <c r="O15" s="76"/>
      <c r="P15" s="34"/>
      <c r="Q15" s="35"/>
      <c r="R15" s="38"/>
      <c r="S15" s="343"/>
      <c r="T15" s="47" t="e">
        <f>#REF!</f>
        <v>#REF!</v>
      </c>
    </row>
    <row r="16" spans="1:20" s="39" customFormat="1" ht="13.5" customHeight="1" thickBot="1">
      <c r="A16" s="27" t="s">
        <v>17</v>
      </c>
      <c r="B16" s="41"/>
      <c r="C16" s="41"/>
      <c r="D16" s="51">
        <v>22</v>
      </c>
      <c r="E16" s="77" t="str">
        <f>UPPER(IF($D16="","",VLOOKUP($D16,'[5]男單 Prep'!$A$7:$P$38,2)))</f>
        <v>吳崇楨</v>
      </c>
      <c r="F16" s="33"/>
      <c r="G16" s="439" t="s">
        <v>359</v>
      </c>
      <c r="H16" s="78" t="str">
        <f>IF($D16="","",VLOOKUP($D16,'[5]男單 Prep'!$A$7:$P$38,4))</f>
        <v>桃園市</v>
      </c>
      <c r="I16" s="45"/>
      <c r="J16" s="46">
        <f>UPPER(IF(OR(I16="a",I16="as"),E15,IF(OR(I16="b",I16="bs"),E17,)))</f>
      </c>
      <c r="K16" s="46"/>
      <c r="L16" s="498"/>
      <c r="M16" s="499"/>
      <c r="N16" s="69"/>
      <c r="O16" s="76"/>
      <c r="P16" s="34"/>
      <c r="Q16" s="35"/>
      <c r="R16" s="38"/>
      <c r="T16" s="63" t="e">
        <f>#REF!</f>
        <v>#REF!</v>
      </c>
    </row>
    <row r="17" spans="1:18" s="39" customFormat="1" ht="13.5" customHeight="1">
      <c r="A17" s="27">
        <v>6</v>
      </c>
      <c r="B17" s="79"/>
      <c r="C17" s="82">
        <f>IF($D17="","",VLOOKUP($D17,'[5]男單 Prep'!$A$7:$P$38,16))</f>
      </c>
      <c r="D17" s="80"/>
      <c r="E17" s="77" t="s">
        <v>84</v>
      </c>
      <c r="F17" s="79">
        <f>IF($D17="","",VLOOKUP($D17,'[5]男單 Prep'!$A$7:$P$38,3))</f>
      </c>
      <c r="G17" s="440" t="s">
        <v>360</v>
      </c>
      <c r="H17" s="28" t="s">
        <v>85</v>
      </c>
      <c r="I17" s="48"/>
      <c r="J17" s="49"/>
      <c r="K17" s="50"/>
      <c r="L17" s="33"/>
      <c r="M17" s="59"/>
      <c r="N17" s="69"/>
      <c r="O17" s="76"/>
      <c r="P17" s="34"/>
      <c r="Q17" s="35"/>
      <c r="R17" s="38"/>
    </row>
    <row r="18" spans="1:18" s="39" customFormat="1" ht="6" customHeight="1">
      <c r="A18" s="27"/>
      <c r="B18" s="41"/>
      <c r="C18" s="41"/>
      <c r="D18" s="51"/>
      <c r="E18" s="42"/>
      <c r="F18" s="33"/>
      <c r="G18" s="439"/>
      <c r="H18" s="33"/>
      <c r="I18" s="52"/>
      <c r="J18" s="44" t="s">
        <v>6</v>
      </c>
      <c r="K18" s="53"/>
      <c r="L18" s="46">
        <f>UPPER(IF(OR(K18="a",K18="as"),J16,IF(OR(K18="b",K18="bs"),J20,)))</f>
      </c>
      <c r="M18" s="64"/>
      <c r="N18" s="69"/>
      <c r="O18" s="76"/>
      <c r="P18" s="34"/>
      <c r="Q18" s="35"/>
      <c r="R18" s="38"/>
    </row>
    <row r="19" spans="1:18" s="39" customFormat="1" ht="13.5" customHeight="1">
      <c r="A19" s="27">
        <v>7</v>
      </c>
      <c r="B19" s="28"/>
      <c r="C19" s="29"/>
      <c r="D19" s="30">
        <v>23</v>
      </c>
      <c r="E19" s="31" t="str">
        <f>UPPER(IF($D19="","",VLOOKUP($D19,'[5]男單 Prep'!$A$7:$P$38,2)))</f>
        <v>林誠興</v>
      </c>
      <c r="F19" s="28">
        <f>IF($D19="","",VLOOKUP($D19,'[5]男單 Prep'!$A$7:$P$38,3))</f>
        <v>0</v>
      </c>
      <c r="G19" s="233"/>
      <c r="H19" s="28" t="str">
        <f>IF($D19="","",VLOOKUP($D19,'[5]男單 Prep'!$A$7:$P$38,4))</f>
        <v>桃園縣</v>
      </c>
      <c r="I19" s="32"/>
      <c r="J19" s="498" t="s">
        <v>366</v>
      </c>
      <c r="K19" s="499"/>
      <c r="L19" s="49"/>
      <c r="M19" s="55"/>
      <c r="N19" s="69"/>
      <c r="O19" s="76"/>
      <c r="P19" s="34"/>
      <c r="Q19" s="35"/>
      <c r="R19" s="38"/>
    </row>
    <row r="20" spans="1:18" s="39" customFormat="1" ht="13.5" customHeight="1">
      <c r="A20" s="27"/>
      <c r="B20" s="41"/>
      <c r="C20" s="41"/>
      <c r="D20" s="41"/>
      <c r="E20" s="42"/>
      <c r="F20" s="33"/>
      <c r="G20" s="439" t="s">
        <v>348</v>
      </c>
      <c r="H20" s="44" t="s">
        <v>6</v>
      </c>
      <c r="I20" s="45"/>
      <c r="J20" s="46">
        <f>UPPER(IF(OR(I20="a",I20="as"),E19,IF(OR(I20="b",I20="bs"),E21,)))</f>
      </c>
      <c r="K20" s="58"/>
      <c r="L20" s="56"/>
      <c r="M20" s="55"/>
      <c r="N20" s="69"/>
      <c r="O20" s="76"/>
      <c r="P20" s="34"/>
      <c r="Q20" s="35"/>
      <c r="R20" s="38"/>
    </row>
    <row r="21" spans="1:18" s="39" customFormat="1" ht="13.5" customHeight="1">
      <c r="A21" s="27">
        <v>8</v>
      </c>
      <c r="B21" s="28"/>
      <c r="C21" s="29">
        <f>IF($D21="","",VLOOKUP($D21,'[5]男單 Prep'!$A$7:$P$38,16))</f>
        <v>5</v>
      </c>
      <c r="D21" s="30">
        <v>5</v>
      </c>
      <c r="E21" s="31" t="str">
        <f>UPPER(IF($D21="","",VLOOKUP($D21,'[5]男單 Prep'!$A$7:$P$38,2)))</f>
        <v>劉辛騰</v>
      </c>
      <c r="F21" s="28">
        <f>IF($D21="","",VLOOKUP($D21,'[5]男單 Prep'!$A$7:$P$38,3))</f>
        <v>0</v>
      </c>
      <c r="G21" s="233"/>
      <c r="H21" s="28" t="str">
        <f>IF($D21="","",VLOOKUP($D21,'[5]男單 Prep'!$A$7:$P$38,4))</f>
        <v>台中市</v>
      </c>
      <c r="I21" s="48"/>
      <c r="J21" s="49"/>
      <c r="K21" s="33"/>
      <c r="L21" s="56"/>
      <c r="M21" s="55"/>
      <c r="N21" s="498" t="s">
        <v>377</v>
      </c>
      <c r="O21" s="499"/>
      <c r="P21" s="34"/>
      <c r="Q21" s="35"/>
      <c r="R21" s="38"/>
    </row>
    <row r="22" spans="1:18" s="39" customFormat="1" ht="6" customHeight="1">
      <c r="A22" s="27"/>
      <c r="B22" s="41"/>
      <c r="C22" s="41"/>
      <c r="D22" s="41"/>
      <c r="E22" s="42"/>
      <c r="F22" s="33"/>
      <c r="G22" s="439"/>
      <c r="H22" s="33"/>
      <c r="I22" s="52"/>
      <c r="J22" s="33"/>
      <c r="K22" s="33"/>
      <c r="L22" s="56"/>
      <c r="M22" s="62"/>
      <c r="N22" s="498"/>
      <c r="O22" s="499"/>
      <c r="P22" s="46">
        <f>UPPER(IF(OR(O22="a",O22="as"),N14,IF(OR(O22="b",O22="bs"),N30,)))</f>
      </c>
      <c r="Q22" s="81"/>
      <c r="R22" s="38"/>
    </row>
    <row r="23" spans="1:18" s="39" customFormat="1" ht="13.5" customHeight="1">
      <c r="A23" s="27">
        <v>9</v>
      </c>
      <c r="B23" s="28"/>
      <c r="C23" s="29">
        <f>IF($D23="","",VLOOKUP($D23,'[5]男單 Prep'!$A$7:$P$38,16))</f>
        <v>3</v>
      </c>
      <c r="D23" s="30">
        <v>3</v>
      </c>
      <c r="E23" s="31" t="str">
        <f>UPPER(IF($D23="","",VLOOKUP($D23,'[5]男單 Prep'!$A$7:$P$38,2)))</f>
        <v>王昭輝</v>
      </c>
      <c r="F23" s="28" t="str">
        <f>IF($D23="","",VLOOKUP($D23,'[5]男單 Prep'!$A$7:$P$38,3))</f>
        <v> </v>
      </c>
      <c r="G23" s="233"/>
      <c r="H23" s="28" t="str">
        <f>IF($D23="","",VLOOKUP($D23,'[5]男單 Prep'!$A$7:$P$38,4))</f>
        <v>高雄市</v>
      </c>
      <c r="I23" s="32"/>
      <c r="J23" s="33"/>
      <c r="K23" s="33"/>
      <c r="L23" s="33"/>
      <c r="M23" s="55"/>
      <c r="N23" s="498"/>
      <c r="O23" s="499"/>
      <c r="P23" s="49"/>
      <c r="Q23" s="76"/>
      <c r="R23" s="38"/>
    </row>
    <row r="24" spans="1:18" s="39" customFormat="1" ht="13.5" customHeight="1">
      <c r="A24" s="27"/>
      <c r="B24" s="41"/>
      <c r="C24" s="41"/>
      <c r="D24" s="41"/>
      <c r="E24" s="42"/>
      <c r="F24" s="33"/>
      <c r="G24" s="439" t="s">
        <v>349</v>
      </c>
      <c r="H24" s="44" t="s">
        <v>6</v>
      </c>
      <c r="I24" s="45"/>
      <c r="J24" s="46">
        <f>UPPER(IF(OR(I24="a",I24="as"),E23,IF(OR(I24="b",I24="bs"),E25,)))</f>
      </c>
      <c r="K24" s="46"/>
      <c r="L24" s="33"/>
      <c r="M24" s="55"/>
      <c r="N24" s="34"/>
      <c r="O24" s="76"/>
      <c r="P24" s="34"/>
      <c r="Q24" s="76"/>
      <c r="R24" s="38"/>
    </row>
    <row r="25" spans="1:18" s="39" customFormat="1" ht="13.5" customHeight="1">
      <c r="A25" s="27">
        <v>10</v>
      </c>
      <c r="B25" s="28"/>
      <c r="C25" s="29">
        <f>IF($D25="","",VLOOKUP($D25,'[5]男單 Prep'!$A$7:$P$38,16))</f>
      </c>
      <c r="D25" s="30"/>
      <c r="E25" s="31" t="s">
        <v>626</v>
      </c>
      <c r="F25" s="28">
        <f>IF($D25="","",VLOOKUP($D25,'[5]男單 Prep'!$A$7:$P$38,3))</f>
      </c>
      <c r="G25" s="233"/>
      <c r="H25" s="28" t="s">
        <v>18</v>
      </c>
      <c r="I25" s="48"/>
      <c r="J25" s="49"/>
      <c r="K25" s="50"/>
      <c r="L25" s="33"/>
      <c r="M25" s="55"/>
      <c r="N25" s="34"/>
      <c r="O25" s="76"/>
      <c r="P25" s="34"/>
      <c r="Q25" s="76"/>
      <c r="R25" s="38"/>
    </row>
    <row r="26" spans="1:18" s="39" customFormat="1" ht="6" customHeight="1">
      <c r="A26" s="27"/>
      <c r="B26" s="41"/>
      <c r="C26" s="41"/>
      <c r="D26" s="51"/>
      <c r="E26" s="42"/>
      <c r="F26" s="33"/>
      <c r="G26" s="439"/>
      <c r="H26" s="33"/>
      <c r="I26" s="52"/>
      <c r="J26" s="44" t="s">
        <v>6</v>
      </c>
      <c r="K26" s="53"/>
      <c r="L26" s="46">
        <f>UPPER(IF(OR(K26="a",K26="as"),J24,IF(OR(K26="b",K26="bs"),J28,)))</f>
      </c>
      <c r="M26" s="54"/>
      <c r="N26" s="34"/>
      <c r="O26" s="76"/>
      <c r="P26" s="34"/>
      <c r="Q26" s="76"/>
      <c r="R26" s="38"/>
    </row>
    <row r="27" spans="1:18" s="39" customFormat="1" ht="13.5" customHeight="1">
      <c r="A27" s="27">
        <v>11</v>
      </c>
      <c r="B27" s="28"/>
      <c r="C27" s="29"/>
      <c r="D27" s="30">
        <v>29</v>
      </c>
      <c r="E27" s="31" t="str">
        <f>UPPER(IF($D27="","",VLOOKUP($D27,'[5]男單 Prep'!$A$7:$P$38,2)))</f>
        <v>張天和</v>
      </c>
      <c r="F27" s="28">
        <f>IF($D27="","",VLOOKUP($D27,'[5]男單 Prep'!$A$7:$P$38,3))</f>
        <v>0</v>
      </c>
      <c r="G27" s="233"/>
      <c r="H27" s="28" t="str">
        <f>IF($D27="","",VLOOKUP($D27,'[5]男單 Prep'!$A$7:$P$38,4))</f>
        <v>台中市</v>
      </c>
      <c r="I27" s="32"/>
      <c r="J27" s="498" t="s">
        <v>367</v>
      </c>
      <c r="K27" s="499"/>
      <c r="L27" s="49"/>
      <c r="M27" s="57"/>
      <c r="N27" s="34"/>
      <c r="O27" s="76"/>
      <c r="P27" s="34"/>
      <c r="Q27" s="76"/>
      <c r="R27" s="38"/>
    </row>
    <row r="28" spans="1:18" s="39" customFormat="1" ht="13.5" customHeight="1">
      <c r="A28" s="27" t="s">
        <v>86</v>
      </c>
      <c r="B28" s="41"/>
      <c r="C28" s="41"/>
      <c r="D28" s="51">
        <v>17</v>
      </c>
      <c r="E28" s="77" t="str">
        <f>UPPER(IF($D28="","",VLOOKUP($D28,'[5]男單 Prep'!$A$7:$P$38,2)))</f>
        <v>鐘德政</v>
      </c>
      <c r="F28" s="33"/>
      <c r="G28" s="439" t="s">
        <v>361</v>
      </c>
      <c r="H28" s="78" t="str">
        <f>IF($D28="","",VLOOKUP($D28,'[5]男單 Prep'!$A$7:$P$38,4))</f>
        <v>台中市</v>
      </c>
      <c r="I28" s="45"/>
      <c r="J28" s="46">
        <f>UPPER(IF(OR(I28="a",I28="as"),E27,IF(OR(I28="b",I28="bs"),E29,)))</f>
      </c>
      <c r="K28" s="58"/>
      <c r="L28" s="56"/>
      <c r="M28" s="59"/>
      <c r="N28" s="34"/>
      <c r="O28" s="76"/>
      <c r="P28" s="34"/>
      <c r="Q28" s="76"/>
      <c r="R28" s="38"/>
    </row>
    <row r="29" spans="1:18" s="39" customFormat="1" ht="13.5" customHeight="1">
      <c r="A29" s="27">
        <v>12</v>
      </c>
      <c r="B29" s="79"/>
      <c r="C29" s="82"/>
      <c r="D29" s="80">
        <v>26</v>
      </c>
      <c r="E29" s="77" t="str">
        <f>UPPER(IF($D29="","",VLOOKUP($D29,'[5]男單 Prep'!$A$7:$P$38,2)))</f>
        <v>沈瑞榮</v>
      </c>
      <c r="F29" s="79">
        <f>IF($D29="","",VLOOKUP($D29,'[5]男單 Prep'!$A$7:$P$38,3))</f>
        <v>0</v>
      </c>
      <c r="G29" s="440" t="s">
        <v>362</v>
      </c>
      <c r="H29" s="28" t="str">
        <f>IF($D29="","",VLOOKUP($D29,'[5]男單 Prep'!$A$7:$P$38,4))</f>
        <v>台東市</v>
      </c>
      <c r="I29" s="48"/>
      <c r="J29" s="49"/>
      <c r="K29" s="33"/>
      <c r="L29" s="498" t="s">
        <v>374</v>
      </c>
      <c r="M29" s="499"/>
      <c r="N29" s="34"/>
      <c r="O29" s="76"/>
      <c r="P29" s="34"/>
      <c r="Q29" s="76"/>
      <c r="R29" s="38"/>
    </row>
    <row r="30" spans="1:18" s="39" customFormat="1" ht="6" customHeight="1">
      <c r="A30" s="27"/>
      <c r="B30" s="41"/>
      <c r="C30" s="41"/>
      <c r="D30" s="51"/>
      <c r="E30" s="42"/>
      <c r="F30" s="33"/>
      <c r="G30" s="439"/>
      <c r="H30" s="33"/>
      <c r="I30" s="52"/>
      <c r="J30" s="33"/>
      <c r="K30" s="33"/>
      <c r="L30" s="498"/>
      <c r="M30" s="499"/>
      <c r="N30" s="46">
        <f>UPPER(IF(OR(M30="a",M30="as"),L26,IF(OR(M30="b",M30="bs"),L34,)))</f>
      </c>
      <c r="O30" s="85"/>
      <c r="P30" s="34"/>
      <c r="Q30" s="76"/>
      <c r="R30" s="38"/>
    </row>
    <row r="31" spans="1:18" s="39" customFormat="1" ht="13.5" customHeight="1">
      <c r="A31" s="27">
        <v>13</v>
      </c>
      <c r="B31" s="28"/>
      <c r="C31" s="29">
        <f>IF($D31="","",VLOOKUP($D31,'[5]男單 Prep'!$A$7:$P$38,16))</f>
        <v>9</v>
      </c>
      <c r="D31" s="30">
        <v>11</v>
      </c>
      <c r="E31" s="31" t="str">
        <f>UPPER(IF($D31="","",VLOOKUP($D31,'[5]男單 Prep'!$A$7:$P$38,2)))</f>
        <v>劉建民</v>
      </c>
      <c r="F31" s="28">
        <f>IF($D31="","",VLOOKUP($D31,'[5]男單 Prep'!$A$7:$P$38,3))</f>
        <v>0</v>
      </c>
      <c r="G31" s="233"/>
      <c r="H31" s="28" t="str">
        <f>IF($D31="","",VLOOKUP($D31,'[5]男單 Prep'!$A$7:$P$38,4))</f>
        <v>苗栗市</v>
      </c>
      <c r="I31" s="32"/>
      <c r="J31" s="33"/>
      <c r="K31" s="33"/>
      <c r="L31" s="498"/>
      <c r="M31" s="499"/>
      <c r="N31" s="49"/>
      <c r="O31" s="86"/>
      <c r="P31" s="34"/>
      <c r="Q31" s="76"/>
      <c r="R31" s="38"/>
    </row>
    <row r="32" spans="1:18" s="39" customFormat="1" ht="13.5" customHeight="1">
      <c r="A32" s="27"/>
      <c r="B32" s="41"/>
      <c r="C32" s="41"/>
      <c r="D32" s="51"/>
      <c r="E32" s="42"/>
      <c r="F32" s="33"/>
      <c r="G32" s="439" t="s">
        <v>350</v>
      </c>
      <c r="H32" s="44" t="s">
        <v>6</v>
      </c>
      <c r="I32" s="45"/>
      <c r="J32" s="46">
        <f>UPPER(IF(OR(I32="a",I32="as"),E31,IF(OR(I32="b",I32="bs"),E33,)))</f>
      </c>
      <c r="K32" s="46"/>
      <c r="L32" s="498"/>
      <c r="M32" s="499"/>
      <c r="N32" s="69"/>
      <c r="O32" s="86"/>
      <c r="P32" s="34"/>
      <c r="Q32" s="76"/>
      <c r="R32" s="38"/>
    </row>
    <row r="33" spans="1:18" s="39" customFormat="1" ht="13.5" customHeight="1">
      <c r="A33" s="27">
        <v>14</v>
      </c>
      <c r="B33" s="28"/>
      <c r="C33" s="29"/>
      <c r="D33" s="30">
        <v>19</v>
      </c>
      <c r="E33" s="31" t="str">
        <f>UPPER(IF($D33="","",VLOOKUP($D33,'[5]男單 Prep'!$A$7:$P$38,2)))</f>
        <v>林志榮</v>
      </c>
      <c r="F33" s="28">
        <f>IF($D33="","",VLOOKUP($D33,'[5]男單 Prep'!$A$7:$P$38,3))</f>
        <v>0</v>
      </c>
      <c r="G33" s="233"/>
      <c r="H33" s="28" t="str">
        <f>IF($D33="","",VLOOKUP($D33,'[5]男單 Prep'!$A$7:$P$38,4))</f>
        <v>台南市</v>
      </c>
      <c r="I33" s="48"/>
      <c r="J33" s="49"/>
      <c r="K33" s="50"/>
      <c r="L33" s="33"/>
      <c r="M33" s="59"/>
      <c r="N33" s="69"/>
      <c r="O33" s="86"/>
      <c r="P33" s="34"/>
      <c r="Q33" s="76"/>
      <c r="R33" s="38"/>
    </row>
    <row r="34" spans="1:18" s="39" customFormat="1" ht="6" customHeight="1">
      <c r="A34" s="27"/>
      <c r="B34" s="41"/>
      <c r="C34" s="41"/>
      <c r="D34" s="51"/>
      <c r="E34" s="42"/>
      <c r="F34" s="33"/>
      <c r="G34" s="439"/>
      <c r="H34" s="33"/>
      <c r="I34" s="52"/>
      <c r="J34" s="44" t="s">
        <v>6</v>
      </c>
      <c r="K34" s="53"/>
      <c r="L34" s="46">
        <f>UPPER(IF(OR(K34="a",K34="as"),J32,IF(OR(K34="b",K34="bs"),J36,)))</f>
      </c>
      <c r="M34" s="64"/>
      <c r="N34" s="69"/>
      <c r="O34" s="86"/>
      <c r="P34" s="34"/>
      <c r="Q34" s="76"/>
      <c r="R34" s="38"/>
    </row>
    <row r="35" spans="1:18" s="39" customFormat="1" ht="13.5" customHeight="1">
      <c r="A35" s="27">
        <v>15</v>
      </c>
      <c r="B35" s="28"/>
      <c r="C35" s="29"/>
      <c r="D35" s="30">
        <v>18</v>
      </c>
      <c r="E35" s="31" t="str">
        <f>UPPER(IF($D35="","",VLOOKUP($D35,'[5]男單 Prep'!$A$7:$P$38,2)))</f>
        <v>吳溪泉</v>
      </c>
      <c r="F35" s="28">
        <f>IF($D35="","",VLOOKUP($D35,'[5]男單 Prep'!$A$7:$P$38,3))</f>
        <v>0</v>
      </c>
      <c r="G35" s="233"/>
      <c r="H35" s="28" t="str">
        <f>IF($D35="","",VLOOKUP($D35,'[5]男單 Prep'!$A$7:$P$38,4))</f>
        <v>台中市</v>
      </c>
      <c r="I35" s="32"/>
      <c r="J35" s="498" t="s">
        <v>368</v>
      </c>
      <c r="K35" s="499"/>
      <c r="L35" s="49"/>
      <c r="M35" s="55"/>
      <c r="N35" s="69"/>
      <c r="O35" s="86"/>
      <c r="P35" s="34"/>
      <c r="Q35" s="76"/>
      <c r="R35" s="38"/>
    </row>
    <row r="36" spans="1:18" s="39" customFormat="1" ht="13.5" customHeight="1">
      <c r="A36" s="27"/>
      <c r="B36" s="41"/>
      <c r="C36" s="41"/>
      <c r="D36" s="41"/>
      <c r="E36" s="42"/>
      <c r="F36" s="33"/>
      <c r="G36" s="439" t="s">
        <v>351</v>
      </c>
      <c r="H36" s="44" t="s">
        <v>6</v>
      </c>
      <c r="I36" s="45"/>
      <c r="J36" s="46">
        <f>UPPER(IF(OR(I36="a",I36="as"),E35,IF(OR(I36="b",I36="bs"),E37,)))</f>
      </c>
      <c r="K36" s="58"/>
      <c r="L36" s="56"/>
      <c r="M36" s="55"/>
      <c r="N36" s="69"/>
      <c r="O36" s="86"/>
      <c r="P36" s="34"/>
      <c r="Q36" s="76"/>
      <c r="R36" s="38"/>
    </row>
    <row r="37" spans="1:18" s="39" customFormat="1" ht="13.5" customHeight="1">
      <c r="A37" s="27">
        <v>16</v>
      </c>
      <c r="B37" s="28"/>
      <c r="C37" s="29">
        <f>IF($D37="","",VLOOKUP($D37,'[5]男單 Prep'!$A$7:$P$38,16))</f>
        <v>5</v>
      </c>
      <c r="D37" s="30">
        <v>7</v>
      </c>
      <c r="E37" s="31" t="str">
        <f>UPPER(IF($D37="","",VLOOKUP($D37,'[5]男單 Prep'!$A$7:$P$38,2)))</f>
        <v>葉為</v>
      </c>
      <c r="F37" s="28" t="str">
        <f>IF($D37="","",VLOOKUP($D37,'[5]男單 Prep'!$A$7:$P$38,3))</f>
        <v> </v>
      </c>
      <c r="G37" s="233"/>
      <c r="H37" s="28" t="str">
        <f>IF($D37="","",VLOOKUP($D37,'[5]男單 Prep'!$A$7:$P$38,4))</f>
        <v>彰化縣</v>
      </c>
      <c r="I37" s="48"/>
      <c r="J37" s="49"/>
      <c r="K37" s="33"/>
      <c r="L37" s="56"/>
      <c r="M37" s="55"/>
      <c r="N37" s="504" t="s">
        <v>204</v>
      </c>
      <c r="O37" s="504"/>
      <c r="P37" s="498" t="s">
        <v>379</v>
      </c>
      <c r="Q37" s="499"/>
      <c r="R37" s="38"/>
    </row>
    <row r="38" spans="1:18" s="39" customFormat="1" ht="6" customHeight="1">
      <c r="A38" s="27"/>
      <c r="B38" s="41"/>
      <c r="C38" s="41"/>
      <c r="D38" s="41"/>
      <c r="E38" s="42"/>
      <c r="F38" s="33"/>
      <c r="G38" s="439"/>
      <c r="H38" s="33"/>
      <c r="I38" s="52"/>
      <c r="J38" s="33"/>
      <c r="K38" s="33"/>
      <c r="L38" s="56"/>
      <c r="M38" s="62"/>
      <c r="N38" s="504"/>
      <c r="O38" s="504"/>
      <c r="P38" s="509"/>
      <c r="Q38" s="496"/>
      <c r="R38" s="38"/>
    </row>
    <row r="39" spans="1:18" s="39" customFormat="1" ht="13.5" customHeight="1">
      <c r="A39" s="27">
        <v>17</v>
      </c>
      <c r="B39" s="28"/>
      <c r="C39" s="29">
        <f>IF($D39="","",VLOOKUP($D39,'[5]男單 Prep'!$A$7:$P$38,16))</f>
        <v>5</v>
      </c>
      <c r="D39" s="30">
        <v>8</v>
      </c>
      <c r="E39" s="31" t="str">
        <f>UPPER(IF($D39="","",VLOOKUP($D39,'[5]男單 Prep'!$A$7:$P$38,2)))</f>
        <v>陳永欣</v>
      </c>
      <c r="F39" s="28">
        <f>IF($D39="","",VLOOKUP($D39,'[5]男單 Prep'!$A$7:$P$38,3))</f>
        <v>0</v>
      </c>
      <c r="G39" s="233"/>
      <c r="H39" s="28" t="str">
        <f>IF($D39="","",VLOOKUP($D39,'[5]男單 Prep'!$A$7:$P$38,4))</f>
        <v>台南縣</v>
      </c>
      <c r="I39" s="32"/>
      <c r="J39" s="33"/>
      <c r="K39" s="33"/>
      <c r="L39" s="33"/>
      <c r="M39" s="55"/>
      <c r="N39" s="504"/>
      <c r="O39" s="504"/>
      <c r="P39" s="87"/>
      <c r="Q39" s="88"/>
      <c r="R39" s="38"/>
    </row>
    <row r="40" spans="1:18" s="39" customFormat="1" ht="13.5" customHeight="1">
      <c r="A40" s="27"/>
      <c r="B40" s="41"/>
      <c r="C40" s="41"/>
      <c r="D40" s="41"/>
      <c r="E40" s="42"/>
      <c r="F40" s="33"/>
      <c r="G40" s="439" t="s">
        <v>352</v>
      </c>
      <c r="H40" s="44" t="s">
        <v>6</v>
      </c>
      <c r="I40" s="45"/>
      <c r="J40" s="46">
        <f>UPPER(IF(OR(I40="a",I40="as"),E39,IF(OR(I40="b",I40="bs"),E41,)))</f>
      </c>
      <c r="K40" s="46"/>
      <c r="L40" s="33"/>
      <c r="M40" s="55"/>
      <c r="N40" s="34"/>
      <c r="O40" s="35"/>
      <c r="P40" s="34"/>
      <c r="Q40" s="76"/>
      <c r="R40" s="38"/>
    </row>
    <row r="41" spans="1:18" s="39" customFormat="1" ht="13.5" customHeight="1">
      <c r="A41" s="27">
        <v>18</v>
      </c>
      <c r="B41" s="28"/>
      <c r="C41" s="29"/>
      <c r="D41" s="30">
        <v>21</v>
      </c>
      <c r="E41" s="31" t="str">
        <f>UPPER(IF($D41="","",VLOOKUP($D41,'[5]男單 Prep'!$A$7:$P$38,2)))</f>
        <v>張東佶</v>
      </c>
      <c r="F41" s="28" t="str">
        <f>IF($D41="","",VLOOKUP($D41,'[5]男單 Prep'!$A$7:$P$38,3))</f>
        <v> </v>
      </c>
      <c r="G41" s="233"/>
      <c r="H41" s="28" t="str">
        <f>IF($D41="","",VLOOKUP($D41,'[5]男單 Prep'!$A$7:$P$38,4))</f>
        <v>高雄市</v>
      </c>
      <c r="I41" s="48"/>
      <c r="J41" s="49"/>
      <c r="K41" s="50"/>
      <c r="L41" s="33"/>
      <c r="M41" s="55"/>
      <c r="N41" s="34"/>
      <c r="O41" s="35"/>
      <c r="P41" s="34"/>
      <c r="Q41" s="76"/>
      <c r="R41" s="38"/>
    </row>
    <row r="42" spans="1:18" s="39" customFormat="1" ht="6" customHeight="1">
      <c r="A42" s="27"/>
      <c r="B42" s="41"/>
      <c r="C42" s="41"/>
      <c r="D42" s="51"/>
      <c r="E42" s="42"/>
      <c r="F42" s="33"/>
      <c r="G42" s="439"/>
      <c r="H42" s="33"/>
      <c r="I42" s="52"/>
      <c r="J42" s="44" t="s">
        <v>6</v>
      </c>
      <c r="K42" s="53"/>
      <c r="L42" s="46">
        <f>UPPER(IF(OR(K42="a",K42="as"),J40,IF(OR(K42="b",K42="bs"),J44,)))</f>
      </c>
      <c r="M42" s="54"/>
      <c r="N42" s="34"/>
      <c r="O42" s="35"/>
      <c r="P42" s="34"/>
      <c r="Q42" s="76"/>
      <c r="R42" s="38"/>
    </row>
    <row r="43" spans="1:18" s="39" customFormat="1" ht="13.5" customHeight="1">
      <c r="A43" s="27">
        <v>19</v>
      </c>
      <c r="B43" s="28"/>
      <c r="C43" s="29"/>
      <c r="D43" s="30">
        <v>30</v>
      </c>
      <c r="E43" s="31" t="str">
        <f>UPPER(IF($D43="","",VLOOKUP($D43,'[5]男單 Prep'!$A$7:$P$38,2)))</f>
        <v>王元龍</v>
      </c>
      <c r="F43" s="28">
        <f>IF($D43="","",VLOOKUP($D43,'[5]男單 Prep'!$A$7:$P$38,3))</f>
        <v>0</v>
      </c>
      <c r="G43" s="233"/>
      <c r="H43" s="28" t="str">
        <f>IF($D43="","",VLOOKUP($D43,'[5]男單 Prep'!$A$7:$P$38,4))</f>
        <v>台中市</v>
      </c>
      <c r="I43" s="32"/>
      <c r="J43" s="498" t="s">
        <v>369</v>
      </c>
      <c r="K43" s="499"/>
      <c r="L43" s="49"/>
      <c r="M43" s="57"/>
      <c r="N43" s="34"/>
      <c r="O43" s="35"/>
      <c r="P43" s="34"/>
      <c r="Q43" s="76"/>
      <c r="R43" s="38"/>
    </row>
    <row r="44" spans="1:18" s="39" customFormat="1" ht="13.5" customHeight="1">
      <c r="A44" s="27"/>
      <c r="B44" s="41"/>
      <c r="C44" s="41"/>
      <c r="D44" s="51"/>
      <c r="E44" s="42"/>
      <c r="F44" s="33"/>
      <c r="G44" s="439" t="s">
        <v>353</v>
      </c>
      <c r="H44" s="44" t="s">
        <v>6</v>
      </c>
      <c r="I44" s="45"/>
      <c r="J44" s="46">
        <f>UPPER(IF(OR(I44="a",I44="as"),E43,IF(OR(I44="b",I44="bs"),E45,)))</f>
      </c>
      <c r="K44" s="58"/>
      <c r="L44" s="56"/>
      <c r="M44" s="59"/>
      <c r="N44" s="34"/>
      <c r="O44" s="35"/>
      <c r="P44" s="34"/>
      <c r="Q44" s="76"/>
      <c r="R44" s="38"/>
    </row>
    <row r="45" spans="1:18" s="39" customFormat="1" ht="13.5" customHeight="1">
      <c r="A45" s="27">
        <v>20</v>
      </c>
      <c r="B45" s="28"/>
      <c r="C45" s="29">
        <f>IF($D45="","",VLOOKUP($D45,'[5]男單 Prep'!$A$7:$P$38,16))</f>
        <v>9</v>
      </c>
      <c r="D45" s="30">
        <v>9</v>
      </c>
      <c r="E45" s="31" t="s">
        <v>628</v>
      </c>
      <c r="F45" s="28">
        <f>IF($D45="","",VLOOKUP($D45,'[5]男單 Prep'!$A$7:$P$38,3))</f>
        <v>0</v>
      </c>
      <c r="G45" s="233"/>
      <c r="H45" s="28" t="str">
        <f>IF($D45="","",VLOOKUP($D45,'[5]男單 Prep'!$A$7:$P$38,4))</f>
        <v>台北市</v>
      </c>
      <c r="I45" s="48"/>
      <c r="J45" s="49"/>
      <c r="K45" s="33"/>
      <c r="L45" s="498" t="s">
        <v>375</v>
      </c>
      <c r="M45" s="499"/>
      <c r="N45" s="34"/>
      <c r="O45" s="35"/>
      <c r="P45" s="34"/>
      <c r="Q45" s="76"/>
      <c r="R45" s="38"/>
    </row>
    <row r="46" spans="1:18" s="39" customFormat="1" ht="6" customHeight="1">
      <c r="A46" s="27"/>
      <c r="B46" s="41"/>
      <c r="C46" s="41"/>
      <c r="D46" s="51"/>
      <c r="E46" s="42"/>
      <c r="F46" s="33"/>
      <c r="G46" s="439"/>
      <c r="H46" s="33"/>
      <c r="I46" s="52"/>
      <c r="J46" s="33"/>
      <c r="K46" s="33"/>
      <c r="L46" s="498"/>
      <c r="M46" s="499"/>
      <c r="N46" s="46">
        <f>UPPER(IF(OR(M46="a",M46="as"),L42,IF(OR(M46="b",M46="bs"),L50,)))</f>
      </c>
      <c r="O46" s="81"/>
      <c r="P46" s="34"/>
      <c r="Q46" s="76"/>
      <c r="R46" s="38"/>
    </row>
    <row r="47" spans="1:18" s="39" customFormat="1" ht="13.5" customHeight="1">
      <c r="A47" s="27">
        <v>21</v>
      </c>
      <c r="B47" s="28"/>
      <c r="C47" s="29"/>
      <c r="D47" s="30">
        <v>14</v>
      </c>
      <c r="E47" s="31" t="str">
        <f>UPPER(IF($D47="","",VLOOKUP($D47,'[5]男單 Prep'!$A$7:$P$38,2)))</f>
        <v>游萬寶</v>
      </c>
      <c r="F47" s="28">
        <f>IF($D47="","",VLOOKUP($D47,'[5]男單 Prep'!$A$7:$P$38,3))</f>
        <v>0</v>
      </c>
      <c r="G47" s="233"/>
      <c r="H47" s="28" t="str">
        <f>IF($D47="","",VLOOKUP($D47,'[5]男單 Prep'!$A$7:$P$38,4))</f>
        <v>宜蘭縣</v>
      </c>
      <c r="I47" s="32"/>
      <c r="J47" s="33"/>
      <c r="K47" s="33"/>
      <c r="L47" s="498"/>
      <c r="M47" s="499"/>
      <c r="N47" s="49"/>
      <c r="O47" s="76"/>
      <c r="P47" s="34"/>
      <c r="Q47" s="76"/>
      <c r="R47" s="38"/>
    </row>
    <row r="48" spans="1:18" s="39" customFormat="1" ht="13.5" customHeight="1">
      <c r="A48" s="27"/>
      <c r="B48" s="41"/>
      <c r="C48" s="41"/>
      <c r="D48" s="51"/>
      <c r="E48" s="42"/>
      <c r="F48" s="33"/>
      <c r="G48" s="439" t="s">
        <v>354</v>
      </c>
      <c r="H48" s="44" t="s">
        <v>6</v>
      </c>
      <c r="I48" s="45"/>
      <c r="J48" s="46">
        <f>UPPER(IF(OR(I48="a",I48="as"),E47,IF(OR(I48="b",I48="bs"),E49,)))</f>
      </c>
      <c r="K48" s="46"/>
      <c r="L48" s="498"/>
      <c r="M48" s="499"/>
      <c r="N48" s="69"/>
      <c r="O48" s="76"/>
      <c r="P48" s="34"/>
      <c r="Q48" s="76"/>
      <c r="R48" s="38"/>
    </row>
    <row r="49" spans="1:18" s="39" customFormat="1" ht="13.5" customHeight="1">
      <c r="A49" s="27">
        <v>22</v>
      </c>
      <c r="B49" s="28"/>
      <c r="C49" s="29"/>
      <c r="D49" s="30">
        <v>27</v>
      </c>
      <c r="E49" s="31" t="str">
        <f>UPPER(IF($D49="","",VLOOKUP($D49,'[5]男單 Prep'!$A$7:$P$38,2)))</f>
        <v>黃禎宏</v>
      </c>
      <c r="F49" s="28">
        <f>IF($D49="","",VLOOKUP($D49,'[5]男單 Prep'!$A$7:$P$38,3))</f>
        <v>0</v>
      </c>
      <c r="G49" s="233"/>
      <c r="H49" s="28" t="str">
        <f>IF($D49="","",VLOOKUP($D49,'[5]男單 Prep'!$A$7:$P$38,4))</f>
        <v>新竹縣</v>
      </c>
      <c r="I49" s="48"/>
      <c r="J49" s="49"/>
      <c r="K49" s="50"/>
      <c r="L49" s="33"/>
      <c r="M49" s="59"/>
      <c r="N49" s="69"/>
      <c r="O49" s="76"/>
      <c r="P49" s="34"/>
      <c r="Q49" s="76"/>
      <c r="R49" s="38"/>
    </row>
    <row r="50" spans="1:18" s="39" customFormat="1" ht="6" customHeight="1">
      <c r="A50" s="27"/>
      <c r="B50" s="41"/>
      <c r="C50" s="41"/>
      <c r="D50" s="51"/>
      <c r="E50" s="42"/>
      <c r="F50" s="33"/>
      <c r="G50" s="439"/>
      <c r="H50" s="33"/>
      <c r="I50" s="52"/>
      <c r="J50" s="44" t="s">
        <v>6</v>
      </c>
      <c r="K50" s="53"/>
      <c r="L50" s="46">
        <f>UPPER(IF(OR(K50="a",K50="as"),J48,IF(OR(K50="b",K50="bs"),J52,)))</f>
      </c>
      <c r="M50" s="64"/>
      <c r="N50" s="69"/>
      <c r="O50" s="76"/>
      <c r="P50" s="34"/>
      <c r="Q50" s="76"/>
      <c r="R50" s="38"/>
    </row>
    <row r="51" spans="1:18" s="39" customFormat="1" ht="13.5" customHeight="1">
      <c r="A51" s="27">
        <v>23</v>
      </c>
      <c r="B51" s="28"/>
      <c r="C51" s="29"/>
      <c r="D51" s="30">
        <v>25</v>
      </c>
      <c r="E51" s="31" t="str">
        <f>UPPER(IF($D51="","",VLOOKUP($D51,'[5]男單 Prep'!$A$7:$P$38,2)))</f>
        <v>陳禮城</v>
      </c>
      <c r="F51" s="28">
        <f>IF($D51="","",VLOOKUP($D51,'[5]男單 Prep'!$A$7:$P$38,3))</f>
        <v>0</v>
      </c>
      <c r="G51" s="233"/>
      <c r="H51" s="28" t="str">
        <f>IF($D51="","",VLOOKUP($D51,'[5]男單 Prep'!$A$7:$P$38,4))</f>
        <v>新北市</v>
      </c>
      <c r="I51" s="32"/>
      <c r="J51" s="498" t="s">
        <v>370</v>
      </c>
      <c r="K51" s="499"/>
      <c r="L51" s="49"/>
      <c r="M51" s="55"/>
      <c r="N51" s="69"/>
      <c r="O51" s="76"/>
      <c r="P51" s="34"/>
      <c r="Q51" s="76"/>
      <c r="R51" s="38"/>
    </row>
    <row r="52" spans="1:18" s="39" customFormat="1" ht="13.5" customHeight="1">
      <c r="A52" s="27"/>
      <c r="B52" s="41"/>
      <c r="C52" s="41"/>
      <c r="D52" s="41"/>
      <c r="E52" s="42"/>
      <c r="F52" s="33"/>
      <c r="G52" s="439" t="s">
        <v>355</v>
      </c>
      <c r="H52" s="44" t="s">
        <v>6</v>
      </c>
      <c r="I52" s="45"/>
      <c r="J52" s="46">
        <f>UPPER(IF(OR(I52="a",I52="as"),E51,IF(OR(I52="b",I52="bs"),E53,)))</f>
      </c>
      <c r="K52" s="58"/>
      <c r="L52" s="56"/>
      <c r="M52" s="55"/>
      <c r="N52" s="69"/>
      <c r="O52" s="76"/>
      <c r="P52" s="34"/>
      <c r="Q52" s="76"/>
      <c r="R52" s="38"/>
    </row>
    <row r="53" spans="1:18" s="39" customFormat="1" ht="13.5" customHeight="1">
      <c r="A53" s="27">
        <v>24</v>
      </c>
      <c r="B53" s="28"/>
      <c r="C53" s="29">
        <f>IF($D53="","",VLOOKUP($D53,'[5]男單 Prep'!$A$7:$P$38,16))</f>
        <v>3</v>
      </c>
      <c r="D53" s="30">
        <v>4</v>
      </c>
      <c r="E53" s="31" t="str">
        <f>UPPER(IF($D53="","",VLOOKUP($D53,'[5]男單 Prep'!$A$7:$P$38,2)))</f>
        <v>葉錦德</v>
      </c>
      <c r="F53" s="28">
        <f>IF($D53="","",VLOOKUP($D53,'[5]男單 Prep'!$A$7:$P$38,3))</f>
        <v>0</v>
      </c>
      <c r="G53" s="233"/>
      <c r="H53" s="28" t="str">
        <f>IF($D53="","",VLOOKUP($D53,'[5]男單 Prep'!$A$7:$P$38,4))</f>
        <v>高雄市</v>
      </c>
      <c r="I53" s="48"/>
      <c r="J53" s="49"/>
      <c r="K53" s="33"/>
      <c r="L53" s="56"/>
      <c r="M53" s="55"/>
      <c r="N53" s="498" t="s">
        <v>378</v>
      </c>
      <c r="O53" s="499"/>
      <c r="P53" s="34"/>
      <c r="Q53" s="76"/>
      <c r="R53" s="38"/>
    </row>
    <row r="54" spans="1:18" s="39" customFormat="1" ht="6" customHeight="1">
      <c r="A54" s="27"/>
      <c r="B54" s="41"/>
      <c r="C54" s="41"/>
      <c r="D54" s="41"/>
      <c r="E54" s="42"/>
      <c r="F54" s="33"/>
      <c r="G54" s="439"/>
      <c r="H54" s="33"/>
      <c r="I54" s="52"/>
      <c r="J54" s="33"/>
      <c r="K54" s="33"/>
      <c r="L54" s="56"/>
      <c r="M54" s="62"/>
      <c r="N54" s="498"/>
      <c r="O54" s="499"/>
      <c r="P54" s="46">
        <f>UPPER(IF(OR(O54="a",O54="as"),N46,IF(OR(O54="b",O54="bs"),N62,)))</f>
      </c>
      <c r="Q54" s="85"/>
      <c r="R54" s="38"/>
    </row>
    <row r="55" spans="1:18" s="39" customFormat="1" ht="13.5" customHeight="1">
      <c r="A55" s="27">
        <v>25</v>
      </c>
      <c r="B55" s="28"/>
      <c r="C55" s="29">
        <f>IF($D55="","",VLOOKUP($D55,'[5]男單 Prep'!$A$7:$P$38,16))</f>
        <v>5</v>
      </c>
      <c r="D55" s="30">
        <v>6</v>
      </c>
      <c r="E55" s="31" t="str">
        <f>UPPER(IF($D55="","",VLOOKUP($D55,'[5]男單 Prep'!$A$7:$P$38,2)))</f>
        <v>尹大明</v>
      </c>
      <c r="F55" s="28">
        <f>IF($D55="","",VLOOKUP($D55,'[5]男單 Prep'!$A$7:$P$38,3))</f>
        <v>0</v>
      </c>
      <c r="G55" s="233"/>
      <c r="H55" s="28" t="str">
        <f>IF($D55="","",VLOOKUP($D55,'[5]男單 Prep'!$A$7:$P$38,4))</f>
        <v>桃園市</v>
      </c>
      <c r="I55" s="32"/>
      <c r="J55" s="33"/>
      <c r="K55" s="33"/>
      <c r="L55" s="33"/>
      <c r="M55" s="55"/>
      <c r="N55" s="498"/>
      <c r="O55" s="499"/>
      <c r="P55" s="49"/>
      <c r="Q55" s="89"/>
      <c r="R55" s="38"/>
    </row>
    <row r="56" spans="1:18" s="39" customFormat="1" ht="13.5" customHeight="1">
      <c r="A56" s="27"/>
      <c r="B56" s="41"/>
      <c r="C56" s="41"/>
      <c r="D56" s="41"/>
      <c r="E56" s="42"/>
      <c r="F56" s="33"/>
      <c r="G56" s="439" t="s">
        <v>356</v>
      </c>
      <c r="H56" s="44" t="s">
        <v>6</v>
      </c>
      <c r="I56" s="45"/>
      <c r="J56" s="46">
        <f>UPPER(IF(OR(I56="a",I56="as"),E55,IF(OR(I56="b",I56="bs"),E57,)))</f>
      </c>
      <c r="K56" s="46"/>
      <c r="L56" s="33"/>
      <c r="M56" s="55"/>
      <c r="N56" s="34"/>
      <c r="O56" s="76"/>
      <c r="P56" s="34"/>
      <c r="Q56" s="86"/>
      <c r="R56" s="38"/>
    </row>
    <row r="57" spans="1:18" s="39" customFormat="1" ht="13.5" customHeight="1">
      <c r="A57" s="27">
        <v>26</v>
      </c>
      <c r="B57" s="28"/>
      <c r="C57" s="29"/>
      <c r="D57" s="30">
        <v>28</v>
      </c>
      <c r="E57" s="31" t="str">
        <f>UPPER(IF($D57="","",VLOOKUP($D57,'[5]男單 Prep'!$A$7:$P$38,2)))</f>
        <v>張聲</v>
      </c>
      <c r="F57" s="28">
        <f>IF($D57="","",VLOOKUP($D57,'[5]男單 Prep'!$A$7:$P$38,3))</f>
        <v>0</v>
      </c>
      <c r="G57" s="233"/>
      <c r="H57" s="28" t="str">
        <f>IF($D57="","",VLOOKUP($D57,'[5]男單 Prep'!$A$7:$P$38,4))</f>
        <v>新北市</v>
      </c>
      <c r="I57" s="48"/>
      <c r="J57" s="49"/>
      <c r="K57" s="50"/>
      <c r="L57" s="33"/>
      <c r="M57" s="55"/>
      <c r="N57" s="34"/>
      <c r="O57" s="76"/>
      <c r="P57" s="34"/>
      <c r="Q57" s="86"/>
      <c r="R57" s="38"/>
    </row>
    <row r="58" spans="1:18" s="39" customFormat="1" ht="6" customHeight="1">
      <c r="A58" s="27"/>
      <c r="B58" s="41"/>
      <c r="C58" s="41"/>
      <c r="D58" s="51"/>
      <c r="E58" s="42"/>
      <c r="F58" s="33"/>
      <c r="G58" s="439"/>
      <c r="H58" s="33"/>
      <c r="I58" s="52"/>
      <c r="J58" s="44" t="s">
        <v>6</v>
      </c>
      <c r="K58" s="53"/>
      <c r="L58" s="46">
        <f>UPPER(IF(OR(K58="a",K58="as"),J56,IF(OR(K58="b",K58="bs"),J60,)))</f>
      </c>
      <c r="M58" s="54"/>
      <c r="N58" s="34"/>
      <c r="O58" s="76"/>
      <c r="P58" s="34"/>
      <c r="Q58" s="86"/>
      <c r="R58" s="38"/>
    </row>
    <row r="59" spans="1:18" s="39" customFormat="1" ht="13.5" customHeight="1">
      <c r="A59" s="27">
        <v>27</v>
      </c>
      <c r="B59" s="28"/>
      <c r="C59" s="29"/>
      <c r="D59" s="30">
        <v>24</v>
      </c>
      <c r="E59" s="31" t="str">
        <f>UPPER(IF($D59="","",VLOOKUP($D59,'[5]男單 Prep'!$A$7:$P$38,2)))</f>
        <v>陳順騰</v>
      </c>
      <c r="F59" s="28">
        <f>IF($D59="","",VLOOKUP($D59,'[5]男單 Prep'!$A$7:$P$38,3))</f>
        <v>0</v>
      </c>
      <c r="G59" s="233"/>
      <c r="H59" s="28" t="str">
        <f>IF($D59="","",VLOOKUP($D59,'[5]男單 Prep'!$A$7:$P$38,4))</f>
        <v>新北市</v>
      </c>
      <c r="I59" s="32"/>
      <c r="J59" s="498" t="s">
        <v>371</v>
      </c>
      <c r="K59" s="499"/>
      <c r="L59" s="49"/>
      <c r="M59" s="57"/>
      <c r="N59" s="34"/>
      <c r="O59" s="76"/>
      <c r="P59" s="34"/>
      <c r="Q59" s="86"/>
      <c r="R59" s="90"/>
    </row>
    <row r="60" spans="1:18" s="39" customFormat="1" ht="13.5" customHeight="1">
      <c r="A60" s="27" t="s">
        <v>19</v>
      </c>
      <c r="B60" s="82"/>
      <c r="C60" s="82"/>
      <c r="D60" s="83">
        <v>31</v>
      </c>
      <c r="E60" s="31" t="str">
        <f>UPPER(IF($D60="","",VLOOKUP($D60,'[5]男單 Prep'!$A$7:$P$38,2)))</f>
        <v>李忠華</v>
      </c>
      <c r="F60" s="239"/>
      <c r="G60" s="441" t="s">
        <v>363</v>
      </c>
      <c r="H60" s="84" t="str">
        <f>IF($D60="","",VLOOKUP($D60,'[5]男單 Prep'!$A$7:$P$38,4))</f>
        <v>台北市</v>
      </c>
      <c r="I60" s="45"/>
      <c r="J60" s="46">
        <f>UPPER(IF(OR(I60="a",I60="as"),E59,IF(OR(I60="b",I60="bs"),E61,)))</f>
      </c>
      <c r="K60" s="58"/>
      <c r="L60" s="56"/>
      <c r="M60" s="59"/>
      <c r="N60" s="34"/>
      <c r="O60" s="76"/>
      <c r="P60" s="34"/>
      <c r="Q60" s="86"/>
      <c r="R60" s="38"/>
    </row>
    <row r="61" spans="1:18" s="39" customFormat="1" ht="13.5" customHeight="1">
      <c r="A61" s="27">
        <v>28</v>
      </c>
      <c r="B61" s="28"/>
      <c r="C61" s="29">
        <f>IF($D61="","",VLOOKUP($D61,'[5]男單 Prep'!$A$7:$P$38,16))</f>
        <v>9</v>
      </c>
      <c r="D61" s="30">
        <v>10</v>
      </c>
      <c r="E61" s="31" t="str">
        <f>UPPER(IF($D61="","",VLOOKUP($D61,'[5]男單 Prep'!$A$7:$P$38,2)))</f>
        <v>傅守仁</v>
      </c>
      <c r="F61" s="28">
        <f>IF($D61="","",VLOOKUP($D61,'[5]男單 Prep'!$A$7:$P$38,3))</f>
        <v>0</v>
      </c>
      <c r="G61" s="233" t="s">
        <v>364</v>
      </c>
      <c r="H61" s="28" t="str">
        <f>IF($D61="","",VLOOKUP($D61,'[5]男單 Prep'!$A$7:$P$38,4))</f>
        <v>南投縣</v>
      </c>
      <c r="I61" s="48"/>
      <c r="J61" s="49"/>
      <c r="K61" s="33"/>
      <c r="L61" s="498" t="s">
        <v>376</v>
      </c>
      <c r="M61" s="499"/>
      <c r="N61" s="34"/>
      <c r="O61" s="76"/>
      <c r="P61" s="34"/>
      <c r="Q61" s="86"/>
      <c r="R61" s="38"/>
    </row>
    <row r="62" spans="1:18" s="39" customFormat="1" ht="6" customHeight="1">
      <c r="A62" s="27"/>
      <c r="B62" s="41"/>
      <c r="C62" s="41"/>
      <c r="D62" s="51"/>
      <c r="E62" s="42"/>
      <c r="F62" s="33"/>
      <c r="G62" s="439"/>
      <c r="H62" s="33"/>
      <c r="I62" s="52"/>
      <c r="J62" s="33"/>
      <c r="K62" s="33"/>
      <c r="L62" s="498"/>
      <c r="M62" s="499"/>
      <c r="N62" s="46">
        <f>UPPER(IF(OR(M62="a",M62="as"),L58,IF(OR(M62="b",M62="bs"),L66,)))</f>
      </c>
      <c r="O62" s="85"/>
      <c r="P62" s="34"/>
      <c r="Q62" s="86"/>
      <c r="R62" s="38"/>
    </row>
    <row r="63" spans="1:18" s="39" customFormat="1" ht="13.5" customHeight="1">
      <c r="A63" s="27">
        <v>29</v>
      </c>
      <c r="B63" s="28"/>
      <c r="C63" s="29"/>
      <c r="D63" s="30">
        <v>15</v>
      </c>
      <c r="E63" s="31" t="str">
        <f>UPPER(IF($D63="","",VLOOKUP($D63,'[5]男單 Prep'!$A$7:$P$38,2)))</f>
        <v>江進喜</v>
      </c>
      <c r="F63" s="28">
        <f>IF($D63="","",VLOOKUP($D63,'[5]男單 Prep'!$A$7:$P$38,3))</f>
        <v>0</v>
      </c>
      <c r="G63" s="233"/>
      <c r="H63" s="28" t="str">
        <f>IF($D63="","",VLOOKUP($D63,'[5]男單 Prep'!$A$7:$P$38,4))</f>
        <v>新北市</v>
      </c>
      <c r="I63" s="32"/>
      <c r="J63" s="33"/>
      <c r="K63" s="33"/>
      <c r="L63" s="498"/>
      <c r="M63" s="499"/>
      <c r="N63" s="49"/>
      <c r="O63" s="62"/>
      <c r="P63" s="36"/>
      <c r="Q63" s="37"/>
      <c r="R63" s="38"/>
    </row>
    <row r="64" spans="1:18" s="39" customFormat="1" ht="13.5" customHeight="1">
      <c r="A64" s="27"/>
      <c r="B64" s="41"/>
      <c r="C64" s="41"/>
      <c r="D64" s="51"/>
      <c r="E64" s="42"/>
      <c r="F64" s="33"/>
      <c r="G64" s="439" t="s">
        <v>357</v>
      </c>
      <c r="H64" s="44" t="s">
        <v>6</v>
      </c>
      <c r="I64" s="45"/>
      <c r="J64" s="46">
        <f>UPPER(IF(OR(I64="a",I64="as"),E63,IF(OR(I64="b",I64="bs"),E65,)))</f>
      </c>
      <c r="K64" s="46"/>
      <c r="L64" s="498"/>
      <c r="M64" s="499"/>
      <c r="N64" s="55"/>
      <c r="O64" s="62"/>
      <c r="P64" s="36"/>
      <c r="Q64" s="37"/>
      <c r="R64" s="38"/>
    </row>
    <row r="65" spans="1:18" s="39" customFormat="1" ht="13.5" customHeight="1">
      <c r="A65" s="27">
        <v>30</v>
      </c>
      <c r="B65" s="28"/>
      <c r="C65" s="29"/>
      <c r="D65" s="30">
        <v>32</v>
      </c>
      <c r="E65" s="31" t="str">
        <f>UPPER(IF($D65="","",VLOOKUP($D65,'[5]男單 Prep'!$A$7:$P$38,2)))</f>
        <v>魏運寶</v>
      </c>
      <c r="F65" s="28">
        <f>IF($D65="","",VLOOKUP($D65,'[5]男單 Prep'!$A$7:$P$38,3))</f>
        <v>0</v>
      </c>
      <c r="G65" s="233"/>
      <c r="H65" s="28" t="str">
        <f>IF($D65="","",VLOOKUP($D65,'[5]男單 Prep'!$A$7:$P$38,4))</f>
        <v>台北市</v>
      </c>
      <c r="I65" s="48"/>
      <c r="J65" s="49"/>
      <c r="K65" s="50"/>
      <c r="L65" s="33"/>
      <c r="M65" s="59"/>
      <c r="N65" s="55"/>
      <c r="O65" s="62"/>
      <c r="P65" s="36"/>
      <c r="Q65" s="37"/>
      <c r="R65" s="38"/>
    </row>
    <row r="66" spans="1:18" s="39" customFormat="1" ht="6" customHeight="1">
      <c r="A66" s="27"/>
      <c r="B66" s="41"/>
      <c r="C66" s="41"/>
      <c r="D66" s="51"/>
      <c r="E66" s="42"/>
      <c r="F66" s="33"/>
      <c r="G66" s="439"/>
      <c r="H66" s="33"/>
      <c r="I66" s="52"/>
      <c r="J66" s="44" t="s">
        <v>6</v>
      </c>
      <c r="K66" s="53"/>
      <c r="L66" s="46">
        <f>UPPER(IF(OR(K66="a",K66="as"),J64,IF(OR(K66="b",K66="bs"),J68,)))</f>
      </c>
      <c r="M66" s="64"/>
      <c r="N66" s="55"/>
      <c r="O66" s="62"/>
      <c r="P66" s="36"/>
      <c r="Q66" s="37"/>
      <c r="R66" s="38"/>
    </row>
    <row r="67" spans="1:18" s="39" customFormat="1" ht="13.5" customHeight="1">
      <c r="A67" s="27">
        <v>31</v>
      </c>
      <c r="B67" s="28"/>
      <c r="C67" s="29">
        <f>IF($D67="","",VLOOKUP($D67,'[5]男單 Prep'!$A$7:$P$38,16))</f>
      </c>
      <c r="D67" s="30"/>
      <c r="E67" s="31" t="s">
        <v>87</v>
      </c>
      <c r="F67" s="28">
        <f>IF($D67="","",VLOOKUP($D67,'[5]男單 Prep'!$A$7:$P$38,3))</f>
      </c>
      <c r="G67" s="233"/>
      <c r="H67" s="28" t="s">
        <v>85</v>
      </c>
      <c r="I67" s="32"/>
      <c r="J67" s="498" t="s">
        <v>372</v>
      </c>
      <c r="K67" s="499"/>
      <c r="L67" s="49"/>
      <c r="M67" s="55"/>
      <c r="N67" s="55"/>
      <c r="O67" s="55"/>
      <c r="P67" s="36"/>
      <c r="Q67" s="37"/>
      <c r="R67" s="38"/>
    </row>
    <row r="68" spans="1:18" s="39" customFormat="1" ht="13.5" customHeight="1">
      <c r="A68" s="27"/>
      <c r="B68" s="41"/>
      <c r="C68" s="41"/>
      <c r="D68" s="41"/>
      <c r="E68" s="42"/>
      <c r="F68" s="33"/>
      <c r="G68" s="439" t="s">
        <v>358</v>
      </c>
      <c r="H68" s="44" t="s">
        <v>6</v>
      </c>
      <c r="I68" s="45"/>
      <c r="J68" s="46">
        <f>UPPER(IF(OR(I68="a",I68="as"),E67,IF(OR(I68="b",I68="bs"),E69,)))</f>
      </c>
      <c r="K68" s="58"/>
      <c r="L68" s="56"/>
      <c r="M68" s="55"/>
      <c r="N68" s="55"/>
      <c r="O68" s="55"/>
      <c r="P68" s="36"/>
      <c r="Q68" s="37"/>
      <c r="R68" s="38"/>
    </row>
    <row r="69" spans="1:18" s="39" customFormat="1" ht="13.5" customHeight="1">
      <c r="A69" s="27">
        <v>32</v>
      </c>
      <c r="B69" s="28"/>
      <c r="C69" s="29">
        <f>IF($D69="","",VLOOKUP($D69,'[5]男單 Prep'!$A$7:$P$38,16))</f>
        <v>2</v>
      </c>
      <c r="D69" s="30">
        <v>2</v>
      </c>
      <c r="E69" s="31" t="str">
        <f>UPPER(IF($D69="","",VLOOKUP($D69,'[5]男單 Prep'!$A$7:$P$38,2)))</f>
        <v>王松村</v>
      </c>
      <c r="F69" s="28">
        <f>IF($D69="","",VLOOKUP($D69,'[5]男單 Prep'!$A$7:$P$38,3))</f>
        <v>0</v>
      </c>
      <c r="G69" s="233"/>
      <c r="H69" s="28" t="str">
        <f>IF($D69="","",VLOOKUP($D69,'[5]男單 Prep'!$A$7:$P$38,4))</f>
        <v>台南市</v>
      </c>
      <c r="I69" s="48"/>
      <c r="J69" s="49"/>
      <c r="K69" s="33"/>
      <c r="L69" s="56"/>
      <c r="M69" s="56"/>
      <c r="N69" s="69"/>
      <c r="O69" s="86"/>
      <c r="P69" s="36"/>
      <c r="Q69" s="37"/>
      <c r="R69" s="38"/>
    </row>
    <row r="70" spans="1:18" s="235" customFormat="1" ht="6.75" customHeight="1">
      <c r="A70" s="91"/>
      <c r="B70" s="91"/>
      <c r="C70" s="91"/>
      <c r="D70" s="91"/>
      <c r="E70" s="92"/>
      <c r="F70" s="93"/>
      <c r="G70" s="359"/>
      <c r="H70" s="93"/>
      <c r="I70" s="94"/>
      <c r="J70" s="95"/>
      <c r="K70" s="96"/>
      <c r="L70" s="97"/>
      <c r="M70" s="98"/>
      <c r="N70" s="97"/>
      <c r="O70" s="98"/>
      <c r="P70" s="95"/>
      <c r="Q70" s="96"/>
      <c r="R70" s="234"/>
    </row>
    <row r="71" spans="5:7" ht="15">
      <c r="E71" s="197"/>
      <c r="G71" s="379"/>
    </row>
    <row r="72" spans="5:7" ht="15">
      <c r="E72" s="197"/>
      <c r="G72" s="379"/>
    </row>
    <row r="73" spans="5:7" ht="15">
      <c r="E73" s="197"/>
      <c r="G73" s="379"/>
    </row>
    <row r="74" spans="5:7" ht="15">
      <c r="E74" s="197"/>
      <c r="G74" s="379"/>
    </row>
    <row r="75" spans="5:7" ht="15">
      <c r="E75" s="197"/>
      <c r="G75" s="379"/>
    </row>
    <row r="76" spans="5:7" ht="15">
      <c r="E76" s="197"/>
      <c r="G76" s="379"/>
    </row>
    <row r="77" spans="5:7" ht="15">
      <c r="E77" s="197"/>
      <c r="G77" s="379"/>
    </row>
    <row r="78" spans="5:7" ht="15">
      <c r="E78" s="197"/>
      <c r="G78" s="379"/>
    </row>
    <row r="79" spans="5:7" ht="15">
      <c r="E79" s="197"/>
      <c r="G79" s="379"/>
    </row>
    <row r="80" spans="5:7" ht="15">
      <c r="E80" s="197"/>
      <c r="G80" s="379"/>
    </row>
    <row r="81" spans="5:7" ht="15">
      <c r="E81" s="197"/>
      <c r="G81" s="379"/>
    </row>
    <row r="82" spans="5:7" ht="15">
      <c r="E82" s="197"/>
      <c r="G82" s="379"/>
    </row>
    <row r="83" spans="5:7" ht="15">
      <c r="E83" s="197"/>
      <c r="G83" s="379"/>
    </row>
    <row r="84" spans="5:7" ht="15">
      <c r="E84" s="197"/>
      <c r="G84" s="379"/>
    </row>
    <row r="85" spans="5:7" ht="15">
      <c r="E85" s="197"/>
      <c r="G85" s="379"/>
    </row>
    <row r="86" spans="5:7" ht="15">
      <c r="E86" s="197"/>
      <c r="G86" s="379"/>
    </row>
    <row r="87" spans="5:7" ht="15">
      <c r="E87" s="197"/>
      <c r="G87" s="379"/>
    </row>
    <row r="88" ht="15">
      <c r="E88" s="197"/>
    </row>
    <row r="89" ht="15">
      <c r="E89" s="197"/>
    </row>
    <row r="90" ht="15">
      <c r="E90" s="197"/>
    </row>
    <row r="91" ht="15">
      <c r="E91" s="197"/>
    </row>
  </sheetData>
  <sheetProtection/>
  <mergeCells count="16">
    <mergeCell ref="P37:Q38"/>
    <mergeCell ref="J27:K27"/>
    <mergeCell ref="J35:K35"/>
    <mergeCell ref="J19:K19"/>
    <mergeCell ref="J11:K11"/>
    <mergeCell ref="N53:O55"/>
    <mergeCell ref="N21:O23"/>
    <mergeCell ref="N37:O39"/>
    <mergeCell ref="J67:K67"/>
    <mergeCell ref="J59:K59"/>
    <mergeCell ref="J51:K51"/>
    <mergeCell ref="J43:K43"/>
    <mergeCell ref="L61:M64"/>
    <mergeCell ref="L45:M48"/>
    <mergeCell ref="L29:M32"/>
    <mergeCell ref="L13:M16"/>
  </mergeCells>
  <conditionalFormatting sqref="G39 G7 G11 G13 G15 G17 G19 G23 G43 G45 G47 G49 G53 G21 G27 G29 G31 G33 G35 G37 G55 G57 G59 G61 G63 G65 G69 G9 G25 G41 G51 G67">
    <cfRule type="expression" priority="17" dxfId="3" stopIfTrue="1">
      <formula>AND($D7&lt;9,$C7&gt;0)</formula>
    </cfRule>
  </conditionalFormatting>
  <conditionalFormatting sqref="H8 H40 J66 J10 H20 H56 H24 H48 H64 H52 H32 H44 H36 H12 H68 J58 J18 J26 J34 J42 J50">
    <cfRule type="expression" priority="14" dxfId="9" stopIfTrue="1">
      <formula>AND($N$1="CU",H8="Umpire")</formula>
    </cfRule>
    <cfRule type="expression" priority="15" dxfId="8" stopIfTrue="1">
      <formula>AND($N$1="CU",H8&lt;&gt;"Umpire",I8&lt;&gt;"")</formula>
    </cfRule>
    <cfRule type="expression" priority="16" dxfId="7" stopIfTrue="1">
      <formula>AND($N$1="CU",H8&lt;&gt;"Umpire")</formula>
    </cfRule>
  </conditionalFormatting>
  <conditionalFormatting sqref="D67 D65 D63 D13 D61 D15 D17 D21 D19 D23 D25 D27 D29 D31 D33 D37 D35 D39 D41 D43 D47 D49 D45 D51 D53 D55 D57 D59 D69">
    <cfRule type="expression" priority="13" dxfId="147" stopIfTrue="1">
      <formula>AND($D13&lt;9,$C13&gt;0)</formula>
    </cfRule>
  </conditionalFormatting>
  <conditionalFormatting sqref="L10 L18 L26 L34 L42 L50 L58 L66 N14 N30 N46 N62 P22 P54">
    <cfRule type="expression" priority="11" dxfId="3" stopIfTrue="1">
      <formula>K10="as"</formula>
    </cfRule>
    <cfRule type="expression" priority="12" dxfId="3" stopIfTrue="1">
      <formula>K10="bs"</formula>
    </cfRule>
  </conditionalFormatting>
  <conditionalFormatting sqref="J8 J12 J16 J20 J24 J28 J32 J36 J40 J44 J48 J52 J56 J60 J64 J68">
    <cfRule type="expression" priority="9" dxfId="3" stopIfTrue="1">
      <formula>I8="as"</formula>
    </cfRule>
    <cfRule type="expression" priority="10" dxfId="3" stopIfTrue="1">
      <formula>I8="bs"</formula>
    </cfRule>
  </conditionalFormatting>
  <conditionalFormatting sqref="B7 B11 B13 B15 B17 B19 B21 B23 B27 B29 B31 B33 B35 B37 B39 B43 B45 B47 B49 B53 B55 B57 B59 B61 B63 B65 B69 B9 B25 B41 B51 B67">
    <cfRule type="cellIs" priority="7" dxfId="10" operator="equal" stopIfTrue="1">
      <formula>"QA"</formula>
    </cfRule>
    <cfRule type="cellIs" priority="8" dxfId="10" operator="equal" stopIfTrue="1">
      <formula>"DA"</formula>
    </cfRule>
  </conditionalFormatting>
  <conditionalFormatting sqref="I8 I12 I16 I20 I24 I28 I32 I36 I40 I44 I48 I52 I56 I60 I64 I68 K66 K58 K50 K42 K34 K26 K18 K10">
    <cfRule type="expression" priority="6" dxfId="2" stopIfTrue="1">
      <formula>$N$1="CU"</formula>
    </cfRule>
  </conditionalFormatting>
  <conditionalFormatting sqref="D7 D11 D9">
    <cfRule type="expression" priority="5" dxfId="147" stopIfTrue="1">
      <formula>$D7&lt;9</formula>
    </cfRule>
  </conditionalFormatting>
  <conditionalFormatting sqref="D25">
    <cfRule type="expression" priority="4" dxfId="147" stopIfTrue="1">
      <formula>$D25&lt;9</formula>
    </cfRule>
  </conditionalFormatting>
  <conditionalFormatting sqref="D41">
    <cfRule type="expression" priority="3" dxfId="147" stopIfTrue="1">
      <formula>$D41&lt;9</formula>
    </cfRule>
  </conditionalFormatting>
  <conditionalFormatting sqref="D51">
    <cfRule type="expression" priority="2" dxfId="147" stopIfTrue="1">
      <formula>$D51&lt;9</formula>
    </cfRule>
  </conditionalFormatting>
  <conditionalFormatting sqref="D67">
    <cfRule type="expression" priority="1" dxfId="147" stopIfTrue="1">
      <formula>$D67&lt;9</formula>
    </cfRule>
  </conditionalFormatting>
  <dataValidations count="2">
    <dataValidation type="list" allowBlank="1" showInputMessage="1" sqref="N21">
      <formula1>$U$8:$U$17</formula1>
    </dataValidation>
    <dataValidation type="list" allowBlank="1" showInputMessage="1" sqref="L13 L29 H8">
      <formula1>$T$7:$T$16</formula1>
    </dataValidation>
  </dataValidations>
  <printOptions horizontalCentered="1"/>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S156"/>
  <sheetViews>
    <sheetView showGridLines="0" zoomScalePageLayoutView="0" workbookViewId="0" topLeftCell="A1">
      <selection activeCell="I19" sqref="I19:J19"/>
    </sheetView>
  </sheetViews>
  <sheetFormatPr defaultColWidth="9.00390625" defaultRowHeight="16.5"/>
  <cols>
    <col min="1" max="1" width="2.375" style="1" customWidth="1"/>
    <col min="2" max="2" width="1.875" style="1" customWidth="1"/>
    <col min="3" max="3" width="3.00390625" style="73" customWidth="1"/>
    <col min="4" max="4" width="3.00390625" style="1" customWidth="1"/>
    <col min="5" max="5" width="6.75390625" style="1" customWidth="1"/>
    <col min="6" max="6" width="13.75390625" style="1" customWidth="1"/>
    <col min="7" max="7" width="5.125" style="1" customWidth="1"/>
    <col min="8" max="8" width="0.6171875" style="74" customWidth="1"/>
    <col min="9" max="9" width="13.25390625" style="1" customWidth="1"/>
    <col min="10" max="10" width="0.37109375" style="74" customWidth="1"/>
    <col min="11" max="11" width="13.25390625" style="1" customWidth="1"/>
    <col min="12" max="12" width="0.37109375" style="75" customWidth="1"/>
    <col min="13" max="13" width="12.50390625" style="1" customWidth="1"/>
    <col min="14" max="14" width="0.37109375" style="74" customWidth="1"/>
    <col min="15" max="15" width="13.25390625" style="1" customWidth="1"/>
    <col min="16" max="16" width="0.37109375" style="75" customWidth="1"/>
    <col min="17" max="17" width="0" style="1" hidden="1" customWidth="1"/>
    <col min="18" max="18" width="7.625" style="1" customWidth="1"/>
    <col min="19" max="19" width="8.00390625" style="1" hidden="1" customWidth="1"/>
    <col min="20" max="16384" width="9.00390625" style="1" customWidth="1"/>
  </cols>
  <sheetData>
    <row r="1" spans="1:16" s="399" customFormat="1" ht="15.75" customHeight="1">
      <c r="A1" s="413" t="s">
        <v>170</v>
      </c>
      <c r="B1" s="398"/>
      <c r="C1" s="430"/>
      <c r="D1" s="398"/>
      <c r="E1" s="398"/>
      <c r="F1" s="398"/>
      <c r="G1" s="398"/>
      <c r="H1" s="421"/>
      <c r="I1" s="422"/>
      <c r="J1" s="421"/>
      <c r="K1" s="422"/>
      <c r="L1" s="421"/>
      <c r="M1" s="421" t="s">
        <v>0</v>
      </c>
      <c r="N1" s="421"/>
      <c r="O1" s="423"/>
      <c r="P1" s="424"/>
    </row>
    <row r="2" spans="1:16" s="353" customFormat="1" ht="12.75" customHeight="1">
      <c r="A2" s="346" t="s">
        <v>187</v>
      </c>
      <c r="B2" s="347"/>
      <c r="C2" s="348"/>
      <c r="D2" s="349"/>
      <c r="E2" s="349"/>
      <c r="F2" s="349"/>
      <c r="G2" s="349"/>
      <c r="H2" s="351"/>
      <c r="I2" s="352"/>
      <c r="J2" s="351"/>
      <c r="K2" s="352"/>
      <c r="L2" s="351"/>
      <c r="M2" s="349"/>
      <c r="N2" s="351"/>
      <c r="O2" s="349"/>
      <c r="P2" s="351"/>
    </row>
    <row r="3" spans="1:16" s="8" customFormat="1" ht="8.25" customHeight="1">
      <c r="A3" s="2" t="s">
        <v>1</v>
      </c>
      <c r="B3" s="2"/>
      <c r="C3" s="3"/>
      <c r="D3" s="2"/>
      <c r="E3" s="4"/>
      <c r="F3" s="2" t="s">
        <v>2</v>
      </c>
      <c r="G3" s="2"/>
      <c r="H3" s="5"/>
      <c r="I3" s="2"/>
      <c r="J3" s="6"/>
      <c r="K3" s="2"/>
      <c r="L3" s="6"/>
      <c r="M3" s="2"/>
      <c r="N3" s="5"/>
      <c r="O3" s="4"/>
      <c r="P3" s="7" t="s">
        <v>3</v>
      </c>
    </row>
    <row r="4" spans="1:16" s="14" customFormat="1" ht="11.25" customHeight="1" thickBot="1">
      <c r="A4" s="517" t="str">
        <f>'[6]Week SetUp'!$A$10</f>
        <v>2011/11/5-7</v>
      </c>
      <c r="B4" s="517"/>
      <c r="C4" s="517"/>
      <c r="D4" s="517"/>
      <c r="E4" s="9"/>
      <c r="F4" s="9" t="str">
        <f>'[6]Week SetUp'!$C$10</f>
        <v>台中市</v>
      </c>
      <c r="G4" s="9"/>
      <c r="H4" s="10"/>
      <c r="I4" s="11"/>
      <c r="J4" s="10"/>
      <c r="K4" s="12"/>
      <c r="L4" s="10"/>
      <c r="M4" s="9"/>
      <c r="N4" s="10"/>
      <c r="O4" s="9"/>
      <c r="P4" s="13" t="str">
        <f>'[6]Week SetUp'!$E$10</f>
        <v>王正松</v>
      </c>
    </row>
    <row r="5" spans="1:16" s="19" customFormat="1" ht="9.75">
      <c r="A5" s="15"/>
      <c r="B5" s="16"/>
      <c r="C5" s="16" t="s">
        <v>89</v>
      </c>
      <c r="D5" s="16" t="s">
        <v>90</v>
      </c>
      <c r="E5" s="17" t="s">
        <v>91</v>
      </c>
      <c r="F5" s="4"/>
      <c r="G5" s="17"/>
      <c r="H5" s="18"/>
      <c r="I5" s="16" t="s">
        <v>92</v>
      </c>
      <c r="J5" s="18"/>
      <c r="K5" s="16" t="s">
        <v>93</v>
      </c>
      <c r="L5" s="18"/>
      <c r="M5" s="16" t="s">
        <v>94</v>
      </c>
      <c r="N5" s="18"/>
      <c r="O5" s="16" t="s">
        <v>95</v>
      </c>
      <c r="P5" s="6"/>
    </row>
    <row r="6" spans="1:16" s="19" customFormat="1" ht="3.75" customHeight="1" thickBot="1">
      <c r="A6" s="20"/>
      <c r="B6" s="21"/>
      <c r="C6" s="22"/>
      <c r="D6" s="21"/>
      <c r="E6" s="23"/>
      <c r="F6" s="24"/>
      <c r="G6" s="23"/>
      <c r="H6" s="25"/>
      <c r="I6" s="21"/>
      <c r="J6" s="25"/>
      <c r="K6" s="21"/>
      <c r="L6" s="25"/>
      <c r="M6" s="21"/>
      <c r="N6" s="25"/>
      <c r="O6" s="21"/>
      <c r="P6" s="26"/>
    </row>
    <row r="7" spans="1:19" s="39" customFormat="1" ht="13.5" customHeight="1">
      <c r="A7" s="27">
        <v>1</v>
      </c>
      <c r="B7" s="28"/>
      <c r="C7" s="29">
        <f>IF($D7="","",VLOOKUP($D7,'[6]男單'!$A$7:$P$38,16))</f>
        <v>1</v>
      </c>
      <c r="D7" s="30">
        <v>1</v>
      </c>
      <c r="E7" s="31" t="str">
        <f>UPPER(IF($D7="","",VLOOKUP($D7,'[6]男單'!$A$7:$P$38,2)))</f>
        <v>張殷嘉</v>
      </c>
      <c r="F7" s="28"/>
      <c r="G7" s="28" t="str">
        <f>IF($D7="","",VLOOKUP($D7,'[6]男單'!$A$7:$P$38,4))</f>
        <v>台中市</v>
      </c>
      <c r="H7" s="32"/>
      <c r="I7" s="33"/>
      <c r="J7" s="33"/>
      <c r="K7" s="33"/>
      <c r="L7" s="33"/>
      <c r="M7" s="473" t="s">
        <v>381</v>
      </c>
      <c r="N7" s="35"/>
      <c r="O7" s="36"/>
      <c r="P7" s="37"/>
      <c r="Q7" s="38"/>
      <c r="S7" s="40" t="e">
        <f>#REF!</f>
        <v>#REF!</v>
      </c>
    </row>
    <row r="8" spans="1:19" s="39" customFormat="1" ht="13.5" customHeight="1">
      <c r="A8" s="27"/>
      <c r="B8" s="41"/>
      <c r="C8" s="41"/>
      <c r="D8" s="41"/>
      <c r="E8" s="42"/>
      <c r="F8" s="439" t="s">
        <v>383</v>
      </c>
      <c r="G8" s="44" t="s">
        <v>6</v>
      </c>
      <c r="H8" s="45"/>
      <c r="I8" s="46">
        <f>UPPER(IF(OR(H8="a",H8="as"),E7,IF(OR(H8="b",H8="bs"),E9,)))</f>
      </c>
      <c r="J8" s="46"/>
      <c r="K8" s="33"/>
      <c r="L8" s="33"/>
      <c r="M8" s="473" t="s">
        <v>382</v>
      </c>
      <c r="N8" s="35"/>
      <c r="O8" s="36"/>
      <c r="P8" s="37"/>
      <c r="Q8" s="38"/>
      <c r="S8" s="47" t="e">
        <f>#REF!</f>
        <v>#REF!</v>
      </c>
    </row>
    <row r="9" spans="1:19" s="39" customFormat="1" ht="13.5" customHeight="1">
      <c r="A9" s="27">
        <v>2</v>
      </c>
      <c r="B9" s="28"/>
      <c r="C9" s="29"/>
      <c r="D9" s="30">
        <v>22</v>
      </c>
      <c r="E9" s="31" t="str">
        <f>UPPER(IF($D9="","",VLOOKUP($D9,'[6]男單'!$A$7:$P$38,2)))</f>
        <v>張正興</v>
      </c>
      <c r="F9" s="233"/>
      <c r="G9" s="28" t="str">
        <f>IF($D9="","",VLOOKUP($D9,'[6]男單'!$A$7:$P$38,4))</f>
        <v>台東市</v>
      </c>
      <c r="H9" s="48"/>
      <c r="I9" s="49"/>
      <c r="J9" s="50"/>
      <c r="K9" s="33"/>
      <c r="L9" s="33"/>
      <c r="M9" s="34"/>
      <c r="N9" s="35"/>
      <c r="O9" s="36"/>
      <c r="P9" s="37"/>
      <c r="Q9" s="38"/>
      <c r="S9" s="47" t="e">
        <f>#REF!</f>
        <v>#REF!</v>
      </c>
    </row>
    <row r="10" spans="1:19" s="39" customFormat="1" ht="6" customHeight="1">
      <c r="A10" s="27"/>
      <c r="B10" s="41"/>
      <c r="C10" s="41"/>
      <c r="D10" s="51"/>
      <c r="E10" s="42"/>
      <c r="F10" s="439"/>
      <c r="G10" s="33"/>
      <c r="H10" s="52"/>
      <c r="I10" s="44" t="s">
        <v>6</v>
      </c>
      <c r="J10" s="53"/>
      <c r="K10" s="46">
        <f>UPPER(IF(OR(J10="a",J10="as"),I8,IF(OR(J10="b",J10="bs"),I12,)))</f>
      </c>
      <c r="L10" s="54"/>
      <c r="M10" s="55"/>
      <c r="N10" s="55"/>
      <c r="O10" s="36"/>
      <c r="P10" s="37"/>
      <c r="Q10" s="38"/>
      <c r="S10" s="47" t="e">
        <f>#REF!</f>
        <v>#REF!</v>
      </c>
    </row>
    <row r="11" spans="1:19" s="39" customFormat="1" ht="13.5" customHeight="1">
      <c r="A11" s="27">
        <v>3</v>
      </c>
      <c r="B11" s="28"/>
      <c r="C11" s="29"/>
      <c r="D11" s="30">
        <v>17</v>
      </c>
      <c r="E11" s="31" t="str">
        <f>UPPER(IF($D11="","",VLOOKUP($D11,'[6]男單'!$A$7:$P$38,2)))</f>
        <v>吳金霖</v>
      </c>
      <c r="F11" s="233"/>
      <c r="G11" s="28" t="str">
        <f>IF($D11="","",VLOOKUP($D11,'[6]男單'!$A$7:$P$38,4))</f>
        <v>桃園市</v>
      </c>
      <c r="H11" s="32"/>
      <c r="I11" s="498" t="s">
        <v>399</v>
      </c>
      <c r="J11" s="499"/>
      <c r="K11" s="49"/>
      <c r="L11" s="57"/>
      <c r="M11" s="55"/>
      <c r="N11" s="55"/>
      <c r="O11" s="36"/>
      <c r="P11" s="37"/>
      <c r="Q11" s="38"/>
      <c r="S11" s="47" t="e">
        <f>#REF!</f>
        <v>#REF!</v>
      </c>
    </row>
    <row r="12" spans="1:19" s="39" customFormat="1" ht="13.5" customHeight="1">
      <c r="A12" s="27"/>
      <c r="B12" s="41"/>
      <c r="C12" s="41"/>
      <c r="D12" s="51"/>
      <c r="E12" s="42"/>
      <c r="F12" s="439" t="s">
        <v>384</v>
      </c>
      <c r="G12" s="44" t="s">
        <v>6</v>
      </c>
      <c r="H12" s="45"/>
      <c r="I12" s="46">
        <f>UPPER(IF(OR(H12="a",H12="as"),E11,IF(OR(H12="b",H12="bs"),E13,)))</f>
      </c>
      <c r="J12" s="58"/>
      <c r="K12" s="56"/>
      <c r="L12" s="59"/>
      <c r="M12" s="55"/>
      <c r="N12" s="55"/>
      <c r="O12" s="36"/>
      <c r="P12" s="37"/>
      <c r="Q12" s="38"/>
      <c r="S12" s="47" t="e">
        <f>#REF!</f>
        <v>#REF!</v>
      </c>
    </row>
    <row r="13" spans="1:19" s="39" customFormat="1" ht="13.5" customHeight="1">
      <c r="A13" s="27">
        <v>4</v>
      </c>
      <c r="B13" s="28"/>
      <c r="C13" s="29"/>
      <c r="D13" s="30">
        <v>13</v>
      </c>
      <c r="E13" s="31" t="str">
        <f>UPPER(IF($D13="","",VLOOKUP($D13,'[6]男單'!$A$7:$P$38,2)))</f>
        <v>王聰名</v>
      </c>
      <c r="F13" s="233"/>
      <c r="G13" s="28" t="str">
        <f>IF($D13="","",VLOOKUP($D13,'[6]男單'!$A$7:$P$38,4))</f>
        <v>新北市</v>
      </c>
      <c r="H13" s="48"/>
      <c r="I13" s="49"/>
      <c r="J13" s="33"/>
      <c r="K13" s="498" t="s">
        <v>407</v>
      </c>
      <c r="L13" s="499"/>
      <c r="M13" s="55"/>
      <c r="N13" s="55"/>
      <c r="O13" s="36"/>
      <c r="P13" s="37"/>
      <c r="Q13" s="38"/>
      <c r="S13" s="47" t="e">
        <f>#REF!</f>
        <v>#REF!</v>
      </c>
    </row>
    <row r="14" spans="1:19" s="39" customFormat="1" ht="6" customHeight="1">
      <c r="A14" s="27"/>
      <c r="B14" s="41"/>
      <c r="C14" s="41"/>
      <c r="D14" s="51"/>
      <c r="E14" s="42"/>
      <c r="F14" s="439"/>
      <c r="G14" s="33"/>
      <c r="H14" s="52"/>
      <c r="I14" s="33"/>
      <c r="J14" s="33"/>
      <c r="K14" s="498"/>
      <c r="L14" s="499"/>
      <c r="M14" s="46">
        <f>UPPER(IF(OR(L14="a",L14="as"),K10,IF(OR(L14="b",L14="bs"),K18,)))</f>
      </c>
      <c r="N14" s="54"/>
      <c r="O14" s="36"/>
      <c r="P14" s="37"/>
      <c r="Q14" s="38"/>
      <c r="S14" s="47" t="e">
        <f>#REF!</f>
        <v>#REF!</v>
      </c>
    </row>
    <row r="15" spans="1:19" s="39" customFormat="1" ht="13.5" customHeight="1">
      <c r="A15" s="27">
        <v>5</v>
      </c>
      <c r="B15" s="28"/>
      <c r="C15" s="29"/>
      <c r="D15" s="30">
        <v>11</v>
      </c>
      <c r="E15" s="31" t="str">
        <f>UPPER(IF($D15="","",VLOOKUP($D15,'[6]男單'!$A$7:$P$38,2)))</f>
        <v>鍾景榮</v>
      </c>
      <c r="F15" s="233"/>
      <c r="G15" s="28" t="str">
        <f>IF($D15="","",VLOOKUP($D15,'[6]男單'!$A$7:$P$38,4))</f>
        <v>台北市</v>
      </c>
      <c r="H15" s="32"/>
      <c r="I15" s="33"/>
      <c r="J15" s="33"/>
      <c r="K15" s="498"/>
      <c r="L15" s="499"/>
      <c r="M15" s="49"/>
      <c r="N15" s="76"/>
      <c r="O15" s="34"/>
      <c r="P15" s="35"/>
      <c r="Q15" s="38"/>
      <c r="S15" s="47" t="e">
        <f>#REF!</f>
        <v>#REF!</v>
      </c>
    </row>
    <row r="16" spans="1:19" s="39" customFormat="1" ht="13.5" customHeight="1" thickBot="1">
      <c r="A16" s="27"/>
      <c r="B16" s="41"/>
      <c r="C16" s="41"/>
      <c r="D16" s="51"/>
      <c r="E16" s="42"/>
      <c r="F16" s="439" t="s">
        <v>385</v>
      </c>
      <c r="G16" s="44" t="s">
        <v>6</v>
      </c>
      <c r="H16" s="45"/>
      <c r="I16" s="46">
        <f>UPPER(IF(OR(H16="a",H16="as"),E15,IF(OR(H16="b",H16="bs"),E17,)))</f>
      </c>
      <c r="J16" s="46"/>
      <c r="K16" s="498"/>
      <c r="L16" s="499"/>
      <c r="M16" s="69"/>
      <c r="N16" s="76"/>
      <c r="O16" s="34"/>
      <c r="P16" s="35"/>
      <c r="Q16" s="38"/>
      <c r="S16" s="63" t="e">
        <f>#REF!</f>
        <v>#REF!</v>
      </c>
    </row>
    <row r="17" spans="1:17" s="39" customFormat="1" ht="13.5" customHeight="1">
      <c r="A17" s="27">
        <v>6</v>
      </c>
      <c r="B17" s="28"/>
      <c r="C17" s="29"/>
      <c r="D17" s="30">
        <v>27</v>
      </c>
      <c r="E17" s="31" t="str">
        <f>UPPER(IF($D17="","",VLOOKUP($D17,'[6]男單'!$A$7:$P$38,2)))</f>
        <v>林欽珍</v>
      </c>
      <c r="F17" s="233"/>
      <c r="G17" s="28" t="str">
        <f>IF($D17="","",VLOOKUP($D17,'[6]男單'!$A$7:$P$38,4))</f>
        <v>桃園縣</v>
      </c>
      <c r="H17" s="48"/>
      <c r="I17" s="49"/>
      <c r="J17" s="50"/>
      <c r="K17" s="33"/>
      <c r="L17" s="59"/>
      <c r="M17" s="69"/>
      <c r="N17" s="76"/>
      <c r="O17" s="34"/>
      <c r="P17" s="35"/>
      <c r="Q17" s="38"/>
    </row>
    <row r="18" spans="1:17" s="39" customFormat="1" ht="6" customHeight="1">
      <c r="A18" s="27"/>
      <c r="B18" s="41"/>
      <c r="C18" s="41"/>
      <c r="D18" s="51"/>
      <c r="E18" s="42"/>
      <c r="F18" s="439"/>
      <c r="G18" s="33"/>
      <c r="H18" s="52"/>
      <c r="I18" s="44" t="s">
        <v>6</v>
      </c>
      <c r="J18" s="53"/>
      <c r="K18" s="46">
        <f>UPPER(IF(OR(J18="a",J18="as"),I16,IF(OR(J18="b",J18="bs"),I20,)))</f>
      </c>
      <c r="L18" s="64"/>
      <c r="M18" s="69"/>
      <c r="N18" s="76"/>
      <c r="O18" s="34"/>
      <c r="P18" s="35"/>
      <c r="Q18" s="38"/>
    </row>
    <row r="19" spans="1:17" s="39" customFormat="1" ht="13.5" customHeight="1">
      <c r="A19" s="27">
        <v>7</v>
      </c>
      <c r="B19" s="28"/>
      <c r="C19" s="29"/>
      <c r="D19" s="30">
        <v>19</v>
      </c>
      <c r="E19" s="31" t="str">
        <f>UPPER(IF($D19="","",VLOOKUP($D19,'[6]男單'!$A$7:$P$38,2)))</f>
        <v>賴波章</v>
      </c>
      <c r="F19" s="233"/>
      <c r="G19" s="28" t="str">
        <f>IF($D19="","",VLOOKUP($D19,'[6]男單'!$A$7:$P$38,4))</f>
        <v>新北市</v>
      </c>
      <c r="H19" s="32"/>
      <c r="I19" s="498" t="s">
        <v>400</v>
      </c>
      <c r="J19" s="499"/>
      <c r="K19" s="49"/>
      <c r="L19" s="55"/>
      <c r="M19" s="69"/>
      <c r="N19" s="76"/>
      <c r="O19" s="34"/>
      <c r="P19" s="35"/>
      <c r="Q19" s="38"/>
    </row>
    <row r="20" spans="1:17" s="39" customFormat="1" ht="13.5" customHeight="1">
      <c r="A20" s="27"/>
      <c r="B20" s="41"/>
      <c r="C20" s="41"/>
      <c r="D20" s="41"/>
      <c r="E20" s="42"/>
      <c r="F20" s="439" t="s">
        <v>386</v>
      </c>
      <c r="G20" s="44" t="s">
        <v>6</v>
      </c>
      <c r="H20" s="45"/>
      <c r="I20" s="46">
        <f>UPPER(IF(OR(H20="a",H20="as"),E19,IF(OR(H20="b",H20="bs"),E21,)))</f>
      </c>
      <c r="J20" s="58"/>
      <c r="K20" s="56"/>
      <c r="L20" s="55"/>
      <c r="M20" s="69"/>
      <c r="N20" s="76"/>
      <c r="O20" s="34"/>
      <c r="P20" s="35"/>
      <c r="Q20" s="38"/>
    </row>
    <row r="21" spans="1:17" s="39" customFormat="1" ht="13.5" customHeight="1">
      <c r="A21" s="27">
        <v>8</v>
      </c>
      <c r="B21" s="28"/>
      <c r="C21" s="29">
        <f>IF($D21="","",VLOOKUP($D21,'[6]男單'!$A$7:$P$38,16))</f>
        <v>9</v>
      </c>
      <c r="D21" s="30">
        <v>8</v>
      </c>
      <c r="E21" s="31" t="str">
        <f>UPPER(IF($D21="","",VLOOKUP($D21,'[6]男單'!$A$7:$P$38,2)))</f>
        <v>林幸福</v>
      </c>
      <c r="F21" s="233"/>
      <c r="G21" s="28" t="str">
        <f>IF($D21="","",VLOOKUP($D21,'[6]男單'!$A$7:$P$38,4))</f>
        <v>台北市</v>
      </c>
      <c r="H21" s="48"/>
      <c r="I21" s="49"/>
      <c r="J21" s="33"/>
      <c r="K21" s="56"/>
      <c r="L21" s="55"/>
      <c r="M21" s="498" t="s">
        <v>411</v>
      </c>
      <c r="N21" s="499"/>
      <c r="O21" s="34"/>
      <c r="P21" s="35"/>
      <c r="Q21" s="38"/>
    </row>
    <row r="22" spans="1:17" s="39" customFormat="1" ht="6" customHeight="1">
      <c r="A22" s="27"/>
      <c r="B22" s="41"/>
      <c r="C22" s="41"/>
      <c r="D22" s="41"/>
      <c r="E22" s="42"/>
      <c r="F22" s="439"/>
      <c r="G22" s="33"/>
      <c r="H22" s="52"/>
      <c r="I22" s="33"/>
      <c r="J22" s="33"/>
      <c r="K22" s="56"/>
      <c r="L22" s="62"/>
      <c r="M22" s="498"/>
      <c r="N22" s="499"/>
      <c r="O22" s="46">
        <f>UPPER(IF(OR(N22="a",N22="as"),M14,IF(OR(N22="b",N22="bs"),M30,)))</f>
      </c>
      <c r="P22" s="81"/>
      <c r="Q22" s="38"/>
    </row>
    <row r="23" spans="1:17" s="39" customFormat="1" ht="13.5" customHeight="1">
      <c r="A23" s="27">
        <v>9</v>
      </c>
      <c r="B23" s="28"/>
      <c r="C23" s="29">
        <f>IF($D23="","",VLOOKUP($D23,'[6]男單'!$A$7:$P$38,16))</f>
        <v>3</v>
      </c>
      <c r="D23" s="30">
        <v>3</v>
      </c>
      <c r="E23" s="31" t="str">
        <f>UPPER(IF($D23="","",VLOOKUP($D23,'[6]男單'!$A$7:$P$38,2)))</f>
        <v>黃建賓</v>
      </c>
      <c r="F23" s="233"/>
      <c r="G23" s="28" t="str">
        <f>IF($D23="","",VLOOKUP($D23,'[6]男單'!$A$7:$P$38,4))</f>
        <v>台中市</v>
      </c>
      <c r="H23" s="32"/>
      <c r="I23" s="33"/>
      <c r="J23" s="33"/>
      <c r="K23" s="33"/>
      <c r="L23" s="55"/>
      <c r="M23" s="498"/>
      <c r="N23" s="499"/>
      <c r="O23" s="49"/>
      <c r="P23" s="76"/>
      <c r="Q23" s="38"/>
    </row>
    <row r="24" spans="1:17" s="39" customFormat="1" ht="13.5" customHeight="1">
      <c r="A24" s="27"/>
      <c r="B24" s="41"/>
      <c r="C24" s="41"/>
      <c r="D24" s="41"/>
      <c r="E24" s="42"/>
      <c r="F24" s="439" t="s">
        <v>387</v>
      </c>
      <c r="G24" s="44" t="s">
        <v>6</v>
      </c>
      <c r="H24" s="45"/>
      <c r="I24" s="46">
        <f>UPPER(IF(OR(H24="a",H24="as"),E23,IF(OR(H24="b",H24="bs"),E25,)))</f>
      </c>
      <c r="J24" s="46"/>
      <c r="K24" s="33"/>
      <c r="L24" s="55"/>
      <c r="M24" s="34"/>
      <c r="N24" s="76"/>
      <c r="O24" s="34"/>
      <c r="P24" s="76"/>
      <c r="Q24" s="38"/>
    </row>
    <row r="25" spans="1:17" s="39" customFormat="1" ht="13.5" customHeight="1">
      <c r="A25" s="27">
        <v>10</v>
      </c>
      <c r="B25" s="28"/>
      <c r="C25" s="29"/>
      <c r="D25" s="30">
        <v>18</v>
      </c>
      <c r="E25" s="31" t="str">
        <f>UPPER(IF($D25="","",VLOOKUP($D25,'[6]男單'!$A$7:$P$38,2)))</f>
        <v>邱錫吉</v>
      </c>
      <c r="F25" s="233"/>
      <c r="G25" s="28" t="str">
        <f>IF($D25="","",VLOOKUP($D25,'[6]男單'!$A$7:$P$38,4))</f>
        <v>新北市</v>
      </c>
      <c r="H25" s="48"/>
      <c r="I25" s="49"/>
      <c r="J25" s="50"/>
      <c r="K25" s="33"/>
      <c r="L25" s="55"/>
      <c r="M25" s="34"/>
      <c r="N25" s="76"/>
      <c r="O25" s="34"/>
      <c r="P25" s="76"/>
      <c r="Q25" s="38"/>
    </row>
    <row r="26" spans="1:17" s="39" customFormat="1" ht="6" customHeight="1">
      <c r="A26" s="27"/>
      <c r="B26" s="41"/>
      <c r="C26" s="41"/>
      <c r="D26" s="51"/>
      <c r="E26" s="42"/>
      <c r="F26" s="439"/>
      <c r="G26" s="33"/>
      <c r="H26" s="52"/>
      <c r="I26" s="44" t="s">
        <v>6</v>
      </c>
      <c r="J26" s="53"/>
      <c r="K26" s="46">
        <f>UPPER(IF(OR(J26="a",J26="as"),I24,IF(OR(J26="b",J26="bs"),I28,)))</f>
      </c>
      <c r="L26" s="54"/>
      <c r="M26" s="34"/>
      <c r="N26" s="76"/>
      <c r="O26" s="34"/>
      <c r="P26" s="76"/>
      <c r="Q26" s="38"/>
    </row>
    <row r="27" spans="1:17" s="39" customFormat="1" ht="13.5" customHeight="1">
      <c r="A27" s="27">
        <v>11</v>
      </c>
      <c r="B27" s="28"/>
      <c r="C27" s="29"/>
      <c r="D27" s="30">
        <v>20</v>
      </c>
      <c r="E27" s="31" t="str">
        <f>UPPER(IF($D27="","",VLOOKUP($D27,'[6]男單'!$A$7:$P$38,2)))</f>
        <v>高碩文</v>
      </c>
      <c r="F27" s="233"/>
      <c r="G27" s="28" t="str">
        <f>IF($D27="","",VLOOKUP($D27,'[6]男單'!$A$7:$P$38,4))</f>
        <v>台北市</v>
      </c>
      <c r="H27" s="32"/>
      <c r="I27" s="498" t="s">
        <v>401</v>
      </c>
      <c r="J27" s="499"/>
      <c r="K27" s="49"/>
      <c r="L27" s="57"/>
      <c r="M27" s="34"/>
      <c r="N27" s="76"/>
      <c r="O27" s="34"/>
      <c r="P27" s="76"/>
      <c r="Q27" s="38"/>
    </row>
    <row r="28" spans="1:17" s="39" customFormat="1" ht="13.5" customHeight="1">
      <c r="A28" s="27"/>
      <c r="B28" s="41"/>
      <c r="C28" s="41"/>
      <c r="D28" s="51"/>
      <c r="E28" s="42"/>
      <c r="F28" s="439" t="s">
        <v>388</v>
      </c>
      <c r="G28" s="44" t="s">
        <v>6</v>
      </c>
      <c r="H28" s="45"/>
      <c r="I28" s="46">
        <f>UPPER(IF(OR(H28="a",H28="as"),E27,IF(OR(H28="b",H28="bs"),E29,)))</f>
      </c>
      <c r="J28" s="58"/>
      <c r="K28" s="56"/>
      <c r="L28" s="59"/>
      <c r="M28" s="34"/>
      <c r="N28" s="76"/>
      <c r="O28" s="34"/>
      <c r="P28" s="76"/>
      <c r="Q28" s="38"/>
    </row>
    <row r="29" spans="1:17" s="39" customFormat="1" ht="13.5" customHeight="1">
      <c r="A29" s="27">
        <v>12</v>
      </c>
      <c r="B29" s="28"/>
      <c r="C29" s="29">
        <f>IF($D29="","",VLOOKUP($D29,'[6]男單'!$A$7:$P$38,16))</f>
        <v>9</v>
      </c>
      <c r="D29" s="30">
        <v>10</v>
      </c>
      <c r="E29" s="31" t="str">
        <f>UPPER(IF($D29="","",VLOOKUP($D29,'[6]男單'!$A$7:$P$38,2)))</f>
        <v>葉錦祥</v>
      </c>
      <c r="F29" s="233"/>
      <c r="G29" s="28" t="str">
        <f>IF($D29="","",VLOOKUP($D29,'[6]男單'!$A$7:$P$38,4))</f>
        <v>高雄市</v>
      </c>
      <c r="H29" s="48"/>
      <c r="I29" s="49"/>
      <c r="J29" s="33"/>
      <c r="K29" s="498" t="s">
        <v>408</v>
      </c>
      <c r="L29" s="499"/>
      <c r="M29" s="34"/>
      <c r="N29" s="76"/>
      <c r="O29" s="34"/>
      <c r="P29" s="76"/>
      <c r="Q29" s="38"/>
    </row>
    <row r="30" spans="1:17" s="39" customFormat="1" ht="6" customHeight="1">
      <c r="A30" s="27"/>
      <c r="B30" s="41"/>
      <c r="C30" s="41"/>
      <c r="D30" s="51"/>
      <c r="E30" s="42"/>
      <c r="F30" s="439"/>
      <c r="G30" s="33"/>
      <c r="H30" s="52"/>
      <c r="I30" s="33"/>
      <c r="J30" s="33"/>
      <c r="K30" s="498"/>
      <c r="L30" s="499"/>
      <c r="M30" s="46">
        <f>UPPER(IF(OR(L30="a",L30="as"),K26,IF(OR(L30="b",L30="bs"),K34,)))</f>
      </c>
      <c r="N30" s="85"/>
      <c r="O30" s="34"/>
      <c r="P30" s="76"/>
      <c r="Q30" s="38"/>
    </row>
    <row r="31" spans="1:17" s="39" customFormat="1" ht="13.5" customHeight="1">
      <c r="A31" s="27">
        <v>13</v>
      </c>
      <c r="B31" s="28"/>
      <c r="C31" s="29"/>
      <c r="D31" s="30">
        <v>15</v>
      </c>
      <c r="E31" s="31" t="str">
        <f>UPPER(IF($D31="","",VLOOKUP($D31,'[6]男單'!$A$7:$P$38,2)))</f>
        <v>周金榮</v>
      </c>
      <c r="F31" s="233"/>
      <c r="G31" s="28" t="str">
        <f>IF($D31="","",VLOOKUP($D31,'[6]男單'!$A$7:$P$38,4))</f>
        <v>彰化市</v>
      </c>
      <c r="H31" s="32"/>
      <c r="I31" s="33"/>
      <c r="J31" s="33"/>
      <c r="K31" s="498"/>
      <c r="L31" s="499"/>
      <c r="M31" s="49"/>
      <c r="N31" s="86"/>
      <c r="O31" s="34"/>
      <c r="P31" s="76"/>
      <c r="Q31" s="38"/>
    </row>
    <row r="32" spans="1:17" s="39" customFormat="1" ht="13.5" customHeight="1">
      <c r="A32" s="27"/>
      <c r="B32" s="41"/>
      <c r="C32" s="41"/>
      <c r="D32" s="51"/>
      <c r="E32" s="42"/>
      <c r="F32" s="439" t="s">
        <v>389</v>
      </c>
      <c r="G32" s="44" t="s">
        <v>6</v>
      </c>
      <c r="H32" s="45"/>
      <c r="I32" s="46">
        <f>UPPER(IF(OR(H32="a",H32="as"),E31,IF(OR(H32="b",H32="bs"),E33,)))</f>
      </c>
      <c r="J32" s="46"/>
      <c r="K32" s="498"/>
      <c r="L32" s="499"/>
      <c r="M32" s="69"/>
      <c r="N32" s="86"/>
      <c r="O32" s="34"/>
      <c r="P32" s="76"/>
      <c r="Q32" s="38"/>
    </row>
    <row r="33" spans="1:17" s="39" customFormat="1" ht="13.5" customHeight="1">
      <c r="A33" s="27">
        <v>14</v>
      </c>
      <c r="B33" s="28"/>
      <c r="C33" s="29"/>
      <c r="D33" s="30">
        <v>23</v>
      </c>
      <c r="E33" s="31" t="str">
        <f>UPPER(IF($D33="","",VLOOKUP($D33,'[6]男單'!$A$7:$P$38,2)))</f>
        <v>林再來</v>
      </c>
      <c r="F33" s="233"/>
      <c r="G33" s="28" t="str">
        <f>IF($D33="","",VLOOKUP($D33,'[6]男單'!$A$7:$P$38,4))</f>
        <v>台東市</v>
      </c>
      <c r="H33" s="48"/>
      <c r="I33" s="49"/>
      <c r="J33" s="50"/>
      <c r="K33" s="33"/>
      <c r="L33" s="59"/>
      <c r="M33" s="69"/>
      <c r="N33" s="86"/>
      <c r="O33" s="34"/>
      <c r="P33" s="76"/>
      <c r="Q33" s="38"/>
    </row>
    <row r="34" spans="1:17" s="39" customFormat="1" ht="6" customHeight="1">
      <c r="A34" s="27"/>
      <c r="B34" s="41"/>
      <c r="C34" s="41"/>
      <c r="D34" s="51"/>
      <c r="E34" s="42"/>
      <c r="F34" s="439"/>
      <c r="G34" s="33"/>
      <c r="H34" s="52"/>
      <c r="I34" s="44" t="s">
        <v>6</v>
      </c>
      <c r="J34" s="53"/>
      <c r="K34" s="46">
        <f>UPPER(IF(OR(J34="a",J34="as"),I32,IF(OR(J34="b",J34="bs"),I36,)))</f>
      </c>
      <c r="L34" s="64"/>
      <c r="M34" s="69"/>
      <c r="N34" s="86"/>
      <c r="O34" s="34"/>
      <c r="P34" s="76"/>
      <c r="Q34" s="38"/>
    </row>
    <row r="35" spans="1:17" s="39" customFormat="1" ht="13.5" customHeight="1">
      <c r="A35" s="27">
        <v>15</v>
      </c>
      <c r="B35" s="28"/>
      <c r="C35" s="29"/>
      <c r="D35" s="30">
        <v>25</v>
      </c>
      <c r="E35" s="31" t="str">
        <f>UPPER(IF($D35="","",VLOOKUP($D35,'[6]男單'!$A$7:$P$38,2)))</f>
        <v>余是庸</v>
      </c>
      <c r="F35" s="233"/>
      <c r="G35" s="28" t="str">
        <f>IF($D35="","",VLOOKUP($D35,'[6]男單'!$A$7:$P$38,4))</f>
        <v>台北市</v>
      </c>
      <c r="H35" s="32"/>
      <c r="I35" s="498" t="s">
        <v>402</v>
      </c>
      <c r="J35" s="499"/>
      <c r="K35" s="49"/>
      <c r="L35" s="55"/>
      <c r="M35" s="69"/>
      <c r="N35" s="86"/>
      <c r="O35" s="34"/>
      <c r="P35" s="76"/>
      <c r="Q35" s="38"/>
    </row>
    <row r="36" spans="1:17" s="39" customFormat="1" ht="13.5" customHeight="1">
      <c r="A36" s="27"/>
      <c r="B36" s="41"/>
      <c r="C36" s="41"/>
      <c r="D36" s="41"/>
      <c r="E36" s="42"/>
      <c r="F36" s="439" t="s">
        <v>390</v>
      </c>
      <c r="G36" s="44" t="s">
        <v>6</v>
      </c>
      <c r="H36" s="45"/>
      <c r="I36" s="46">
        <f>UPPER(IF(OR(H36="a",H36="as"),E35,IF(OR(H36="b",H36="bs"),E37,)))</f>
      </c>
      <c r="J36" s="58"/>
      <c r="K36" s="56"/>
      <c r="L36" s="55"/>
      <c r="M36" s="69"/>
      <c r="N36" s="86"/>
      <c r="O36" s="34"/>
      <c r="P36" s="76"/>
      <c r="Q36" s="38"/>
    </row>
    <row r="37" spans="1:17" s="39" customFormat="1" ht="13.5" customHeight="1">
      <c r="A37" s="27">
        <v>16</v>
      </c>
      <c r="B37" s="28"/>
      <c r="C37" s="29">
        <f>IF($D37="","",VLOOKUP($D37,'[6]男單'!$A$7:$P$38,16))</f>
        <v>5</v>
      </c>
      <c r="D37" s="30">
        <v>5</v>
      </c>
      <c r="E37" s="31" t="str">
        <f>UPPER(IF($D37="","",VLOOKUP($D37,'[6]男單'!$A$7:$P$38,2)))</f>
        <v>楊明順</v>
      </c>
      <c r="F37" s="233"/>
      <c r="G37" s="28" t="str">
        <f>IF($D37="","",VLOOKUP($D37,'[6]男單'!$A$7:$P$38,4))</f>
        <v>屏東縣</v>
      </c>
      <c r="H37" s="48"/>
      <c r="I37" s="49"/>
      <c r="J37" s="33"/>
      <c r="K37" s="56"/>
      <c r="L37" s="55"/>
      <c r="M37" s="504" t="s">
        <v>204</v>
      </c>
      <c r="N37" s="504"/>
      <c r="O37" s="498" t="s">
        <v>413</v>
      </c>
      <c r="P37" s="499"/>
      <c r="Q37" s="38"/>
    </row>
    <row r="38" spans="1:17" s="39" customFormat="1" ht="6" customHeight="1">
      <c r="A38" s="27"/>
      <c r="B38" s="41"/>
      <c r="C38" s="41"/>
      <c r="D38" s="41"/>
      <c r="E38" s="42"/>
      <c r="F38" s="439"/>
      <c r="G38" s="33"/>
      <c r="H38" s="52"/>
      <c r="I38" s="33"/>
      <c r="J38" s="33"/>
      <c r="K38" s="56"/>
      <c r="L38" s="62"/>
      <c r="M38" s="504"/>
      <c r="N38" s="504"/>
      <c r="O38" s="509"/>
      <c r="P38" s="496"/>
      <c r="Q38" s="38"/>
    </row>
    <row r="39" spans="1:17" s="39" customFormat="1" ht="13.5" customHeight="1">
      <c r="A39" s="27">
        <v>17</v>
      </c>
      <c r="B39" s="28"/>
      <c r="C39" s="29">
        <f>IF($D39="","",VLOOKUP($D39,'[6]男單'!$A$7:$P$38,16))</f>
        <v>9</v>
      </c>
      <c r="D39" s="30">
        <v>7</v>
      </c>
      <c r="E39" s="31" t="str">
        <f>UPPER(IF($D39="","",VLOOKUP($D39,'[6]男單'!$A$7:$P$38,2)))</f>
        <v>蘇錦堂</v>
      </c>
      <c r="F39" s="233"/>
      <c r="G39" s="28" t="str">
        <f>IF($D39="","",VLOOKUP($D39,'[6]男單'!$A$7:$P$38,4))</f>
        <v>台中市</v>
      </c>
      <c r="H39" s="32"/>
      <c r="I39" s="33"/>
      <c r="J39" s="33"/>
      <c r="K39" s="33"/>
      <c r="L39" s="55"/>
      <c r="M39" s="504"/>
      <c r="N39" s="504"/>
      <c r="O39" s="87"/>
      <c r="P39" s="88"/>
      <c r="Q39" s="38"/>
    </row>
    <row r="40" spans="1:17" s="39" customFormat="1" ht="13.5" customHeight="1">
      <c r="A40" s="27"/>
      <c r="B40" s="41"/>
      <c r="C40" s="41"/>
      <c r="D40" s="41"/>
      <c r="E40" s="42"/>
      <c r="F40" s="439" t="s">
        <v>391</v>
      </c>
      <c r="G40" s="44" t="s">
        <v>6</v>
      </c>
      <c r="H40" s="45"/>
      <c r="I40" s="46">
        <f>UPPER(IF(OR(H40="a",H40="as"),E39,IF(OR(H40="b",H40="bs"),E41,)))</f>
      </c>
      <c r="J40" s="46"/>
      <c r="K40" s="33"/>
      <c r="L40" s="55"/>
      <c r="M40" s="34"/>
      <c r="N40" s="35"/>
      <c r="O40" s="34"/>
      <c r="P40" s="76"/>
      <c r="Q40" s="38"/>
    </row>
    <row r="41" spans="1:17" s="39" customFormat="1" ht="13.5" customHeight="1">
      <c r="A41" s="27">
        <v>18</v>
      </c>
      <c r="B41" s="28"/>
      <c r="C41" s="29"/>
      <c r="D41" s="30">
        <v>32</v>
      </c>
      <c r="E41" s="31" t="str">
        <f>UPPER(IF($D41="","",VLOOKUP($D41,'[6]男單'!$A$7:$P$38,2)))</f>
        <v>戴靖華</v>
      </c>
      <c r="F41" s="233"/>
      <c r="G41" s="28" t="str">
        <f>IF($D41="","",VLOOKUP($D41,'[6]男單'!$A$7:$P$38,4))</f>
        <v>台北市</v>
      </c>
      <c r="H41" s="48"/>
      <c r="I41" s="49"/>
      <c r="J41" s="50"/>
      <c r="K41" s="33"/>
      <c r="L41" s="55"/>
      <c r="M41" s="34"/>
      <c r="N41" s="35"/>
      <c r="O41" s="34"/>
      <c r="P41" s="76"/>
      <c r="Q41" s="38"/>
    </row>
    <row r="42" spans="1:17" s="39" customFormat="1" ht="6" customHeight="1">
      <c r="A42" s="27"/>
      <c r="B42" s="41"/>
      <c r="C42" s="41"/>
      <c r="D42" s="51"/>
      <c r="E42" s="42"/>
      <c r="F42" s="439"/>
      <c r="G42" s="33"/>
      <c r="H42" s="52"/>
      <c r="I42" s="44" t="s">
        <v>6</v>
      </c>
      <c r="J42" s="53"/>
      <c r="K42" s="46">
        <f>UPPER(IF(OR(J42="a",J42="as"),I40,IF(OR(J42="b",J42="bs"),I44,)))</f>
      </c>
      <c r="L42" s="54"/>
      <c r="M42" s="34"/>
      <c r="N42" s="35"/>
      <c r="O42" s="34"/>
      <c r="P42" s="76"/>
      <c r="Q42" s="38"/>
    </row>
    <row r="43" spans="1:17" s="39" customFormat="1" ht="13.5" customHeight="1">
      <c r="A43" s="27">
        <v>19</v>
      </c>
      <c r="B43" s="28"/>
      <c r="C43" s="29"/>
      <c r="D43" s="30">
        <v>24</v>
      </c>
      <c r="E43" s="31" t="str">
        <f>UPPER(IF($D43="","",VLOOKUP($D43,'[6]男單'!$A$7:$P$38,2)))</f>
        <v>蔣聯鎔</v>
      </c>
      <c r="F43" s="233"/>
      <c r="G43" s="28" t="str">
        <f>IF($D43="","",VLOOKUP($D43,'[6]男單'!$A$7:$P$38,4))</f>
        <v>台北市</v>
      </c>
      <c r="H43" s="32"/>
      <c r="I43" s="498" t="s">
        <v>403</v>
      </c>
      <c r="J43" s="499"/>
      <c r="K43" s="49"/>
      <c r="L43" s="57"/>
      <c r="M43" s="34"/>
      <c r="N43" s="35"/>
      <c r="O43" s="34"/>
      <c r="P43" s="76"/>
      <c r="Q43" s="38"/>
    </row>
    <row r="44" spans="1:17" s="39" customFormat="1" ht="13.5" customHeight="1">
      <c r="A44" s="27"/>
      <c r="B44" s="41"/>
      <c r="C44" s="41"/>
      <c r="D44" s="51"/>
      <c r="E44" s="42"/>
      <c r="F44" s="439" t="s">
        <v>392</v>
      </c>
      <c r="G44" s="44" t="s">
        <v>6</v>
      </c>
      <c r="H44" s="45"/>
      <c r="I44" s="46">
        <f>UPPER(IF(OR(H44="a",H44="as"),E43,IF(OR(H44="b",H44="bs"),E45,)))</f>
      </c>
      <c r="J44" s="58"/>
      <c r="K44" s="56"/>
      <c r="L44" s="59"/>
      <c r="M44" s="34"/>
      <c r="N44" s="35"/>
      <c r="O44" s="34"/>
      <c r="P44" s="76"/>
      <c r="Q44" s="38"/>
    </row>
    <row r="45" spans="1:17" s="39" customFormat="1" ht="13.5" customHeight="1">
      <c r="A45" s="27">
        <v>20</v>
      </c>
      <c r="B45" s="28"/>
      <c r="C45" s="29"/>
      <c r="D45" s="30">
        <v>26</v>
      </c>
      <c r="E45" s="31" t="str">
        <f>UPPER(IF($D45="","",VLOOKUP($D45,'[6]男單'!$A$7:$P$38,2)))</f>
        <v>李孟賢</v>
      </c>
      <c r="F45" s="233"/>
      <c r="G45" s="28" t="str">
        <f>IF($D45="","",VLOOKUP($D45,'[6]男單'!$A$7:$P$38,4))</f>
        <v>高雄市</v>
      </c>
      <c r="H45" s="48"/>
      <c r="I45" s="49"/>
      <c r="J45" s="33"/>
      <c r="K45" s="498" t="s">
        <v>409</v>
      </c>
      <c r="L45" s="499"/>
      <c r="M45" s="34"/>
      <c r="N45" s="35"/>
      <c r="O45" s="34"/>
      <c r="P45" s="76"/>
      <c r="Q45" s="38"/>
    </row>
    <row r="46" spans="1:17" s="39" customFormat="1" ht="6" customHeight="1">
      <c r="A46" s="27"/>
      <c r="B46" s="41"/>
      <c r="C46" s="41"/>
      <c r="D46" s="51"/>
      <c r="E46" s="42"/>
      <c r="F46" s="439"/>
      <c r="G46" s="33"/>
      <c r="H46" s="52"/>
      <c r="I46" s="33"/>
      <c r="J46" s="33"/>
      <c r="K46" s="498"/>
      <c r="L46" s="499"/>
      <c r="M46" s="46">
        <f>UPPER(IF(OR(L46="a",L46="as"),K42,IF(OR(L46="b",L46="bs"),K50,)))</f>
      </c>
      <c r="N46" s="81"/>
      <c r="O46" s="34"/>
      <c r="P46" s="76"/>
      <c r="Q46" s="38"/>
    </row>
    <row r="47" spans="1:17" s="39" customFormat="1" ht="13.5" customHeight="1">
      <c r="A47" s="27">
        <v>21</v>
      </c>
      <c r="B47" s="28"/>
      <c r="C47" s="29">
        <f>IF($D47="","",VLOOKUP($D47,'[6]男單'!$A$7:$P$38,16))</f>
        <v>9</v>
      </c>
      <c r="D47" s="30">
        <v>9</v>
      </c>
      <c r="E47" s="31" t="str">
        <f>UPPER(IF($D47="","",VLOOKUP($D47,'[6]男單'!$A$7:$P$38,2)))</f>
        <v>湯獻進</v>
      </c>
      <c r="F47" s="233"/>
      <c r="G47" s="28" t="str">
        <f>IF($D47="","",VLOOKUP($D47,'[6]男單'!$A$7:$P$38,4))</f>
        <v>台中市</v>
      </c>
      <c r="H47" s="32"/>
      <c r="I47" s="33"/>
      <c r="J47" s="33"/>
      <c r="K47" s="498"/>
      <c r="L47" s="499"/>
      <c r="M47" s="49"/>
      <c r="N47" s="76"/>
      <c r="O47" s="34"/>
      <c r="P47" s="76"/>
      <c r="Q47" s="38"/>
    </row>
    <row r="48" spans="1:17" s="39" customFormat="1" ht="13.5" customHeight="1">
      <c r="A48" s="27"/>
      <c r="B48" s="41"/>
      <c r="C48" s="41"/>
      <c r="D48" s="51"/>
      <c r="E48" s="42"/>
      <c r="F48" s="439" t="s">
        <v>393</v>
      </c>
      <c r="G48" s="44" t="s">
        <v>6</v>
      </c>
      <c r="H48" s="45"/>
      <c r="I48" s="46">
        <f>UPPER(IF(OR(H48="a",H48="as"),E47,IF(OR(H48="b",H48="bs"),E49,)))</f>
      </c>
      <c r="J48" s="46"/>
      <c r="K48" s="498"/>
      <c r="L48" s="499"/>
      <c r="M48" s="69"/>
      <c r="N48" s="76"/>
      <c r="O48" s="34"/>
      <c r="P48" s="76"/>
      <c r="Q48" s="38"/>
    </row>
    <row r="49" spans="1:17" s="39" customFormat="1" ht="13.5" customHeight="1">
      <c r="A49" s="27">
        <v>22</v>
      </c>
      <c r="B49" s="28"/>
      <c r="C49" s="29"/>
      <c r="D49" s="30">
        <v>29</v>
      </c>
      <c r="E49" s="31" t="str">
        <f>UPPER(IF($D49="","",VLOOKUP($D49,'[6]男單'!$A$7:$P$38,2)))</f>
        <v>陳明亮</v>
      </c>
      <c r="F49" s="233"/>
      <c r="G49" s="28" t="str">
        <f>IF($D49="","",VLOOKUP($D49,'[6]男單'!$A$7:$P$38,4))</f>
        <v>苗栗縣</v>
      </c>
      <c r="H49" s="48"/>
      <c r="I49" s="49"/>
      <c r="J49" s="50"/>
      <c r="K49" s="33"/>
      <c r="L49" s="59"/>
      <c r="M49" s="69"/>
      <c r="N49" s="76"/>
      <c r="O49" s="34"/>
      <c r="P49" s="76"/>
      <c r="Q49" s="38"/>
    </row>
    <row r="50" spans="1:17" s="39" customFormat="1" ht="6" customHeight="1">
      <c r="A50" s="27"/>
      <c r="B50" s="41"/>
      <c r="C50" s="41"/>
      <c r="D50" s="51"/>
      <c r="E50" s="42"/>
      <c r="F50" s="439"/>
      <c r="G50" s="33"/>
      <c r="H50" s="52"/>
      <c r="I50" s="44" t="s">
        <v>6</v>
      </c>
      <c r="J50" s="53"/>
      <c r="K50" s="46">
        <f>UPPER(IF(OR(J50="a",J50="as"),I48,IF(OR(J50="b",J50="bs"),I52,)))</f>
      </c>
      <c r="L50" s="64"/>
      <c r="M50" s="69"/>
      <c r="N50" s="76"/>
      <c r="O50" s="34"/>
      <c r="P50" s="76"/>
      <c r="Q50" s="38"/>
    </row>
    <row r="51" spans="1:17" s="39" customFormat="1" ht="13.5" customHeight="1">
      <c r="A51" s="27">
        <v>23</v>
      </c>
      <c r="B51" s="28"/>
      <c r="C51" s="29"/>
      <c r="D51" s="30">
        <v>14</v>
      </c>
      <c r="E51" s="31" t="str">
        <f>UPPER(IF($D51="","",VLOOKUP($D51,'[6]男單'!$A$7:$P$38,2)))</f>
        <v>黃瑞添</v>
      </c>
      <c r="F51" s="233"/>
      <c r="G51" s="28" t="str">
        <f>IF($D51="","",VLOOKUP($D51,'[6]男單'!$A$7:$P$38,4))</f>
        <v>南投縣</v>
      </c>
      <c r="H51" s="32"/>
      <c r="I51" s="498" t="s">
        <v>404</v>
      </c>
      <c r="J51" s="499"/>
      <c r="K51" s="49"/>
      <c r="L51" s="55"/>
      <c r="M51" s="69"/>
      <c r="N51" s="76"/>
      <c r="O51" s="34"/>
      <c r="P51" s="76"/>
      <c r="Q51" s="38"/>
    </row>
    <row r="52" spans="1:17" s="39" customFormat="1" ht="13.5" customHeight="1">
      <c r="A52" s="27"/>
      <c r="B52" s="41"/>
      <c r="C52" s="41"/>
      <c r="D52" s="41"/>
      <c r="E52" s="42"/>
      <c r="F52" s="439" t="s">
        <v>394</v>
      </c>
      <c r="G52" s="44" t="s">
        <v>6</v>
      </c>
      <c r="H52" s="45"/>
      <c r="I52" s="46">
        <f>UPPER(IF(OR(H52="a",H52="as"),E51,IF(OR(H52="b",H52="bs"),E53,)))</f>
      </c>
      <c r="J52" s="58"/>
      <c r="K52" s="56"/>
      <c r="L52" s="55"/>
      <c r="M52" s="69"/>
      <c r="N52" s="76"/>
      <c r="O52" s="34"/>
      <c r="P52" s="76"/>
      <c r="Q52" s="38"/>
    </row>
    <row r="53" spans="1:17" s="39" customFormat="1" ht="13.5" customHeight="1">
      <c r="A53" s="27">
        <v>24</v>
      </c>
      <c r="B53" s="28"/>
      <c r="C53" s="29">
        <f>IF($D53="","",VLOOKUP($D53,'[6]男單'!$A$7:$P$38,16))</f>
        <v>5</v>
      </c>
      <c r="D53" s="30">
        <v>4</v>
      </c>
      <c r="E53" s="31" t="str">
        <f>UPPER(IF($D53="","",VLOOKUP($D53,'[6]男單'!$A$7:$P$38,2)))</f>
        <v>陳四平</v>
      </c>
      <c r="F53" s="233"/>
      <c r="G53" s="28" t="str">
        <f>IF($D53="","",VLOOKUP($D53,'[6]男單'!$A$7:$P$38,4))</f>
        <v>台北市</v>
      </c>
      <c r="H53" s="48"/>
      <c r="I53" s="49"/>
      <c r="J53" s="33"/>
      <c r="K53" s="56"/>
      <c r="L53" s="55"/>
      <c r="M53" s="498" t="s">
        <v>412</v>
      </c>
      <c r="N53" s="499"/>
      <c r="O53" s="34"/>
      <c r="P53" s="76"/>
      <c r="Q53" s="38"/>
    </row>
    <row r="54" spans="1:17" s="39" customFormat="1" ht="6" customHeight="1">
      <c r="A54" s="27"/>
      <c r="B54" s="41"/>
      <c r="C54" s="41"/>
      <c r="D54" s="41"/>
      <c r="E54" s="42"/>
      <c r="F54" s="439"/>
      <c r="G54" s="33"/>
      <c r="H54" s="52"/>
      <c r="I54" s="33"/>
      <c r="J54" s="33"/>
      <c r="K54" s="56"/>
      <c r="L54" s="62"/>
      <c r="M54" s="498"/>
      <c r="N54" s="499"/>
      <c r="O54" s="46">
        <f>UPPER(IF(OR(N54="a",N54="as"),M46,IF(OR(N54="b",N54="bs"),M62,)))</f>
      </c>
      <c r="P54" s="85"/>
      <c r="Q54" s="38"/>
    </row>
    <row r="55" spans="1:17" s="39" customFormat="1" ht="13.5" customHeight="1">
      <c r="A55" s="27">
        <v>25</v>
      </c>
      <c r="B55" s="28"/>
      <c r="C55" s="29">
        <f>IF($D55="","",VLOOKUP($D55,'[6]男單'!$A$7:$P$38,16))</f>
        <v>9</v>
      </c>
      <c r="D55" s="30">
        <v>6</v>
      </c>
      <c r="E55" s="31" t="str">
        <f>UPPER(IF($D55="","",VLOOKUP($D55,'[6]男單'!$A$7:$P$38,2)))</f>
        <v>顏榮洲</v>
      </c>
      <c r="F55" s="233"/>
      <c r="G55" s="28" t="str">
        <f>IF($D55="","",VLOOKUP($D55,'[6]男單'!$A$7:$P$38,4))</f>
        <v>台中市</v>
      </c>
      <c r="H55" s="32"/>
      <c r="I55" s="33"/>
      <c r="J55" s="33"/>
      <c r="K55" s="33"/>
      <c r="L55" s="55"/>
      <c r="M55" s="498"/>
      <c r="N55" s="499"/>
      <c r="O55" s="49"/>
      <c r="P55" s="89"/>
      <c r="Q55" s="38"/>
    </row>
    <row r="56" spans="1:17" s="39" customFormat="1" ht="13.5" customHeight="1">
      <c r="A56" s="27"/>
      <c r="B56" s="41"/>
      <c r="C56" s="41"/>
      <c r="D56" s="41"/>
      <c r="E56" s="42"/>
      <c r="F56" s="439" t="s">
        <v>395</v>
      </c>
      <c r="G56" s="44" t="s">
        <v>6</v>
      </c>
      <c r="H56" s="45"/>
      <c r="I56" s="46">
        <f>UPPER(IF(OR(H56="a",H56="as"),E55,IF(OR(H56="b",H56="bs"),E57,)))</f>
      </c>
      <c r="J56" s="46"/>
      <c r="K56" s="33"/>
      <c r="L56" s="55"/>
      <c r="M56" s="34"/>
      <c r="N56" s="76"/>
      <c r="O56" s="34"/>
      <c r="P56" s="86"/>
      <c r="Q56" s="38"/>
    </row>
    <row r="57" spans="1:17" s="39" customFormat="1" ht="13.5" customHeight="1">
      <c r="A57" s="27">
        <v>26</v>
      </c>
      <c r="B57" s="28"/>
      <c r="C57" s="29"/>
      <c r="D57" s="30">
        <v>31</v>
      </c>
      <c r="E57" s="31" t="str">
        <f>UPPER(IF($D57="","",VLOOKUP($D57,'[6]男單'!$A$7:$P$38,2)))</f>
        <v>羅夢雄</v>
      </c>
      <c r="F57" s="233"/>
      <c r="G57" s="28" t="str">
        <f>IF($D57="","",VLOOKUP($D57,'[6]男單'!$A$7:$P$38,4))</f>
        <v>台北市</v>
      </c>
      <c r="H57" s="48"/>
      <c r="I57" s="49"/>
      <c r="J57" s="50"/>
      <c r="K57" s="33"/>
      <c r="L57" s="55"/>
      <c r="M57" s="34"/>
      <c r="N57" s="76"/>
      <c r="O57" s="34"/>
      <c r="P57" s="86"/>
      <c r="Q57" s="38"/>
    </row>
    <row r="58" spans="1:17" s="39" customFormat="1" ht="6" customHeight="1">
      <c r="A58" s="27"/>
      <c r="B58" s="41"/>
      <c r="C58" s="41"/>
      <c r="D58" s="51"/>
      <c r="E58" s="42"/>
      <c r="F58" s="439"/>
      <c r="G58" s="33"/>
      <c r="H58" s="52"/>
      <c r="I58" s="44" t="s">
        <v>6</v>
      </c>
      <c r="J58" s="53"/>
      <c r="K58" s="46">
        <f>UPPER(IF(OR(J58="a",J58="as"),I56,IF(OR(J58="b",J58="bs"),I60,)))</f>
      </c>
      <c r="L58" s="54"/>
      <c r="M58" s="34"/>
      <c r="N58" s="76"/>
      <c r="O58" s="34"/>
      <c r="P58" s="86"/>
      <c r="Q58" s="38"/>
    </row>
    <row r="59" spans="1:17" s="39" customFormat="1" ht="13.5" customHeight="1">
      <c r="A59" s="27">
        <v>27</v>
      </c>
      <c r="B59" s="28"/>
      <c r="C59" s="29"/>
      <c r="D59" s="30">
        <v>12</v>
      </c>
      <c r="E59" s="31" t="str">
        <f>UPPER(IF($D59="","",VLOOKUP($D59,'[6]男單'!$A$7:$P$38,2)))</f>
        <v>陳翰璋</v>
      </c>
      <c r="F59" s="233"/>
      <c r="G59" s="28" t="str">
        <f>IF($D59="","",VLOOKUP($D59,'[6]男單'!$A$7:$P$38,4))</f>
        <v>台北市</v>
      </c>
      <c r="H59" s="32"/>
      <c r="I59" s="498" t="s">
        <v>405</v>
      </c>
      <c r="J59" s="499"/>
      <c r="K59" s="49"/>
      <c r="L59" s="57"/>
      <c r="M59" s="34"/>
      <c r="N59" s="76"/>
      <c r="O59" s="34"/>
      <c r="P59" s="86"/>
      <c r="Q59" s="90"/>
    </row>
    <row r="60" spans="1:17" s="39" customFormat="1" ht="13.5" customHeight="1">
      <c r="A60" s="27"/>
      <c r="B60" s="41"/>
      <c r="C60" s="41"/>
      <c r="D60" s="51"/>
      <c r="E60" s="42"/>
      <c r="F60" s="439" t="s">
        <v>396</v>
      </c>
      <c r="G60" s="44" t="s">
        <v>6</v>
      </c>
      <c r="H60" s="45"/>
      <c r="I60" s="46">
        <f>UPPER(IF(OR(H60="a",H60="as"),E59,IF(OR(H60="b",H60="bs"),E61,)))</f>
      </c>
      <c r="J60" s="58"/>
      <c r="K60" s="56"/>
      <c r="L60" s="59"/>
      <c r="M60" s="34"/>
      <c r="N60" s="76"/>
      <c r="O60" s="34"/>
      <c r="P60" s="86"/>
      <c r="Q60" s="38"/>
    </row>
    <row r="61" spans="1:17" s="39" customFormat="1" ht="13.5" customHeight="1">
      <c r="A61" s="27">
        <v>28</v>
      </c>
      <c r="B61" s="28"/>
      <c r="C61" s="29"/>
      <c r="D61" s="30">
        <v>30</v>
      </c>
      <c r="E61" s="31" t="str">
        <f>UPPER(IF($D61="","",VLOOKUP($D61,'[6]男單'!$A$7:$P$38,2)))</f>
        <v>程明振</v>
      </c>
      <c r="F61" s="233"/>
      <c r="G61" s="28" t="str">
        <f>IF($D61="","",VLOOKUP($D61,'[6]男單'!$A$7:$P$38,4))</f>
        <v>台中市</v>
      </c>
      <c r="H61" s="48"/>
      <c r="I61" s="49"/>
      <c r="J61" s="33"/>
      <c r="K61" s="498" t="s">
        <v>410</v>
      </c>
      <c r="L61" s="499"/>
      <c r="M61" s="34"/>
      <c r="N61" s="76"/>
      <c r="O61" s="34"/>
      <c r="P61" s="86"/>
      <c r="Q61" s="38"/>
    </row>
    <row r="62" spans="1:17" s="39" customFormat="1" ht="6" customHeight="1">
      <c r="A62" s="27"/>
      <c r="B62" s="41"/>
      <c r="C62" s="41"/>
      <c r="D62" s="51"/>
      <c r="E62" s="42"/>
      <c r="F62" s="439"/>
      <c r="G62" s="33"/>
      <c r="H62" s="52"/>
      <c r="I62" s="33"/>
      <c r="J62" s="33"/>
      <c r="K62" s="498"/>
      <c r="L62" s="499"/>
      <c r="M62" s="46">
        <f>UPPER(IF(OR(L62="a",L62="as"),K58,IF(OR(L62="b",L62="bs"),K66,)))</f>
      </c>
      <c r="N62" s="85"/>
      <c r="O62" s="34"/>
      <c r="P62" s="86"/>
      <c r="Q62" s="38"/>
    </row>
    <row r="63" spans="1:17" s="39" customFormat="1" ht="13.5" customHeight="1">
      <c r="A63" s="27">
        <v>29</v>
      </c>
      <c r="B63" s="28"/>
      <c r="C63" s="29"/>
      <c r="D63" s="30">
        <v>28</v>
      </c>
      <c r="E63" s="31" t="str">
        <f>UPPER(IF($D63="","",VLOOKUP($D63,'[6]男單'!$A$7:$P$38,2)))</f>
        <v>陳永波</v>
      </c>
      <c r="F63" s="233"/>
      <c r="G63" s="28" t="str">
        <f>IF($D63="","",VLOOKUP($D63,'[6]男單'!$A$7:$P$38,4))</f>
        <v>台中市</v>
      </c>
      <c r="H63" s="32"/>
      <c r="I63" s="33"/>
      <c r="J63" s="33"/>
      <c r="K63" s="498"/>
      <c r="L63" s="499"/>
      <c r="M63" s="49"/>
      <c r="N63" s="62"/>
      <c r="O63" s="36"/>
      <c r="P63" s="37"/>
      <c r="Q63" s="38"/>
    </row>
    <row r="64" spans="1:17" s="39" customFormat="1" ht="13.5" customHeight="1">
      <c r="A64" s="27"/>
      <c r="B64" s="41"/>
      <c r="C64" s="41"/>
      <c r="D64" s="51"/>
      <c r="E64" s="42"/>
      <c r="F64" s="439" t="s">
        <v>397</v>
      </c>
      <c r="G64" s="44" t="s">
        <v>6</v>
      </c>
      <c r="H64" s="45"/>
      <c r="I64" s="46">
        <f>UPPER(IF(OR(H64="a",H64="as"),E63,IF(OR(H64="b",H64="bs"),E65,)))</f>
      </c>
      <c r="J64" s="46"/>
      <c r="K64" s="498"/>
      <c r="L64" s="499"/>
      <c r="M64" s="55"/>
      <c r="N64" s="62"/>
      <c r="O64" s="36"/>
      <c r="P64" s="37"/>
      <c r="Q64" s="38"/>
    </row>
    <row r="65" spans="1:17" s="39" customFormat="1" ht="13.5" customHeight="1">
      <c r="A65" s="27">
        <v>30</v>
      </c>
      <c r="B65" s="28"/>
      <c r="C65" s="29"/>
      <c r="D65" s="30">
        <v>16</v>
      </c>
      <c r="E65" s="31" t="str">
        <f>UPPER(IF($D65="","",VLOOKUP($D65,'[6]男單'!$A$7:$P$38,2)))</f>
        <v>劉雲忠</v>
      </c>
      <c r="F65" s="233"/>
      <c r="G65" s="28" t="str">
        <f>IF($D65="","",VLOOKUP($D65,'[6]男單'!$A$7:$P$38,4))</f>
        <v>高雄市</v>
      </c>
      <c r="H65" s="48"/>
      <c r="I65" s="49"/>
      <c r="J65" s="50"/>
      <c r="K65" s="33"/>
      <c r="L65" s="59"/>
      <c r="M65" s="55"/>
      <c r="N65" s="62"/>
      <c r="O65" s="36"/>
      <c r="P65" s="37"/>
      <c r="Q65" s="38"/>
    </row>
    <row r="66" spans="1:17" s="39" customFormat="1" ht="6" customHeight="1">
      <c r="A66" s="27"/>
      <c r="B66" s="41"/>
      <c r="C66" s="41"/>
      <c r="D66" s="51"/>
      <c r="E66" s="42"/>
      <c r="F66" s="439"/>
      <c r="G66" s="33"/>
      <c r="H66" s="52"/>
      <c r="I66" s="44" t="s">
        <v>6</v>
      </c>
      <c r="J66" s="53"/>
      <c r="K66" s="46">
        <f>UPPER(IF(OR(J66="a",J66="as"),I64,IF(OR(J66="b",J66="bs"),I68,)))</f>
      </c>
      <c r="L66" s="64"/>
      <c r="M66" s="55"/>
      <c r="N66" s="62"/>
      <c r="O66" s="36"/>
      <c r="P66" s="37"/>
      <c r="Q66" s="38"/>
    </row>
    <row r="67" spans="1:17" s="39" customFormat="1" ht="13.5" customHeight="1">
      <c r="A67" s="27">
        <v>31</v>
      </c>
      <c r="B67" s="28"/>
      <c r="C67" s="29"/>
      <c r="D67" s="30">
        <v>21</v>
      </c>
      <c r="E67" s="31" t="str">
        <f>UPPER(IF($D67="","",VLOOKUP($D67,'[6]男單'!$A$7:$P$38,2)))</f>
        <v>陳登益</v>
      </c>
      <c r="F67" s="233"/>
      <c r="G67" s="28" t="str">
        <f>IF($D67="","",VLOOKUP($D67,'[6]男單'!$A$7:$P$38,4))</f>
        <v>台北市</v>
      </c>
      <c r="H67" s="32"/>
      <c r="I67" s="498" t="s">
        <v>406</v>
      </c>
      <c r="J67" s="499"/>
      <c r="K67" s="49"/>
      <c r="L67" s="55"/>
      <c r="M67" s="55"/>
      <c r="N67" s="55"/>
      <c r="O67" s="36"/>
      <c r="P67" s="37"/>
      <c r="Q67" s="38"/>
    </row>
    <row r="68" spans="1:17" s="39" customFormat="1" ht="13.5" customHeight="1">
      <c r="A68" s="27"/>
      <c r="B68" s="41"/>
      <c r="C68" s="41"/>
      <c r="D68" s="41"/>
      <c r="E68" s="42"/>
      <c r="F68" s="439" t="s">
        <v>398</v>
      </c>
      <c r="G68" s="44" t="s">
        <v>6</v>
      </c>
      <c r="H68" s="45"/>
      <c r="I68" s="46">
        <f>UPPER(IF(OR(H68="a",H68="as"),E67,IF(OR(H68="b",H68="bs"),E69,)))</f>
      </c>
      <c r="J68" s="58"/>
      <c r="K68" s="56"/>
      <c r="L68" s="55"/>
      <c r="M68" s="55"/>
      <c r="N68" s="55"/>
      <c r="O68" s="36"/>
      <c r="P68" s="37"/>
      <c r="Q68" s="38"/>
    </row>
    <row r="69" spans="1:17" s="39" customFormat="1" ht="13.5" customHeight="1">
      <c r="A69" s="27">
        <v>32</v>
      </c>
      <c r="B69" s="28"/>
      <c r="C69" s="29">
        <f>IF($D69="","",VLOOKUP($D69,'[6]男單'!$A$7:$P$38,16))</f>
        <v>3</v>
      </c>
      <c r="D69" s="30">
        <v>2</v>
      </c>
      <c r="E69" s="31" t="str">
        <f>UPPER(IF($D69="","",VLOOKUP($D69,'[6]男單'!$A$7:$P$38,2)))</f>
        <v>李良順</v>
      </c>
      <c r="F69" s="233"/>
      <c r="G69" s="28" t="str">
        <f>IF($D69="","",VLOOKUP($D69,'[6]男單'!$A$7:$P$38,4))</f>
        <v>高雄市</v>
      </c>
      <c r="H69" s="48"/>
      <c r="I69" s="49"/>
      <c r="J69" s="33"/>
      <c r="K69" s="56"/>
      <c r="L69" s="56"/>
      <c r="M69" s="69"/>
      <c r="N69" s="86"/>
      <c r="O69" s="36"/>
      <c r="P69" s="37"/>
      <c r="Q69" s="38"/>
    </row>
    <row r="70" spans="1:17" s="39" customFormat="1" ht="6.75" customHeight="1">
      <c r="A70" s="91"/>
      <c r="B70" s="91"/>
      <c r="C70" s="91"/>
      <c r="D70" s="91"/>
      <c r="E70" s="92"/>
      <c r="F70" s="359"/>
      <c r="G70" s="93"/>
      <c r="H70" s="94"/>
      <c r="I70" s="95"/>
      <c r="J70" s="96"/>
      <c r="K70" s="97"/>
      <c r="L70" s="98"/>
      <c r="M70" s="97"/>
      <c r="N70" s="98"/>
      <c r="O70" s="95"/>
      <c r="P70" s="96"/>
      <c r="Q70" s="38"/>
    </row>
    <row r="71" ht="14.25">
      <c r="F71" s="353"/>
    </row>
    <row r="72" ht="14.25">
      <c r="F72" s="353"/>
    </row>
    <row r="73" ht="14.25">
      <c r="F73" s="353"/>
    </row>
    <row r="74" ht="14.25">
      <c r="F74" s="353"/>
    </row>
    <row r="75" ht="14.25">
      <c r="F75" s="353"/>
    </row>
    <row r="76" ht="14.25">
      <c r="F76" s="353"/>
    </row>
    <row r="77" ht="14.25">
      <c r="F77" s="353"/>
    </row>
    <row r="78" ht="14.25">
      <c r="F78" s="353"/>
    </row>
    <row r="79" ht="14.25">
      <c r="F79" s="353"/>
    </row>
    <row r="80" ht="14.25">
      <c r="F80" s="353"/>
    </row>
    <row r="81" ht="14.25">
      <c r="F81" s="353"/>
    </row>
    <row r="82" ht="14.25">
      <c r="F82" s="353"/>
    </row>
    <row r="83" ht="14.25">
      <c r="F83" s="353"/>
    </row>
    <row r="84" ht="14.25">
      <c r="F84" s="353"/>
    </row>
    <row r="85" ht="14.25">
      <c r="F85" s="353"/>
    </row>
    <row r="86" ht="14.25">
      <c r="F86" s="353"/>
    </row>
    <row r="87" ht="14.25">
      <c r="F87" s="353"/>
    </row>
    <row r="88" ht="14.25">
      <c r="F88" s="353"/>
    </row>
    <row r="89" ht="14.25">
      <c r="F89" s="353"/>
    </row>
    <row r="90" ht="14.25">
      <c r="F90" s="353"/>
    </row>
    <row r="91" ht="14.25">
      <c r="F91" s="353"/>
    </row>
    <row r="92" ht="14.25">
      <c r="F92" s="353"/>
    </row>
    <row r="93" ht="14.25">
      <c r="F93" s="353"/>
    </row>
    <row r="94" ht="14.25">
      <c r="F94" s="353"/>
    </row>
    <row r="95" ht="14.25">
      <c r="F95" s="353"/>
    </row>
    <row r="96" ht="14.25">
      <c r="F96" s="353"/>
    </row>
    <row r="97" ht="14.25">
      <c r="F97" s="353"/>
    </row>
    <row r="98" ht="14.25">
      <c r="F98" s="353"/>
    </row>
    <row r="99" ht="14.25">
      <c r="F99" s="353"/>
    </row>
    <row r="100" ht="14.25">
      <c r="F100" s="353"/>
    </row>
    <row r="101" ht="14.25">
      <c r="F101" s="353"/>
    </row>
    <row r="102" ht="14.25">
      <c r="F102" s="353"/>
    </row>
    <row r="103" ht="14.25">
      <c r="F103" s="353"/>
    </row>
    <row r="104" ht="14.25">
      <c r="F104" s="353"/>
    </row>
    <row r="105" ht="14.25">
      <c r="F105" s="353"/>
    </row>
    <row r="106" ht="14.25">
      <c r="F106" s="353"/>
    </row>
    <row r="107" ht="14.25">
      <c r="F107" s="353"/>
    </row>
    <row r="108" ht="14.25">
      <c r="F108" s="353"/>
    </row>
    <row r="109" ht="14.25">
      <c r="F109" s="353"/>
    </row>
    <row r="110" ht="14.25">
      <c r="F110" s="353"/>
    </row>
    <row r="111" ht="14.25">
      <c r="F111" s="353"/>
    </row>
    <row r="112" ht="14.25">
      <c r="F112" s="353"/>
    </row>
    <row r="113" ht="14.25">
      <c r="F113" s="353"/>
    </row>
    <row r="114" ht="14.25">
      <c r="F114" s="353"/>
    </row>
    <row r="115" ht="14.25">
      <c r="F115" s="353"/>
    </row>
    <row r="116" ht="14.25">
      <c r="F116" s="353"/>
    </row>
    <row r="117" ht="14.25">
      <c r="F117" s="353"/>
    </row>
    <row r="118" ht="14.25">
      <c r="F118" s="353"/>
    </row>
    <row r="119" ht="14.25">
      <c r="F119" s="353"/>
    </row>
    <row r="120" ht="14.25">
      <c r="F120" s="353"/>
    </row>
    <row r="121" ht="14.25">
      <c r="F121" s="353"/>
    </row>
    <row r="122" ht="14.25">
      <c r="F122" s="353"/>
    </row>
    <row r="123" ht="14.25">
      <c r="F123" s="353"/>
    </row>
    <row r="124" ht="14.25">
      <c r="F124" s="353"/>
    </row>
    <row r="125" ht="14.25">
      <c r="F125" s="353"/>
    </row>
    <row r="126" ht="14.25">
      <c r="F126" s="353"/>
    </row>
    <row r="127" ht="14.25">
      <c r="F127" s="353"/>
    </row>
    <row r="128" ht="14.25">
      <c r="F128" s="353"/>
    </row>
    <row r="129" ht="14.25">
      <c r="F129" s="353"/>
    </row>
    <row r="130" ht="14.25">
      <c r="F130" s="353"/>
    </row>
    <row r="131" ht="14.25">
      <c r="F131" s="353"/>
    </row>
    <row r="132" ht="14.25">
      <c r="F132" s="353"/>
    </row>
    <row r="133" ht="14.25">
      <c r="F133" s="353"/>
    </row>
    <row r="134" ht="14.25">
      <c r="F134" s="353"/>
    </row>
    <row r="135" ht="14.25">
      <c r="F135" s="353"/>
    </row>
    <row r="136" ht="14.25">
      <c r="F136" s="353"/>
    </row>
    <row r="137" ht="14.25">
      <c r="F137" s="353"/>
    </row>
    <row r="138" ht="14.25">
      <c r="F138" s="353"/>
    </row>
    <row r="139" ht="14.25">
      <c r="F139" s="353"/>
    </row>
    <row r="140" ht="14.25">
      <c r="F140" s="353"/>
    </row>
    <row r="141" ht="14.25">
      <c r="F141" s="353"/>
    </row>
    <row r="142" ht="14.25">
      <c r="F142" s="353"/>
    </row>
    <row r="143" ht="14.25">
      <c r="F143" s="353"/>
    </row>
    <row r="144" ht="14.25">
      <c r="F144" s="353"/>
    </row>
    <row r="145" ht="14.25">
      <c r="F145" s="353"/>
    </row>
    <row r="146" ht="14.25">
      <c r="F146" s="353"/>
    </row>
    <row r="147" ht="14.25">
      <c r="F147" s="353"/>
    </row>
    <row r="148" ht="14.25">
      <c r="F148" s="353"/>
    </row>
    <row r="149" ht="14.25">
      <c r="F149" s="353"/>
    </row>
    <row r="150" ht="14.25">
      <c r="F150" s="353"/>
    </row>
    <row r="151" ht="14.25">
      <c r="F151" s="353"/>
    </row>
    <row r="152" ht="14.25">
      <c r="F152" s="353"/>
    </row>
    <row r="153" ht="14.25">
      <c r="F153" s="353"/>
    </row>
    <row r="154" ht="14.25">
      <c r="F154" s="353"/>
    </row>
    <row r="155" ht="14.25">
      <c r="F155" s="353"/>
    </row>
    <row r="156" ht="14.25">
      <c r="F156" s="353"/>
    </row>
  </sheetData>
  <sheetProtection/>
  <mergeCells count="17">
    <mergeCell ref="O37:P38"/>
    <mergeCell ref="I27:J27"/>
    <mergeCell ref="I19:J19"/>
    <mergeCell ref="I11:J11"/>
    <mergeCell ref="I35:J35"/>
    <mergeCell ref="M53:N55"/>
    <mergeCell ref="M21:N23"/>
    <mergeCell ref="A4:D4"/>
    <mergeCell ref="M37:N39"/>
    <mergeCell ref="I67:J67"/>
    <mergeCell ref="I59:J59"/>
    <mergeCell ref="I51:J51"/>
    <mergeCell ref="I43:J43"/>
    <mergeCell ref="K61:L64"/>
    <mergeCell ref="K45:L48"/>
    <mergeCell ref="K29:L32"/>
    <mergeCell ref="K13:L16"/>
  </mergeCells>
  <conditionalFormatting sqref="F39 F41 F7 F9 F11 F13 F15 F17 F19 F23 F43 F45 F47 F49 F51 F53 F21 F25 F27 F29 F31 F33 F35 F37 F55 F57 F59 F61 F63 F65 F67 F69">
    <cfRule type="expression" priority="11" dxfId="3" stopIfTrue="1">
      <formula>AND($D7&lt;9,$C7&gt;0)</formula>
    </cfRule>
  </conditionalFormatting>
  <conditionalFormatting sqref="G8 G40 G16 G68 G20 G60 G24 G48 G56 G52 G32 G44 G36 G12 G64 G28 I18 I26 I34 I42 I50 I58 I66 I10">
    <cfRule type="expression" priority="8" dxfId="9" stopIfTrue="1">
      <formula>AND($M$1="CU",G8="Umpire")</formula>
    </cfRule>
    <cfRule type="expression" priority="9" dxfId="8" stopIfTrue="1">
      <formula>AND($M$1="CU",G8&lt;&gt;"Umpire",H8&lt;&gt;"")</formula>
    </cfRule>
    <cfRule type="expression" priority="10" dxfId="7" stopIfTrue="1">
      <formula>AND($M$1="CU",G8&lt;&gt;"Umpire")</formula>
    </cfRule>
  </conditionalFormatting>
  <conditionalFormatting sqref="D67 D65 D63 D13 D61 D15 D17 D21 D19 D23 D25 D27 D29 D31 D33 D37 D35 D39 D41 D43 D47 D49 D45 D51 D53 D55 D57 D59 D69">
    <cfRule type="expression" priority="7" dxfId="147" stopIfTrue="1">
      <formula>AND($D13&lt;9,$C13&gt;0)</formula>
    </cfRule>
  </conditionalFormatting>
  <conditionalFormatting sqref="K10 K18 K26 K34 K42 K50 K58 K66 M14 M30 M46 M62 O22 O54 I8 I12 I16 I20 I24 I28 I32 I36 I40 I44 I48 I52 I56 I60 I64 I68">
    <cfRule type="expression" priority="5" dxfId="3" stopIfTrue="1">
      <formula>H8="as"</formula>
    </cfRule>
    <cfRule type="expression" priority="6" dxfId="3" stopIfTrue="1">
      <formula>H8="bs"</formula>
    </cfRule>
  </conditionalFormatting>
  <conditionalFormatting sqref="B7 B9 B11 B13 B15 B17 B19 B21 B23 B25 B27 B29 B31 B33 B35 B37 B39 B41 B43 B45 B47 B49 B51 B53 B55 B57 B59 B61 B63 B65 B67 B69">
    <cfRule type="cellIs" priority="3" dxfId="10" operator="equal" stopIfTrue="1">
      <formula>"QA"</formula>
    </cfRule>
    <cfRule type="cellIs" priority="4" dxfId="10" operator="equal" stopIfTrue="1">
      <formula>"DA"</formula>
    </cfRule>
  </conditionalFormatting>
  <conditionalFormatting sqref="H8 H12 H16 H20 H24 H28 H32 H36 H40 H44 H48 H52 H56 H60 H64 H68 J66 J58 J50 J42 J34 J26 J18 J10">
    <cfRule type="expression" priority="2" dxfId="2" stopIfTrue="1">
      <formula>$M$1="CU"</formula>
    </cfRule>
  </conditionalFormatting>
  <conditionalFormatting sqref="D7 D9 D11">
    <cfRule type="expression" priority="1" dxfId="147" stopIfTrue="1">
      <formula>$D7&lt;9</formula>
    </cfRule>
  </conditionalFormatting>
  <dataValidations count="2">
    <dataValidation type="list" allowBlank="1" showInputMessage="1" sqref="M21">
      <formula1>$T$8:$T$17</formula1>
    </dataValidation>
    <dataValidation type="list" allowBlank="1" showInputMessage="1" sqref="K13 K29 G8">
      <formula1>$S$7:$S$16</formula1>
    </dataValidation>
  </dataValidations>
  <printOptions horizontalCentered="1"/>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U97"/>
  <sheetViews>
    <sheetView showGridLines="0" zoomScalePageLayoutView="0" workbookViewId="0" topLeftCell="A1">
      <selection activeCell="D76" sqref="D76"/>
    </sheetView>
  </sheetViews>
  <sheetFormatPr defaultColWidth="9.00390625" defaultRowHeight="16.5"/>
  <cols>
    <col min="1" max="1" width="2.375" style="236" customWidth="1"/>
    <col min="2" max="2" width="0.37109375" style="236" customWidth="1"/>
    <col min="3" max="3" width="2.50390625" style="344" customWidth="1"/>
    <col min="4" max="4" width="2.625" style="344" customWidth="1"/>
    <col min="5" max="5" width="0.2421875" style="236" customWidth="1"/>
    <col min="6" max="6" width="8.50390625" style="236" customWidth="1"/>
    <col min="7" max="7" width="12.25390625" style="236" customWidth="1"/>
    <col min="8" max="8" width="0.12890625" style="236" customWidth="1"/>
    <col min="9" max="9" width="5.125" style="236" customWidth="1"/>
    <col min="10" max="10" width="0.37109375" style="74" customWidth="1"/>
    <col min="11" max="11" width="13.00390625" style="236" customWidth="1"/>
    <col min="12" max="12" width="0.37109375" style="74" customWidth="1"/>
    <col min="13" max="13" width="13.75390625" style="236" customWidth="1"/>
    <col min="14" max="14" width="0.37109375" style="75" customWidth="1"/>
    <col min="15" max="15" width="13.75390625" style="236" customWidth="1"/>
    <col min="16" max="16" width="0.37109375" style="74" customWidth="1"/>
    <col min="17" max="17" width="13.375" style="236" customWidth="1"/>
    <col min="18" max="18" width="0.37109375" style="75" customWidth="1"/>
    <col min="19" max="19" width="8.00390625" style="236" hidden="1" customWidth="1"/>
    <col min="20" max="20" width="7.625" style="236" customWidth="1"/>
    <col min="21" max="21" width="8.00390625" style="236" hidden="1" customWidth="1"/>
    <col min="22" max="16384" width="9.00390625" style="236" customWidth="1"/>
  </cols>
  <sheetData>
    <row r="1" spans="1:18" s="399" customFormat="1" ht="15.75" customHeight="1">
      <c r="A1" s="413" t="s">
        <v>171</v>
      </c>
      <c r="B1" s="398"/>
      <c r="C1" s="430"/>
      <c r="D1" s="430"/>
      <c r="E1" s="398"/>
      <c r="F1" s="398"/>
      <c r="G1" s="398"/>
      <c r="H1" s="398"/>
      <c r="I1" s="398"/>
      <c r="J1" s="421"/>
      <c r="K1" s="422"/>
      <c r="L1" s="421"/>
      <c r="M1" s="422"/>
      <c r="N1" s="421"/>
      <c r="O1" s="421" t="s">
        <v>0</v>
      </c>
      <c r="P1" s="421"/>
      <c r="Q1" s="423"/>
      <c r="R1" s="424"/>
    </row>
    <row r="2" spans="1:18" s="353" customFormat="1" ht="13.5" customHeight="1">
      <c r="A2" s="346" t="s">
        <v>187</v>
      </c>
      <c r="B2" s="355"/>
      <c r="C2" s="348"/>
      <c r="D2" s="348"/>
      <c r="E2" s="349"/>
      <c r="F2" s="358"/>
      <c r="G2" s="350"/>
      <c r="H2" s="358"/>
      <c r="I2" s="358"/>
      <c r="J2" s="351"/>
      <c r="K2" s="357"/>
      <c r="L2" s="351"/>
      <c r="M2" s="357"/>
      <c r="N2" s="351"/>
      <c r="O2" s="349"/>
      <c r="P2" s="351"/>
      <c r="Q2" s="349"/>
      <c r="R2" s="351"/>
    </row>
    <row r="3" spans="1:18" s="8" customFormat="1" ht="9" customHeight="1">
      <c r="A3" s="2" t="s">
        <v>1</v>
      </c>
      <c r="B3" s="2"/>
      <c r="C3" s="3"/>
      <c r="D3" s="3"/>
      <c r="E3" s="2"/>
      <c r="F3" s="4"/>
      <c r="G3" s="2" t="s">
        <v>2</v>
      </c>
      <c r="H3" s="4"/>
      <c r="I3" s="2"/>
      <c r="J3" s="5"/>
      <c r="K3" s="2"/>
      <c r="L3" s="6"/>
      <c r="M3" s="2"/>
      <c r="N3" s="6"/>
      <c r="O3" s="2"/>
      <c r="P3" s="5"/>
      <c r="Q3" s="4"/>
      <c r="R3" s="7" t="s">
        <v>3</v>
      </c>
    </row>
    <row r="4" spans="1:18" s="14" customFormat="1" ht="11.25" customHeight="1" thickBot="1">
      <c r="A4" s="453" t="str">
        <f>'[7]Week SetUp'!$A$10</f>
        <v>2011/11/5-7</v>
      </c>
      <c r="B4" s="453"/>
      <c r="C4" s="453"/>
      <c r="D4" s="453"/>
      <c r="E4" s="9"/>
      <c r="F4" s="9"/>
      <c r="G4" s="9" t="str">
        <f>'[7]Week SetUp'!$C$10</f>
        <v>台中市</v>
      </c>
      <c r="H4" s="231"/>
      <c r="I4" s="9"/>
      <c r="J4" s="10"/>
      <c r="K4" s="11"/>
      <c r="L4" s="10"/>
      <c r="M4" s="12"/>
      <c r="N4" s="10"/>
      <c r="O4" s="9"/>
      <c r="P4" s="10"/>
      <c r="Q4" s="9"/>
      <c r="R4" s="13" t="str">
        <f>'[7]Week SetUp'!$E$10</f>
        <v>王正松</v>
      </c>
    </row>
    <row r="5" spans="1:18" s="19" customFormat="1" ht="9.75">
      <c r="A5" s="15"/>
      <c r="B5" s="16"/>
      <c r="C5" s="16" t="s">
        <v>89</v>
      </c>
      <c r="D5" s="16" t="s">
        <v>90</v>
      </c>
      <c r="E5" s="16"/>
      <c r="F5" s="17" t="s">
        <v>91</v>
      </c>
      <c r="G5" s="17"/>
      <c r="H5" s="4"/>
      <c r="I5" s="17"/>
      <c r="J5" s="18"/>
      <c r="K5" s="16" t="s">
        <v>92</v>
      </c>
      <c r="L5" s="18"/>
      <c r="M5" s="16" t="s">
        <v>93</v>
      </c>
      <c r="N5" s="18"/>
      <c r="O5" s="16" t="s">
        <v>94</v>
      </c>
      <c r="P5" s="18"/>
      <c r="Q5" s="16" t="s">
        <v>5</v>
      </c>
      <c r="R5" s="6"/>
    </row>
    <row r="6" spans="1:18" s="19" customFormat="1" ht="3.75" customHeight="1" thickBot="1">
      <c r="A6" s="20"/>
      <c r="B6" s="21"/>
      <c r="C6" s="22"/>
      <c r="D6" s="22"/>
      <c r="E6" s="21"/>
      <c r="F6" s="23"/>
      <c r="G6" s="23"/>
      <c r="H6" s="232"/>
      <c r="I6" s="23"/>
      <c r="J6" s="25"/>
      <c r="K6" s="21"/>
      <c r="L6" s="25"/>
      <c r="M6" s="21"/>
      <c r="N6" s="25"/>
      <c r="O6" s="21"/>
      <c r="P6" s="25"/>
      <c r="Q6" s="21"/>
      <c r="R6" s="26"/>
    </row>
    <row r="7" spans="1:21" s="39" customFormat="1" ht="13.5" customHeight="1">
      <c r="A7" s="27">
        <v>1</v>
      </c>
      <c r="B7" s="28"/>
      <c r="C7" s="29">
        <f>IF($E7="","",VLOOKUP($E7,'[7]男單 Prep'!$A$7:$P$22,16))</f>
        <v>1</v>
      </c>
      <c r="D7" s="29">
        <v>1</v>
      </c>
      <c r="E7" s="30">
        <v>1</v>
      </c>
      <c r="F7" s="31" t="str">
        <f>UPPER(IF($E7="","",VLOOKUP($E7,'[7]男單 Prep'!$A$7:$P$22,2)))</f>
        <v>野田山豐</v>
      </c>
      <c r="G7" s="233"/>
      <c r="H7" s="28"/>
      <c r="I7" s="28" t="str">
        <f>IF($E7="","",VLOOKUP($E7,'[7]男單 Prep'!$A$7:$P$22,4))</f>
        <v>台中市</v>
      </c>
      <c r="J7" s="32"/>
      <c r="K7" s="33"/>
      <c r="L7" s="33"/>
      <c r="M7" s="33"/>
      <c r="N7" s="33"/>
      <c r="O7" s="473" t="s">
        <v>381</v>
      </c>
      <c r="P7" s="35"/>
      <c r="Q7" s="36"/>
      <c r="R7" s="37"/>
      <c r="S7" s="38"/>
      <c r="U7" s="40" t="e">
        <f>#REF!</f>
        <v>#REF!</v>
      </c>
    </row>
    <row r="8" spans="1:21" s="39" customFormat="1" ht="1.5" customHeight="1">
      <c r="A8" s="27"/>
      <c r="B8" s="41"/>
      <c r="C8" s="41"/>
      <c r="D8" s="41"/>
      <c r="E8" s="41"/>
      <c r="F8" s="42"/>
      <c r="G8" s="445"/>
      <c r="H8" s="43"/>
      <c r="I8" s="44" t="s">
        <v>6</v>
      </c>
      <c r="J8" s="45"/>
      <c r="K8" s="46">
        <f>UPPER(IF(OR(J8="a",J8="as"),F7,IF(OR(J8="b",J8="bs"),F9,)))</f>
      </c>
      <c r="L8" s="46"/>
      <c r="M8" s="33"/>
      <c r="N8" s="33"/>
      <c r="O8" s="519" t="s">
        <v>382</v>
      </c>
      <c r="P8" s="519"/>
      <c r="Q8" s="519"/>
      <c r="R8" s="37"/>
      <c r="S8" s="38"/>
      <c r="U8" s="47" t="e">
        <f>#REF!</f>
        <v>#REF!</v>
      </c>
    </row>
    <row r="9" spans="1:21" s="39" customFormat="1" ht="13.5" customHeight="1">
      <c r="A9" s="27">
        <v>2</v>
      </c>
      <c r="B9" s="28"/>
      <c r="C9" s="29">
        <f>IF($E9="","",VLOOKUP($E9,'[7]男單 Prep'!$A$7:$P$22,16))</f>
      </c>
      <c r="D9" s="29"/>
      <c r="E9" s="30"/>
      <c r="F9" s="31" t="s">
        <v>7</v>
      </c>
      <c r="G9" s="233"/>
      <c r="H9" s="28"/>
      <c r="I9" s="28">
        <f>IF($E9="","",VLOOKUP($E9,'[7]男單 Prep'!$A$7:$P$22,4))</f>
      </c>
      <c r="J9" s="48"/>
      <c r="K9" s="511" t="s">
        <v>415</v>
      </c>
      <c r="L9" s="512"/>
      <c r="M9" s="33"/>
      <c r="N9" s="33"/>
      <c r="O9" s="519"/>
      <c r="P9" s="519"/>
      <c r="Q9" s="519"/>
      <c r="R9" s="37"/>
      <c r="S9" s="38"/>
      <c r="U9" s="47" t="e">
        <f>#REF!</f>
        <v>#REF!</v>
      </c>
    </row>
    <row r="10" spans="1:21" s="39" customFormat="1" ht="4.5" customHeight="1">
      <c r="A10" s="27"/>
      <c r="B10" s="41"/>
      <c r="C10" s="41"/>
      <c r="D10" s="41"/>
      <c r="E10" s="51"/>
      <c r="F10" s="42"/>
      <c r="G10" s="445"/>
      <c r="H10" s="43"/>
      <c r="I10" s="33"/>
      <c r="J10" s="52"/>
      <c r="K10" s="498"/>
      <c r="L10" s="499"/>
      <c r="M10" s="46">
        <f>UPPER(IF(OR(L10="a",L10="as"),K8,IF(OR(L10="b",L10="bs"),K12,)))</f>
      </c>
      <c r="N10" s="54"/>
      <c r="O10" s="55"/>
      <c r="P10" s="55"/>
      <c r="Q10" s="36"/>
      <c r="R10" s="37"/>
      <c r="S10" s="38"/>
      <c r="U10" s="47" t="e">
        <f>#REF!</f>
        <v>#REF!</v>
      </c>
    </row>
    <row r="11" spans="1:21" s="39" customFormat="1" ht="13.5" customHeight="1">
      <c r="A11" s="27">
        <v>3</v>
      </c>
      <c r="B11" s="28"/>
      <c r="C11" s="29"/>
      <c r="D11" s="29"/>
      <c r="E11" s="30">
        <v>8</v>
      </c>
      <c r="F11" s="31" t="str">
        <f>UPPER(IF($E11="","",VLOOKUP($E11,'[7]男單 Prep'!$A$7:$P$22,2)))</f>
        <v>蔡龍根</v>
      </c>
      <c r="G11" s="233"/>
      <c r="H11" s="28"/>
      <c r="I11" s="28" t="str">
        <f>IF($E11="","",VLOOKUP($E11,'[7]男單 Prep'!$A$7:$P$22,4))</f>
        <v>台中市</v>
      </c>
      <c r="J11" s="32"/>
      <c r="K11" s="498"/>
      <c r="L11" s="499"/>
      <c r="M11" s="49"/>
      <c r="N11" s="57"/>
      <c r="O11" s="55"/>
      <c r="P11" s="55"/>
      <c r="Q11" s="36"/>
      <c r="R11" s="37"/>
      <c r="S11" s="38"/>
      <c r="U11" s="47" t="e">
        <f>#REF!</f>
        <v>#REF!</v>
      </c>
    </row>
    <row r="12" spans="1:21" s="39" customFormat="1" ht="1.5" customHeight="1">
      <c r="A12" s="27"/>
      <c r="B12" s="41"/>
      <c r="C12" s="41"/>
      <c r="D12" s="41"/>
      <c r="E12" s="51"/>
      <c r="F12" s="42"/>
      <c r="G12" s="445"/>
      <c r="H12" s="43"/>
      <c r="I12" s="44" t="s">
        <v>6</v>
      </c>
      <c r="J12" s="45"/>
      <c r="K12" s="46">
        <f>UPPER(IF(OR(J12="a",J12="as"),F11,IF(OR(J12="b",J12="bs"),F13,)))</f>
      </c>
      <c r="L12" s="58"/>
      <c r="M12" s="56"/>
      <c r="N12" s="59"/>
      <c r="O12" s="55"/>
      <c r="P12" s="55"/>
      <c r="Q12" s="36"/>
      <c r="R12" s="37"/>
      <c r="S12" s="38"/>
      <c r="U12" s="47" t="e">
        <f>#REF!</f>
        <v>#REF!</v>
      </c>
    </row>
    <row r="13" spans="1:21" s="39" customFormat="1" ht="13.5" customHeight="1">
      <c r="A13" s="27">
        <v>4</v>
      </c>
      <c r="B13" s="28"/>
      <c r="C13" s="29"/>
      <c r="D13" s="29"/>
      <c r="E13" s="30">
        <v>11</v>
      </c>
      <c r="F13" s="31" t="str">
        <f>UPPER(IF($E13="","",VLOOKUP($E13,'[7]男單 Prep'!$A$7:$P$22,2)))</f>
        <v>潘進銓</v>
      </c>
      <c r="G13" s="233" t="s">
        <v>414</v>
      </c>
      <c r="H13" s="28"/>
      <c r="I13" s="28" t="str">
        <f>IF($E13="","",VLOOKUP($E13,'[7]男單 Prep'!$A$7:$P$22,4))</f>
        <v>台中市</v>
      </c>
      <c r="J13" s="237"/>
      <c r="K13" s="49"/>
      <c r="L13" s="33"/>
      <c r="M13" s="498" t="s">
        <v>425</v>
      </c>
      <c r="N13" s="499"/>
      <c r="O13" s="55"/>
      <c r="P13" s="55"/>
      <c r="Q13" s="36"/>
      <c r="R13" s="37"/>
      <c r="S13" s="38"/>
      <c r="U13" s="47" t="e">
        <f>#REF!</f>
        <v>#REF!</v>
      </c>
    </row>
    <row r="14" spans="1:21" s="39" customFormat="1" ht="4.5" customHeight="1">
      <c r="A14" s="27"/>
      <c r="B14" s="41"/>
      <c r="C14" s="41"/>
      <c r="D14" s="41"/>
      <c r="E14" s="51"/>
      <c r="F14" s="42"/>
      <c r="G14" s="445"/>
      <c r="H14" s="43"/>
      <c r="I14" s="33"/>
      <c r="J14" s="52"/>
      <c r="K14" s="33"/>
      <c r="L14" s="33"/>
      <c r="M14" s="498"/>
      <c r="N14" s="499"/>
      <c r="O14" s="46">
        <f>UPPER(IF(OR(N14="a",N14="as"),M10,IF(OR(N14="b",N14="bs"),M18,)))</f>
      </c>
      <c r="P14" s="54"/>
      <c r="Q14" s="36"/>
      <c r="R14" s="37"/>
      <c r="S14" s="38"/>
      <c r="U14" s="47" t="e">
        <f>#REF!</f>
        <v>#REF!</v>
      </c>
    </row>
    <row r="15" spans="1:21" s="39" customFormat="1" ht="13.5" customHeight="1">
      <c r="A15" s="27">
        <v>5</v>
      </c>
      <c r="B15" s="28"/>
      <c r="C15" s="29">
        <f>IF($E15="","",VLOOKUP($E15,'[7]男單 Prep'!$A$7:$P$22,16))</f>
        <v>5</v>
      </c>
      <c r="D15" s="29">
        <v>3</v>
      </c>
      <c r="E15" s="30">
        <v>3</v>
      </c>
      <c r="F15" s="31" t="str">
        <f>UPPER(IF($E15="","",VLOOKUP($E15,'[7]男單 Prep'!$A$7:$P$22,2)))</f>
        <v>賴政市</v>
      </c>
      <c r="G15" s="233"/>
      <c r="H15" s="28"/>
      <c r="I15" s="28" t="str">
        <f>IF($E15="","",VLOOKUP($E15,'[7]男單 Prep'!$A$7:$P$22,4))</f>
        <v>台東市</v>
      </c>
      <c r="J15" s="238"/>
      <c r="K15" s="33"/>
      <c r="L15" s="33"/>
      <c r="M15" s="498"/>
      <c r="N15" s="499"/>
      <c r="O15" s="49"/>
      <c r="P15" s="57"/>
      <c r="Q15" s="36"/>
      <c r="R15" s="37"/>
      <c r="S15" s="38"/>
      <c r="U15" s="47" t="e">
        <f>#REF!</f>
        <v>#REF!</v>
      </c>
    </row>
    <row r="16" spans="1:21" s="39" customFormat="1" ht="1.5" customHeight="1" thickBot="1">
      <c r="A16" s="27"/>
      <c r="B16" s="41"/>
      <c r="C16" s="41"/>
      <c r="D16" s="41"/>
      <c r="E16" s="51"/>
      <c r="F16" s="42"/>
      <c r="G16" s="445"/>
      <c r="H16" s="43"/>
      <c r="I16" s="44" t="s">
        <v>6</v>
      </c>
      <c r="J16" s="45"/>
      <c r="K16" s="46">
        <f>UPPER(IF(OR(J16="a",J16="as"),F15,IF(OR(J16="b",J16="bs"),F17,)))</f>
      </c>
      <c r="L16" s="46"/>
      <c r="M16" s="33"/>
      <c r="N16" s="59"/>
      <c r="O16" s="55"/>
      <c r="P16" s="59"/>
      <c r="Q16" s="36"/>
      <c r="R16" s="37"/>
      <c r="S16" s="38"/>
      <c r="U16" s="63" t="e">
        <f>#REF!</f>
        <v>#REF!</v>
      </c>
    </row>
    <row r="17" spans="1:19" s="39" customFormat="1" ht="13.5" customHeight="1">
      <c r="A17" s="27">
        <v>6</v>
      </c>
      <c r="B17" s="28"/>
      <c r="C17" s="29"/>
      <c r="D17" s="29"/>
      <c r="E17" s="30">
        <v>12</v>
      </c>
      <c r="F17" s="31" t="str">
        <f>UPPER(IF($E17="","",VLOOKUP($E17,'[7]男單 Prep'!$A$7:$P$22,2)))</f>
        <v>莊奎文</v>
      </c>
      <c r="G17" s="233" t="s">
        <v>416</v>
      </c>
      <c r="H17" s="28"/>
      <c r="I17" s="28" t="str">
        <f>IF($E17="","",VLOOKUP($E17,'[7]男單 Prep'!$A$7:$P$22,4))</f>
        <v>台中市</v>
      </c>
      <c r="J17" s="48"/>
      <c r="K17" s="511" t="s">
        <v>422</v>
      </c>
      <c r="L17" s="512"/>
      <c r="M17" s="33"/>
      <c r="N17" s="59"/>
      <c r="O17" s="55"/>
      <c r="P17" s="59"/>
      <c r="Q17" s="36"/>
      <c r="R17" s="37"/>
      <c r="S17" s="38"/>
    </row>
    <row r="18" spans="1:19" s="39" customFormat="1" ht="4.5" customHeight="1">
      <c r="A18" s="27"/>
      <c r="B18" s="41"/>
      <c r="C18" s="41"/>
      <c r="D18" s="41"/>
      <c r="E18" s="51"/>
      <c r="F18" s="42"/>
      <c r="G18" s="445"/>
      <c r="H18" s="43"/>
      <c r="I18" s="33"/>
      <c r="J18" s="52"/>
      <c r="K18" s="498"/>
      <c r="L18" s="499"/>
      <c r="M18" s="46">
        <f>UPPER(IF(OR(L18="a",L18="as"),K16,IF(OR(L18="b",L18="bs"),K20,)))</f>
      </c>
      <c r="N18" s="64"/>
      <c r="O18" s="55"/>
      <c r="P18" s="59"/>
      <c r="Q18" s="36"/>
      <c r="R18" s="37"/>
      <c r="S18" s="38"/>
    </row>
    <row r="19" spans="1:19" s="39" customFormat="1" ht="13.5" customHeight="1">
      <c r="A19" s="27">
        <v>7</v>
      </c>
      <c r="B19" s="28"/>
      <c r="C19" s="29">
        <f>IF($E19="","",VLOOKUP($E19,'[7]男單 Prep'!$A$7:$P$22,16))</f>
        <v>5</v>
      </c>
      <c r="D19" s="29"/>
      <c r="E19" s="30">
        <v>5</v>
      </c>
      <c r="F19" s="31" t="str">
        <f>UPPER(IF($E19="","",VLOOKUP($E19,'[7]男單 Prep'!$A$7:$P$22,2)))</f>
        <v>鍾恒廣</v>
      </c>
      <c r="G19" s="233"/>
      <c r="H19" s="28"/>
      <c r="I19" s="28" t="str">
        <f>IF($E19="","",VLOOKUP($E19,'[7]男單 Prep'!$A$7:$P$22,4))</f>
        <v>屏東縣</v>
      </c>
      <c r="J19" s="32"/>
      <c r="K19" s="498"/>
      <c r="L19" s="499"/>
      <c r="M19" s="49"/>
      <c r="N19" s="55"/>
      <c r="O19" s="55"/>
      <c r="P19" s="59"/>
      <c r="Q19" s="36"/>
      <c r="R19" s="37"/>
      <c r="S19" s="38"/>
    </row>
    <row r="20" spans="1:19" s="39" customFormat="1" ht="1.5" customHeight="1">
      <c r="A20" s="27"/>
      <c r="B20" s="41"/>
      <c r="C20" s="41"/>
      <c r="D20" s="41"/>
      <c r="E20" s="41"/>
      <c r="F20" s="42"/>
      <c r="G20" s="445"/>
      <c r="H20" s="43"/>
      <c r="I20" s="44" t="s">
        <v>6</v>
      </c>
      <c r="J20" s="45"/>
      <c r="K20" s="46">
        <f>UPPER(IF(OR(J20="a",J20="as"),F19,IF(OR(J20="b",J20="bs"),F21,)))</f>
      </c>
      <c r="L20" s="58"/>
      <c r="M20" s="56"/>
      <c r="N20" s="55"/>
      <c r="O20" s="55"/>
      <c r="P20" s="59"/>
      <c r="Q20" s="36"/>
      <c r="R20" s="37"/>
      <c r="S20" s="38"/>
    </row>
    <row r="21" spans="1:19" s="39" customFormat="1" ht="13.5" customHeight="1">
      <c r="A21" s="27">
        <v>8</v>
      </c>
      <c r="B21" s="28"/>
      <c r="C21" s="29"/>
      <c r="D21" s="29"/>
      <c r="E21" s="30">
        <v>7</v>
      </c>
      <c r="F21" s="31" t="str">
        <f>UPPER(IF($E21="","",VLOOKUP($E21,'[7]男單 Prep'!$A$7:$P$22,2)))</f>
        <v>張文</v>
      </c>
      <c r="G21" s="233" t="s">
        <v>417</v>
      </c>
      <c r="H21" s="28"/>
      <c r="I21" s="28" t="str">
        <f>IF($E21="","",VLOOKUP($E21,'[7]男單 Prep'!$A$7:$P$22,4))</f>
        <v>新北市</v>
      </c>
      <c r="J21" s="237"/>
      <c r="K21" s="49"/>
      <c r="L21" s="33"/>
      <c r="M21" s="56"/>
      <c r="N21" s="55"/>
      <c r="O21" s="498" t="s">
        <v>427</v>
      </c>
      <c r="P21" s="499"/>
      <c r="Q21" s="36"/>
      <c r="R21" s="37"/>
      <c r="S21" s="38"/>
    </row>
    <row r="22" spans="1:19" s="39" customFormat="1" ht="4.5" customHeight="1">
      <c r="A22" s="27"/>
      <c r="B22" s="41"/>
      <c r="C22" s="41"/>
      <c r="D22" s="41"/>
      <c r="E22" s="41"/>
      <c r="F22" s="42"/>
      <c r="G22" s="445"/>
      <c r="H22" s="43"/>
      <c r="I22" s="33"/>
      <c r="J22" s="52"/>
      <c r="K22" s="33"/>
      <c r="L22" s="33"/>
      <c r="M22" s="56"/>
      <c r="N22" s="62"/>
      <c r="O22" s="498"/>
      <c r="P22" s="499"/>
      <c r="Q22" s="46">
        <f>UPPER(IF(OR(P22="a",P22="as"),O14,IF(OR(P22="b",P22="bs"),O30,)))</f>
      </c>
      <c r="R22" s="54"/>
      <c r="S22" s="38"/>
    </row>
    <row r="23" spans="1:19" s="39" customFormat="1" ht="13.5" customHeight="1">
      <c r="A23" s="27">
        <v>9</v>
      </c>
      <c r="B23" s="28"/>
      <c r="C23" s="29"/>
      <c r="D23" s="29"/>
      <c r="E23" s="30">
        <v>13</v>
      </c>
      <c r="F23" s="31" t="str">
        <f>UPPER(IF($E23="","",VLOOKUP($E23,'[7]男單 Prep'!$A$7:$P$22,2)))</f>
        <v>吳明鏡</v>
      </c>
      <c r="G23" s="233"/>
      <c r="H23" s="28"/>
      <c r="I23" s="28" t="str">
        <f>IF($E23="","",VLOOKUP($E23,'[7]男單 Prep'!$A$7:$P$22,4))</f>
        <v>台北市</v>
      </c>
      <c r="J23" s="32"/>
      <c r="K23" s="33"/>
      <c r="L23" s="33"/>
      <c r="M23" s="33"/>
      <c r="N23" s="55"/>
      <c r="O23" s="498"/>
      <c r="P23" s="499"/>
      <c r="Q23" s="49"/>
      <c r="R23" s="60"/>
      <c r="S23" s="38"/>
    </row>
    <row r="24" spans="1:19" s="39" customFormat="1" ht="1.5" customHeight="1">
      <c r="A24" s="27"/>
      <c r="B24" s="41"/>
      <c r="C24" s="41"/>
      <c r="D24" s="41"/>
      <c r="E24" s="41"/>
      <c r="F24" s="42"/>
      <c r="G24" s="445"/>
      <c r="H24" s="43"/>
      <c r="I24" s="44" t="s">
        <v>6</v>
      </c>
      <c r="J24" s="45"/>
      <c r="K24" s="46">
        <f>UPPER(IF(OR(J24="a",J24="as"),F23,IF(OR(J24="b",J24="bs"),F25,)))</f>
      </c>
      <c r="L24" s="46"/>
      <c r="M24" s="33"/>
      <c r="N24" s="55"/>
      <c r="O24" s="55"/>
      <c r="P24" s="59"/>
      <c r="Q24" s="36"/>
      <c r="R24" s="70"/>
      <c r="S24" s="38"/>
    </row>
    <row r="25" spans="1:19" s="39" customFormat="1" ht="13.5" customHeight="1">
      <c r="A25" s="27">
        <v>10</v>
      </c>
      <c r="B25" s="28"/>
      <c r="C25" s="29"/>
      <c r="D25" s="29"/>
      <c r="E25" s="30">
        <v>14</v>
      </c>
      <c r="F25" s="31" t="str">
        <f>UPPER(IF($E25="","",VLOOKUP($E25,'[7]男單 Prep'!$A$7:$P$22,2)))</f>
        <v>江宏凱</v>
      </c>
      <c r="G25" s="233" t="s">
        <v>418</v>
      </c>
      <c r="H25" s="28"/>
      <c r="I25" s="28" t="str">
        <f>IF($E25="","",VLOOKUP($E25,'[7]男單 Prep'!$A$7:$P$22,4))</f>
        <v>台中市</v>
      </c>
      <c r="J25" s="48"/>
      <c r="K25" s="511" t="s">
        <v>423</v>
      </c>
      <c r="L25" s="512"/>
      <c r="M25" s="33"/>
      <c r="N25" s="55"/>
      <c r="O25" s="55"/>
      <c r="P25" s="59"/>
      <c r="Q25" s="36"/>
      <c r="R25" s="70"/>
      <c r="S25" s="38"/>
    </row>
    <row r="26" spans="1:19" s="39" customFormat="1" ht="4.5" customHeight="1">
      <c r="A26" s="27"/>
      <c r="B26" s="41"/>
      <c r="C26" s="41"/>
      <c r="D26" s="41"/>
      <c r="E26" s="51"/>
      <c r="F26" s="42"/>
      <c r="G26" s="445"/>
      <c r="H26" s="43"/>
      <c r="I26" s="33"/>
      <c r="J26" s="52"/>
      <c r="K26" s="498"/>
      <c r="L26" s="499"/>
      <c r="M26" s="46">
        <f>UPPER(IF(OR(L26="a",L26="as"),K24,IF(OR(L26="b",L26="bs"),K28,)))</f>
      </c>
      <c r="N26" s="54"/>
      <c r="O26" s="55"/>
      <c r="P26" s="59"/>
      <c r="Q26" s="36"/>
      <c r="R26" s="70"/>
      <c r="S26" s="38"/>
    </row>
    <row r="27" spans="1:19" s="39" customFormat="1" ht="13.5" customHeight="1">
      <c r="A27" s="27">
        <v>11</v>
      </c>
      <c r="B27" s="28"/>
      <c r="C27" s="29"/>
      <c r="D27" s="29"/>
      <c r="E27" s="30">
        <v>6</v>
      </c>
      <c r="F27" s="31" t="str">
        <f>UPPER(IF($E27="","",VLOOKUP($E27,'[7]男單 Prep'!$A$7:$P$22,2)))</f>
        <v>莊金安</v>
      </c>
      <c r="G27" s="233"/>
      <c r="H27" s="28"/>
      <c r="I27" s="28" t="str">
        <f>IF($E27="","",VLOOKUP($E27,'[7]男單 Prep'!$A$7:$P$22,4))</f>
        <v>南投縣</v>
      </c>
      <c r="J27" s="32"/>
      <c r="K27" s="498"/>
      <c r="L27" s="499"/>
      <c r="M27" s="49"/>
      <c r="N27" s="57"/>
      <c r="O27" s="55"/>
      <c r="P27" s="59"/>
      <c r="Q27" s="36"/>
      <c r="R27" s="70"/>
      <c r="S27" s="38"/>
    </row>
    <row r="28" spans="1:19" s="39" customFormat="1" ht="1.5" customHeight="1">
      <c r="A28" s="27"/>
      <c r="B28" s="41"/>
      <c r="C28" s="41"/>
      <c r="D28" s="41"/>
      <c r="E28" s="51"/>
      <c r="F28" s="42"/>
      <c r="G28" s="445"/>
      <c r="H28" s="43"/>
      <c r="I28" s="44" t="s">
        <v>6</v>
      </c>
      <c r="J28" s="45"/>
      <c r="K28" s="46">
        <f>UPPER(IF(OR(J28="a",J28="as"),F27,IF(OR(J28="b",J28="bs"),F29,)))</f>
      </c>
      <c r="L28" s="58"/>
      <c r="M28" s="56"/>
      <c r="N28" s="59"/>
      <c r="O28" s="55"/>
      <c r="P28" s="59"/>
      <c r="Q28" s="36"/>
      <c r="R28" s="70"/>
      <c r="S28" s="38"/>
    </row>
    <row r="29" spans="1:19" s="39" customFormat="1" ht="13.5" customHeight="1">
      <c r="A29" s="27">
        <v>12</v>
      </c>
      <c r="B29" s="28"/>
      <c r="C29" s="29">
        <f>IF($E29="","",VLOOKUP($E29,'[7]男單 Prep'!$A$7:$P$22,16))</f>
        <v>5</v>
      </c>
      <c r="D29" s="29">
        <v>4</v>
      </c>
      <c r="E29" s="30">
        <v>4</v>
      </c>
      <c r="F29" s="31" t="str">
        <f>UPPER(IF($E29="","",VLOOKUP($E29,'[7]男單 Prep'!$A$7:$P$22,2)))</f>
        <v>吳新喜</v>
      </c>
      <c r="G29" s="233" t="s">
        <v>420</v>
      </c>
      <c r="H29" s="28"/>
      <c r="I29" s="28" t="str">
        <f>IF($E29="","",VLOOKUP($E29,'[7]男單 Prep'!$A$7:$P$22,4))</f>
        <v>高雄市</v>
      </c>
      <c r="J29" s="237"/>
      <c r="K29" s="49"/>
      <c r="L29" s="33"/>
      <c r="M29" s="498" t="s">
        <v>426</v>
      </c>
      <c r="N29" s="499"/>
      <c r="O29" s="55"/>
      <c r="P29" s="59"/>
      <c r="Q29" s="36"/>
      <c r="R29" s="70"/>
      <c r="S29" s="38"/>
    </row>
    <row r="30" spans="1:19" s="39" customFormat="1" ht="4.5" customHeight="1">
      <c r="A30" s="27"/>
      <c r="B30" s="41"/>
      <c r="C30" s="41"/>
      <c r="D30" s="41"/>
      <c r="E30" s="51"/>
      <c r="F30" s="42"/>
      <c r="G30" s="445"/>
      <c r="H30" s="43"/>
      <c r="I30" s="33"/>
      <c r="J30" s="52"/>
      <c r="K30" s="33"/>
      <c r="L30" s="33"/>
      <c r="M30" s="498"/>
      <c r="N30" s="499"/>
      <c r="O30" s="46">
        <f>UPPER(IF(OR(N30="a",N30="as"),M26,IF(OR(N30="b",N30="bs"),M34,)))</f>
      </c>
      <c r="P30" s="64"/>
      <c r="Q30" s="36"/>
      <c r="R30" s="70"/>
      <c r="S30" s="38"/>
    </row>
    <row r="31" spans="1:19" s="39" customFormat="1" ht="13.5" customHeight="1">
      <c r="A31" s="27">
        <v>13</v>
      </c>
      <c r="B31" s="28"/>
      <c r="C31" s="29"/>
      <c r="D31" s="29"/>
      <c r="E31" s="30">
        <v>9</v>
      </c>
      <c r="F31" s="31" t="str">
        <f>UPPER(IF($E31="","",VLOOKUP($E31,'[7]男單 Prep'!$A$7:$P$22,2)))</f>
        <v>林國和</v>
      </c>
      <c r="G31" s="233"/>
      <c r="H31" s="28"/>
      <c r="I31" s="28" t="str">
        <f>IF($E31="","",VLOOKUP($E31,'[7]男單 Prep'!$A$7:$P$22,4))</f>
        <v>台中市</v>
      </c>
      <c r="J31" s="238"/>
      <c r="K31" s="33"/>
      <c r="L31" s="33"/>
      <c r="M31" s="498"/>
      <c r="N31" s="499"/>
      <c r="O31" s="49"/>
      <c r="P31" s="62"/>
      <c r="Q31" s="36"/>
      <c r="R31" s="70"/>
      <c r="S31" s="38"/>
    </row>
    <row r="32" spans="1:19" s="39" customFormat="1" ht="1.5" customHeight="1">
      <c r="A32" s="27"/>
      <c r="B32" s="41"/>
      <c r="C32" s="41"/>
      <c r="D32" s="41"/>
      <c r="E32" s="51"/>
      <c r="F32" s="42"/>
      <c r="G32" s="445"/>
      <c r="H32" s="43"/>
      <c r="I32" s="44" t="s">
        <v>6</v>
      </c>
      <c r="J32" s="45"/>
      <c r="K32" s="46">
        <f>UPPER(IF(OR(J32="a",J32="as"),F31,IF(OR(J32="b",J32="bs"),F33,)))</f>
      </c>
      <c r="L32" s="46"/>
      <c r="M32" s="33"/>
      <c r="N32" s="59"/>
      <c r="O32" s="55"/>
      <c r="P32" s="62"/>
      <c r="Q32" s="36"/>
      <c r="R32" s="70"/>
      <c r="S32" s="38"/>
    </row>
    <row r="33" spans="1:19" s="39" customFormat="1" ht="13.5" customHeight="1">
      <c r="A33" s="27">
        <v>14</v>
      </c>
      <c r="B33" s="28"/>
      <c r="C33" s="29"/>
      <c r="D33" s="29"/>
      <c r="E33" s="30">
        <v>10</v>
      </c>
      <c r="F33" s="31" t="str">
        <f>UPPER(IF($E33="","",VLOOKUP($E33,'[7]男單 Prep'!$A$7:$P$22,2)))</f>
        <v>張安南</v>
      </c>
      <c r="G33" s="233" t="s">
        <v>421</v>
      </c>
      <c r="H33" s="28"/>
      <c r="I33" s="28" t="str">
        <f>IF($E33="","",VLOOKUP($E33,'[7]男單 Prep'!$A$7:$P$22,4))</f>
        <v>台北市</v>
      </c>
      <c r="J33" s="48"/>
      <c r="K33" s="511" t="s">
        <v>424</v>
      </c>
      <c r="L33" s="512"/>
      <c r="M33" s="33"/>
      <c r="N33" s="59"/>
      <c r="O33" s="55"/>
      <c r="P33" s="62"/>
      <c r="Q33" s="36"/>
      <c r="R33" s="70"/>
      <c r="S33" s="38"/>
    </row>
    <row r="34" spans="1:19" s="39" customFormat="1" ht="4.5" customHeight="1">
      <c r="A34" s="27"/>
      <c r="B34" s="41"/>
      <c r="C34" s="41"/>
      <c r="D34" s="41"/>
      <c r="E34" s="51"/>
      <c r="F34" s="42"/>
      <c r="G34" s="445"/>
      <c r="H34" s="43"/>
      <c r="I34" s="33"/>
      <c r="J34" s="52"/>
      <c r="K34" s="498"/>
      <c r="L34" s="499"/>
      <c r="M34" s="46">
        <f>UPPER(IF(OR(L34="a",L34="as"),K32,IF(OR(L34="b",L34="bs"),K36,)))</f>
      </c>
      <c r="N34" s="64"/>
      <c r="O34" s="55"/>
      <c r="P34" s="62"/>
      <c r="Q34" s="36"/>
      <c r="R34" s="70"/>
      <c r="S34" s="38"/>
    </row>
    <row r="35" spans="1:19" s="39" customFormat="1" ht="13.5" customHeight="1">
      <c r="A35" s="27">
        <v>15</v>
      </c>
      <c r="B35" s="28"/>
      <c r="C35" s="29">
        <f>IF($E35="","",VLOOKUP($E35,'[7]男單 Prep'!$A$7:$P$22,16))</f>
      </c>
      <c r="D35" s="29"/>
      <c r="E35" s="30"/>
      <c r="F35" s="31" t="s">
        <v>7</v>
      </c>
      <c r="G35" s="233"/>
      <c r="H35" s="28"/>
      <c r="I35" s="28">
        <f>IF($E35="","",VLOOKUP($E35,'[7]男單 Prep'!$A$7:$P$22,4))</f>
      </c>
      <c r="J35" s="32"/>
      <c r="K35" s="498"/>
      <c r="L35" s="499"/>
      <c r="M35" s="49"/>
      <c r="N35" s="55"/>
      <c r="O35" s="55"/>
      <c r="P35" s="55"/>
      <c r="Q35" s="36"/>
      <c r="R35" s="70"/>
      <c r="S35" s="38"/>
    </row>
    <row r="36" spans="1:19" s="39" customFormat="1" ht="1.5" customHeight="1">
      <c r="A36" s="27"/>
      <c r="B36" s="41"/>
      <c r="C36" s="41"/>
      <c r="D36" s="41"/>
      <c r="E36" s="41"/>
      <c r="F36" s="42"/>
      <c r="G36" s="445"/>
      <c r="H36" s="43"/>
      <c r="I36" s="44" t="s">
        <v>6</v>
      </c>
      <c r="J36" s="45"/>
      <c r="K36" s="46">
        <f>UPPER(IF(OR(J36="a",J36="as"),F35,IF(OR(J36="b",J36="bs"),F37,)))</f>
      </c>
      <c r="L36" s="58"/>
      <c r="M36" s="56"/>
      <c r="N36" s="55"/>
      <c r="O36" s="55"/>
      <c r="P36" s="55"/>
      <c r="Q36" s="36"/>
      <c r="R36" s="70"/>
      <c r="S36" s="38"/>
    </row>
    <row r="37" spans="1:19" s="39" customFormat="1" ht="13.5" customHeight="1">
      <c r="A37" s="27">
        <v>16</v>
      </c>
      <c r="B37" s="28"/>
      <c r="C37" s="29">
        <f>IF($E37="","",VLOOKUP($E37,'[7]男單 Prep'!$A$7:$P$22,16))</f>
        <v>2</v>
      </c>
      <c r="D37" s="29">
        <v>2</v>
      </c>
      <c r="E37" s="30">
        <v>2</v>
      </c>
      <c r="F37" s="31" t="str">
        <f>UPPER(IF($E37="","",VLOOKUP($E37,'[7]男單 Prep'!$A$7:$P$22,2)))</f>
        <v>范姜國雄</v>
      </c>
      <c r="G37" s="233"/>
      <c r="H37" s="28"/>
      <c r="I37" s="28" t="str">
        <f>IF($E37="","",VLOOKUP($E37,'[7]男單 Prep'!$A$7:$P$22,4))</f>
        <v>桃園縣</v>
      </c>
      <c r="J37" s="237"/>
      <c r="K37" s="49"/>
      <c r="L37" s="33"/>
      <c r="M37" s="56"/>
      <c r="N37" s="55"/>
      <c r="O37" s="55"/>
      <c r="P37" s="55"/>
      <c r="Q37" s="36"/>
      <c r="R37" s="70"/>
      <c r="S37" s="38"/>
    </row>
    <row r="38" spans="1:19" s="39" customFormat="1" ht="4.5" customHeight="1">
      <c r="A38" s="65"/>
      <c r="B38" s="41"/>
      <c r="C38" s="41"/>
      <c r="D38" s="41"/>
      <c r="E38" s="41"/>
      <c r="F38" s="42"/>
      <c r="G38" s="33"/>
      <c r="H38" s="43"/>
      <c r="I38" s="33"/>
      <c r="J38" s="52"/>
      <c r="K38" s="33"/>
      <c r="L38" s="33"/>
      <c r="M38" s="56"/>
      <c r="N38" s="62"/>
      <c r="O38" s="62"/>
      <c r="P38" s="62"/>
      <c r="Q38" s="61"/>
      <c r="R38" s="70"/>
      <c r="S38" s="38"/>
    </row>
    <row r="39" spans="1:18" s="399" customFormat="1" ht="15.75" customHeight="1">
      <c r="A39" s="413" t="s">
        <v>172</v>
      </c>
      <c r="B39" s="398"/>
      <c r="C39" s="430"/>
      <c r="D39" s="430"/>
      <c r="E39" s="398"/>
      <c r="F39" s="398"/>
      <c r="G39" s="398"/>
      <c r="H39" s="398"/>
      <c r="I39" s="398"/>
      <c r="J39" s="421"/>
      <c r="K39" s="422"/>
      <c r="L39" s="421"/>
      <c r="M39" s="422"/>
      <c r="N39" s="421"/>
      <c r="O39" s="421" t="s">
        <v>0</v>
      </c>
      <c r="P39" s="421"/>
      <c r="Q39" s="423"/>
      <c r="R39" s="424"/>
    </row>
    <row r="40" spans="1:18" s="353" customFormat="1" ht="13.5" customHeight="1">
      <c r="A40" s="346" t="s">
        <v>187</v>
      </c>
      <c r="B40" s="355"/>
      <c r="C40" s="348"/>
      <c r="D40" s="348"/>
      <c r="E40" s="349"/>
      <c r="F40" s="349"/>
      <c r="G40" s="356"/>
      <c r="H40" s="349"/>
      <c r="I40" s="349"/>
      <c r="J40" s="351"/>
      <c r="K40" s="357"/>
      <c r="L40" s="351"/>
      <c r="M40" s="357"/>
      <c r="N40" s="351"/>
      <c r="O40" s="349"/>
      <c r="P40" s="351"/>
      <c r="Q40" s="349"/>
      <c r="R40" s="351"/>
    </row>
    <row r="41" spans="1:18" s="8" customFormat="1" ht="9" customHeight="1">
      <c r="A41" s="2" t="s">
        <v>1</v>
      </c>
      <c r="B41" s="2"/>
      <c r="C41" s="3"/>
      <c r="D41" s="3"/>
      <c r="E41" s="2"/>
      <c r="F41" s="4"/>
      <c r="G41" s="2" t="s">
        <v>2</v>
      </c>
      <c r="H41" s="4"/>
      <c r="I41" s="2"/>
      <c r="J41" s="5"/>
      <c r="K41" s="2"/>
      <c r="L41" s="6"/>
      <c r="M41" s="2"/>
      <c r="N41" s="6"/>
      <c r="O41" s="2"/>
      <c r="P41" s="5"/>
      <c r="Q41" s="4"/>
      <c r="R41" s="7" t="s">
        <v>3</v>
      </c>
    </row>
    <row r="42" spans="1:18" s="14" customFormat="1" ht="11.25" customHeight="1" thickBot="1">
      <c r="A42" s="453" t="str">
        <f>'[8]Week SetUp'!$A$10</f>
        <v>2011/11/5-7</v>
      </c>
      <c r="B42" s="453"/>
      <c r="C42" s="453"/>
      <c r="D42" s="453"/>
      <c r="E42" s="9"/>
      <c r="F42" s="9"/>
      <c r="G42" s="9" t="str">
        <f>'[8]Week SetUp'!$C$10</f>
        <v>台中市</v>
      </c>
      <c r="H42" s="231"/>
      <c r="I42" s="9"/>
      <c r="J42" s="10"/>
      <c r="K42" s="11"/>
      <c r="L42" s="10"/>
      <c r="M42" s="12"/>
      <c r="N42" s="10"/>
      <c r="O42" s="9"/>
      <c r="P42" s="10"/>
      <c r="Q42" s="9"/>
      <c r="R42" s="13" t="str">
        <f>'[8]Week SetUp'!$E$10</f>
        <v>王正松</v>
      </c>
    </row>
    <row r="43" spans="1:18" s="19" customFormat="1" ht="9.75">
      <c r="A43" s="15"/>
      <c r="B43" s="16"/>
      <c r="C43" s="16" t="s">
        <v>89</v>
      </c>
      <c r="D43" s="16" t="s">
        <v>90</v>
      </c>
      <c r="E43" s="16"/>
      <c r="F43" s="17" t="s">
        <v>91</v>
      </c>
      <c r="G43" s="17"/>
      <c r="H43" s="4"/>
      <c r="I43" s="17"/>
      <c r="J43" s="18"/>
      <c r="K43" s="16" t="s">
        <v>92</v>
      </c>
      <c r="L43" s="18"/>
      <c r="M43" s="16" t="s">
        <v>93</v>
      </c>
      <c r="N43" s="18"/>
      <c r="O43" s="16" t="s">
        <v>94</v>
      </c>
      <c r="P43" s="18"/>
      <c r="Q43" s="16" t="s">
        <v>5</v>
      </c>
      <c r="R43" s="6"/>
    </row>
    <row r="44" spans="1:18" s="19" customFormat="1" ht="3.75" customHeight="1" thickBot="1">
      <c r="A44" s="20"/>
      <c r="B44" s="21"/>
      <c r="C44" s="22"/>
      <c r="D44" s="22"/>
      <c r="E44" s="21"/>
      <c r="F44" s="23"/>
      <c r="G44" s="23"/>
      <c r="H44" s="232"/>
      <c r="I44" s="23"/>
      <c r="J44" s="25"/>
      <c r="K44" s="21"/>
      <c r="L44" s="25"/>
      <c r="M44" s="21"/>
      <c r="N44" s="25"/>
      <c r="O44" s="21"/>
      <c r="P44" s="25"/>
      <c r="Q44" s="21"/>
      <c r="R44" s="26"/>
    </row>
    <row r="45" spans="1:21" s="39" customFormat="1" ht="13.5" customHeight="1">
      <c r="A45" s="27">
        <v>1</v>
      </c>
      <c r="B45" s="28"/>
      <c r="C45" s="29">
        <f>IF($E45="","",VLOOKUP($E45,'[8]男單 Prep'!$A$7:$P$22,16))</f>
        <v>1</v>
      </c>
      <c r="D45" s="29">
        <v>1</v>
      </c>
      <c r="E45" s="30">
        <v>1</v>
      </c>
      <c r="F45" s="31" t="str">
        <f>UPPER(IF($E45="","",VLOOKUP($E45,'[8]男單 Prep'!$A$7:$P$22,2)))</f>
        <v>程朝勳</v>
      </c>
      <c r="G45" s="233"/>
      <c r="H45" s="28"/>
      <c r="I45" s="28" t="str">
        <f>IF($E45="","",VLOOKUP($E45,'[8]男單 Prep'!$A$7:$P$22,4))</f>
        <v>台中市</v>
      </c>
      <c r="J45" s="32"/>
      <c r="K45" s="33"/>
      <c r="L45" s="33"/>
      <c r="M45" s="33"/>
      <c r="N45" s="33"/>
      <c r="O45" s="473" t="s">
        <v>253</v>
      </c>
      <c r="P45" s="35"/>
      <c r="Q45" s="36"/>
      <c r="R45" s="37"/>
      <c r="S45" s="38"/>
      <c r="U45" s="40" t="e">
        <f>#REF!</f>
        <v>#REF!</v>
      </c>
    </row>
    <row r="46" spans="1:21" s="39" customFormat="1" ht="1.5" customHeight="1">
      <c r="A46" s="27"/>
      <c r="B46" s="41"/>
      <c r="C46" s="41"/>
      <c r="D46" s="41"/>
      <c r="E46" s="41"/>
      <c r="F46" s="42"/>
      <c r="G46" s="445"/>
      <c r="H46" s="43"/>
      <c r="I46" s="44" t="s">
        <v>6</v>
      </c>
      <c r="J46" s="45"/>
      <c r="K46" s="46">
        <f>UPPER(IF(OR(J46="a",J46="as"),F45,IF(OR(J46="b",J46="bs"),F47,)))</f>
      </c>
      <c r="L46" s="46"/>
      <c r="M46" s="33"/>
      <c r="N46" s="33"/>
      <c r="O46" s="34"/>
      <c r="P46" s="35"/>
      <c r="Q46" s="36"/>
      <c r="R46" s="37"/>
      <c r="S46" s="38"/>
      <c r="U46" s="47" t="e">
        <f>#REF!</f>
        <v>#REF!</v>
      </c>
    </row>
    <row r="47" spans="1:21" s="39" customFormat="1" ht="13.5" customHeight="1">
      <c r="A47" s="27">
        <v>2</v>
      </c>
      <c r="B47" s="28"/>
      <c r="C47" s="29">
        <f>IF($E47="","",VLOOKUP($E47,'[8]男單 Prep'!$A$7:$P$22,16))</f>
      </c>
      <c r="D47" s="29"/>
      <c r="E47" s="30"/>
      <c r="F47" s="31" t="s">
        <v>108</v>
      </c>
      <c r="G47" s="233"/>
      <c r="H47" s="28"/>
      <c r="I47" s="28">
        <f>IF($E47="","",VLOOKUP($E47,'[8]男單 Prep'!$A$7:$P$22,4))</f>
      </c>
      <c r="J47" s="48"/>
      <c r="K47" s="511" t="s">
        <v>435</v>
      </c>
      <c r="L47" s="512"/>
      <c r="M47" s="33"/>
      <c r="N47" s="33"/>
      <c r="O47" s="34"/>
      <c r="P47" s="35"/>
      <c r="Q47" s="36"/>
      <c r="R47" s="37"/>
      <c r="S47" s="38"/>
      <c r="U47" s="47" t="e">
        <f>#REF!</f>
        <v>#REF!</v>
      </c>
    </row>
    <row r="48" spans="1:21" s="39" customFormat="1" ht="0.75" customHeight="1">
      <c r="A48" s="27"/>
      <c r="B48" s="41"/>
      <c r="C48" s="41"/>
      <c r="D48" s="41"/>
      <c r="E48" s="51"/>
      <c r="F48" s="42"/>
      <c r="G48" s="445"/>
      <c r="H48" s="43"/>
      <c r="I48" s="33"/>
      <c r="J48" s="52"/>
      <c r="K48" s="498"/>
      <c r="L48" s="499"/>
      <c r="M48" s="46">
        <f>UPPER(IF(OR(L48="a",L48="as"),K46,IF(OR(L48="b",L48="bs"),K50,)))</f>
      </c>
      <c r="N48" s="54"/>
      <c r="O48" s="55"/>
      <c r="P48" s="55"/>
      <c r="Q48" s="36"/>
      <c r="R48" s="37"/>
      <c r="S48" s="38"/>
      <c r="U48" s="47" t="e">
        <f>#REF!</f>
        <v>#REF!</v>
      </c>
    </row>
    <row r="49" spans="1:21" s="39" customFormat="1" ht="13.5" customHeight="1">
      <c r="A49" s="27">
        <v>3</v>
      </c>
      <c r="B49" s="28"/>
      <c r="C49" s="29"/>
      <c r="D49" s="29"/>
      <c r="E49" s="30">
        <v>15</v>
      </c>
      <c r="F49" s="31" t="str">
        <f>UPPER(IF($E49="","",VLOOKUP($E49,'[8]男單 Prep'!$A$7:$P$22,2)))</f>
        <v>顏榮義</v>
      </c>
      <c r="G49" s="233"/>
      <c r="H49" s="28"/>
      <c r="I49" s="28" t="str">
        <f>IF($E49="","",VLOOKUP($E49,'[8]男單 Prep'!$A$7:$P$22,4))</f>
        <v>台南縣</v>
      </c>
      <c r="J49" s="32"/>
      <c r="K49" s="498"/>
      <c r="L49" s="499"/>
      <c r="M49" s="49"/>
      <c r="N49" s="57"/>
      <c r="O49" s="55"/>
      <c r="P49" s="55"/>
      <c r="Q49" s="36"/>
      <c r="R49" s="37"/>
      <c r="S49" s="38"/>
      <c r="U49" s="47" t="e">
        <f>#REF!</f>
        <v>#REF!</v>
      </c>
    </row>
    <row r="50" spans="1:21" s="39" customFormat="1" ht="1.5" customHeight="1">
      <c r="A50" s="27"/>
      <c r="B50" s="41"/>
      <c r="C50" s="41"/>
      <c r="D50" s="41"/>
      <c r="E50" s="51"/>
      <c r="F50" s="42"/>
      <c r="G50" s="445"/>
      <c r="H50" s="43"/>
      <c r="I50" s="44" t="s">
        <v>6</v>
      </c>
      <c r="J50" s="45"/>
      <c r="K50" s="46">
        <f>UPPER(IF(OR(J50="a",J50="as"),F49,IF(OR(J50="b",J50="bs"),F51,)))</f>
      </c>
      <c r="L50" s="58"/>
      <c r="M50" s="56"/>
      <c r="N50" s="59"/>
      <c r="O50" s="55"/>
      <c r="P50" s="55"/>
      <c r="Q50" s="36"/>
      <c r="R50" s="37"/>
      <c r="S50" s="38"/>
      <c r="U50" s="47" t="e">
        <f>#REF!</f>
        <v>#REF!</v>
      </c>
    </row>
    <row r="51" spans="1:21" s="39" customFormat="1" ht="13.5" customHeight="1">
      <c r="A51" s="27">
        <v>4</v>
      </c>
      <c r="B51" s="28"/>
      <c r="C51" s="29"/>
      <c r="D51" s="29"/>
      <c r="E51" s="30">
        <v>11</v>
      </c>
      <c r="F51" s="31" t="str">
        <f>UPPER(IF($E51="","",VLOOKUP($E51,'[8]男單 Prep'!$A$7:$P$22,2)))</f>
        <v>余太山</v>
      </c>
      <c r="G51" s="233" t="s">
        <v>428</v>
      </c>
      <c r="H51" s="28"/>
      <c r="I51" s="28" t="str">
        <f>IF($E51="","",VLOOKUP($E51,'[8]男單 Prep'!$A$7:$P$22,4))</f>
        <v>高雄市</v>
      </c>
      <c r="J51" s="48"/>
      <c r="K51" s="49"/>
      <c r="L51" s="33"/>
      <c r="M51" s="498" t="s">
        <v>439</v>
      </c>
      <c r="N51" s="499"/>
      <c r="O51" s="55"/>
      <c r="P51" s="55"/>
      <c r="Q51" s="36"/>
      <c r="R51" s="37"/>
      <c r="S51" s="38"/>
      <c r="U51" s="47" t="e">
        <f>#REF!</f>
        <v>#REF!</v>
      </c>
    </row>
    <row r="52" spans="1:21" s="39" customFormat="1" ht="0.75" customHeight="1">
      <c r="A52" s="27"/>
      <c r="B52" s="41"/>
      <c r="C52" s="41"/>
      <c r="D52" s="41"/>
      <c r="E52" s="51"/>
      <c r="F52" s="42"/>
      <c r="G52" s="445"/>
      <c r="H52" s="43"/>
      <c r="I52" s="33"/>
      <c r="J52" s="52"/>
      <c r="K52" s="33"/>
      <c r="L52" s="33"/>
      <c r="M52" s="498"/>
      <c r="N52" s="499"/>
      <c r="O52" s="46">
        <f>UPPER(IF(OR(N52="a",N52="as"),M48,IF(OR(N52="b",N52="bs"),M56,)))</f>
      </c>
      <c r="P52" s="54"/>
      <c r="Q52" s="36"/>
      <c r="R52" s="37"/>
      <c r="S52" s="38"/>
      <c r="U52" s="47" t="e">
        <f>#REF!</f>
        <v>#REF!</v>
      </c>
    </row>
    <row r="53" spans="1:21" s="39" customFormat="1" ht="13.5" customHeight="1">
      <c r="A53" s="27">
        <v>5</v>
      </c>
      <c r="B53" s="28"/>
      <c r="C53" s="29">
        <f>IF($E53="","",VLOOKUP($E53,'[8]男單 Prep'!$A$7:$P$22,16))</f>
        <v>3</v>
      </c>
      <c r="D53" s="29">
        <v>3</v>
      </c>
      <c r="E53" s="30">
        <v>3</v>
      </c>
      <c r="F53" s="31" t="str">
        <f>UPPER(IF($E53="","",VLOOKUP($E53,'[8]男單 Prep'!$A$7:$P$22,2)))</f>
        <v>張剛裕</v>
      </c>
      <c r="G53" s="233"/>
      <c r="H53" s="28"/>
      <c r="I53" s="28" t="str">
        <f>IF($E53="","",VLOOKUP($E53,'[8]男單 Prep'!$A$7:$P$22,4))</f>
        <v>台北市</v>
      </c>
      <c r="J53" s="32"/>
      <c r="K53" s="33"/>
      <c r="L53" s="33"/>
      <c r="M53" s="498"/>
      <c r="N53" s="499"/>
      <c r="O53" s="49"/>
      <c r="P53" s="57"/>
      <c r="Q53" s="36"/>
      <c r="R53" s="37"/>
      <c r="S53" s="38"/>
      <c r="U53" s="47" t="e">
        <f>#REF!</f>
        <v>#REF!</v>
      </c>
    </row>
    <row r="54" spans="1:21" s="39" customFormat="1" ht="1.5" customHeight="1" thickBot="1">
      <c r="A54" s="27"/>
      <c r="B54" s="41"/>
      <c r="C54" s="41"/>
      <c r="D54" s="41"/>
      <c r="E54" s="51"/>
      <c r="F54" s="42"/>
      <c r="G54" s="445"/>
      <c r="H54" s="43"/>
      <c r="I54" s="44" t="s">
        <v>6</v>
      </c>
      <c r="J54" s="45"/>
      <c r="K54" s="46">
        <f>UPPER(IF(OR(J54="a",J54="as"),F53,IF(OR(J54="b",J54="bs"),F55,)))</f>
      </c>
      <c r="L54" s="46"/>
      <c r="M54" s="33"/>
      <c r="N54" s="59"/>
      <c r="O54" s="55"/>
      <c r="P54" s="59"/>
      <c r="Q54" s="36"/>
      <c r="R54" s="37"/>
      <c r="S54" s="38"/>
      <c r="U54" s="63" t="e">
        <f>#REF!</f>
        <v>#REF!</v>
      </c>
    </row>
    <row r="55" spans="1:19" s="39" customFormat="1" ht="13.5" customHeight="1">
      <c r="A55" s="27">
        <v>6</v>
      </c>
      <c r="B55" s="28"/>
      <c r="C55" s="29"/>
      <c r="D55" s="29"/>
      <c r="E55" s="30">
        <v>13</v>
      </c>
      <c r="F55" s="31" t="str">
        <f>UPPER(IF($E55="","",VLOOKUP($E55,'[8]男單 Prep'!$A$7:$P$22,2)))</f>
        <v>張登貴</v>
      </c>
      <c r="G55" s="233" t="s">
        <v>429</v>
      </c>
      <c r="H55" s="28"/>
      <c r="I55" s="28" t="str">
        <f>IF($E55="","",VLOOKUP($E55,'[8]男單 Prep'!$A$7:$P$22,4))</f>
        <v>新北市</v>
      </c>
      <c r="J55" s="48"/>
      <c r="K55" s="511" t="s">
        <v>436</v>
      </c>
      <c r="L55" s="512"/>
      <c r="M55" s="33"/>
      <c r="N55" s="59"/>
      <c r="O55" s="55"/>
      <c r="P55" s="59"/>
      <c r="Q55" s="36"/>
      <c r="R55" s="37"/>
      <c r="S55" s="38"/>
    </row>
    <row r="56" spans="1:19" s="39" customFormat="1" ht="0.75" customHeight="1">
      <c r="A56" s="27"/>
      <c r="B56" s="41"/>
      <c r="C56" s="41"/>
      <c r="D56" s="41"/>
      <c r="E56" s="51"/>
      <c r="F56" s="42"/>
      <c r="G56" s="445"/>
      <c r="H56" s="43"/>
      <c r="I56" s="33"/>
      <c r="J56" s="52"/>
      <c r="K56" s="498"/>
      <c r="L56" s="499"/>
      <c r="M56" s="46">
        <f>UPPER(IF(OR(L56="a",L56="as"),K54,IF(OR(L56="b",L56="bs"),K58,)))</f>
      </c>
      <c r="N56" s="64"/>
      <c r="O56" s="55"/>
      <c r="P56" s="59"/>
      <c r="Q56" s="36"/>
      <c r="R56" s="37"/>
      <c r="S56" s="38"/>
    </row>
    <row r="57" spans="1:19" s="39" customFormat="1" ht="13.5" customHeight="1">
      <c r="A57" s="27">
        <v>7</v>
      </c>
      <c r="B57" s="28"/>
      <c r="C57" s="29"/>
      <c r="D57" s="29"/>
      <c r="E57" s="30">
        <v>9</v>
      </c>
      <c r="F57" s="31" t="str">
        <f>UPPER(IF($E57="","",VLOOKUP($E57,'[8]男單 Prep'!$A$7:$P$22,2)))</f>
        <v>蘇耀新</v>
      </c>
      <c r="G57" s="233"/>
      <c r="H57" s="28"/>
      <c r="I57" s="28" t="str">
        <f>IF($E57="","",VLOOKUP($E57,'[8]男單 Prep'!$A$7:$P$22,4))</f>
        <v>台北市</v>
      </c>
      <c r="J57" s="32"/>
      <c r="K57" s="498"/>
      <c r="L57" s="499"/>
      <c r="M57" s="49"/>
      <c r="N57" s="55"/>
      <c r="O57" s="55"/>
      <c r="P57" s="59"/>
      <c r="Q57" s="36"/>
      <c r="R57" s="37"/>
      <c r="S57" s="38"/>
    </row>
    <row r="58" spans="1:19" s="39" customFormat="1" ht="1.5" customHeight="1">
      <c r="A58" s="27"/>
      <c r="B58" s="41"/>
      <c r="C58" s="41"/>
      <c r="D58" s="41"/>
      <c r="E58" s="41"/>
      <c r="F58" s="42"/>
      <c r="G58" s="445"/>
      <c r="H58" s="43"/>
      <c r="I58" s="44" t="s">
        <v>6</v>
      </c>
      <c r="J58" s="45"/>
      <c r="K58" s="46">
        <f>UPPER(IF(OR(J58="a",J58="as"),F57,IF(OR(J58="b",J58="bs"),F59,)))</f>
      </c>
      <c r="L58" s="58"/>
      <c r="M58" s="56"/>
      <c r="N58" s="55"/>
      <c r="O58" s="55"/>
      <c r="P58" s="59"/>
      <c r="Q58" s="36"/>
      <c r="R58" s="37"/>
      <c r="S58" s="38"/>
    </row>
    <row r="59" spans="1:19" s="39" customFormat="1" ht="13.5" customHeight="1">
      <c r="A59" s="27">
        <v>8</v>
      </c>
      <c r="B59" s="28"/>
      <c r="C59" s="29"/>
      <c r="D59" s="29"/>
      <c r="E59" s="30">
        <v>14</v>
      </c>
      <c r="F59" s="31" t="str">
        <f>UPPER(IF($E59="","",VLOOKUP($E59,'[8]男單 Prep'!$A$7:$P$22,2)))</f>
        <v>張和進</v>
      </c>
      <c r="G59" s="233" t="s">
        <v>430</v>
      </c>
      <c r="H59" s="28"/>
      <c r="I59" s="28" t="str">
        <f>IF($E59="","",VLOOKUP($E59,'[8]男單 Prep'!$A$7:$P$22,4))</f>
        <v>台中市</v>
      </c>
      <c r="J59" s="48"/>
      <c r="K59" s="49"/>
      <c r="L59" s="33"/>
      <c r="M59" s="56"/>
      <c r="N59" s="55"/>
      <c r="O59" s="498" t="s">
        <v>441</v>
      </c>
      <c r="P59" s="499"/>
      <c r="Q59" s="36"/>
      <c r="R59" s="37"/>
      <c r="S59" s="38"/>
    </row>
    <row r="60" spans="1:19" s="39" customFormat="1" ht="0.75" customHeight="1">
      <c r="A60" s="27"/>
      <c r="B60" s="41"/>
      <c r="C60" s="41"/>
      <c r="D60" s="41"/>
      <c r="E60" s="41"/>
      <c r="F60" s="42"/>
      <c r="G60" s="445"/>
      <c r="H60" s="43"/>
      <c r="I60" s="33"/>
      <c r="J60" s="52"/>
      <c r="K60" s="33"/>
      <c r="L60" s="33"/>
      <c r="M60" s="56"/>
      <c r="N60" s="62"/>
      <c r="O60" s="498"/>
      <c r="P60" s="499"/>
      <c r="Q60" s="46">
        <f>UPPER(IF(OR(P60="a",P60="as"),O52,IF(OR(P60="b",P60="bs"),O68,)))</f>
      </c>
      <c r="R60" s="54"/>
      <c r="S60" s="38"/>
    </row>
    <row r="61" spans="1:19" s="39" customFormat="1" ht="13.5" customHeight="1">
      <c r="A61" s="27">
        <v>9</v>
      </c>
      <c r="B61" s="28"/>
      <c r="C61" s="29"/>
      <c r="D61" s="29"/>
      <c r="E61" s="30">
        <v>7</v>
      </c>
      <c r="F61" s="31" t="str">
        <f>UPPER(IF($E61="","",VLOOKUP($E61,'[8]男單 Prep'!$A$7:$P$22,2)))</f>
        <v>田開增</v>
      </c>
      <c r="G61" s="233"/>
      <c r="H61" s="28"/>
      <c r="I61" s="28" t="str">
        <f>IF($E61="","",VLOOKUP($E61,'[8]男單 Prep'!$A$7:$P$22,4))</f>
        <v>桃園縣</v>
      </c>
      <c r="J61" s="32"/>
      <c r="K61" s="33"/>
      <c r="L61" s="33"/>
      <c r="M61" s="33"/>
      <c r="N61" s="55"/>
      <c r="O61" s="498"/>
      <c r="P61" s="499"/>
      <c r="Q61" s="49"/>
      <c r="R61" s="60"/>
      <c r="S61" s="38"/>
    </row>
    <row r="62" spans="1:19" s="39" customFormat="1" ht="1.5" customHeight="1">
      <c r="A62" s="27"/>
      <c r="B62" s="41"/>
      <c r="C62" s="41"/>
      <c r="D62" s="41"/>
      <c r="E62" s="41"/>
      <c r="F62" s="42"/>
      <c r="G62" s="445"/>
      <c r="H62" s="43"/>
      <c r="I62" s="44" t="s">
        <v>6</v>
      </c>
      <c r="J62" s="45"/>
      <c r="K62" s="46">
        <f>UPPER(IF(OR(J62="a",J62="as"),F61,IF(OR(J62="b",J62="bs"),F63,)))</f>
      </c>
      <c r="L62" s="46"/>
      <c r="M62" s="33"/>
      <c r="N62" s="55"/>
      <c r="O62" s="55"/>
      <c r="P62" s="59"/>
      <c r="Q62" s="36"/>
      <c r="R62" s="70"/>
      <c r="S62" s="38"/>
    </row>
    <row r="63" spans="1:19" s="39" customFormat="1" ht="13.5" customHeight="1">
      <c r="A63" s="27">
        <v>10</v>
      </c>
      <c r="B63" s="28"/>
      <c r="C63" s="29"/>
      <c r="D63" s="29"/>
      <c r="E63" s="30">
        <v>6</v>
      </c>
      <c r="F63" s="31" t="str">
        <f>UPPER(IF($E63="","",VLOOKUP($E63,'[8]男單 Prep'!$A$7:$P$22,2)))</f>
        <v>張道雄</v>
      </c>
      <c r="G63" s="233" t="s">
        <v>431</v>
      </c>
      <c r="H63" s="28"/>
      <c r="I63" s="28" t="str">
        <f>IF($E63="","",VLOOKUP($E63,'[8]男單 Prep'!$A$7:$P$22,4))</f>
        <v>新北市</v>
      </c>
      <c r="J63" s="48"/>
      <c r="K63" s="511" t="s">
        <v>437</v>
      </c>
      <c r="L63" s="512"/>
      <c r="M63" s="33"/>
      <c r="N63" s="55"/>
      <c r="O63" s="55"/>
      <c r="P63" s="59"/>
      <c r="Q63" s="36"/>
      <c r="R63" s="70"/>
      <c r="S63" s="38"/>
    </row>
    <row r="64" spans="1:19" s="39" customFormat="1" ht="0.75" customHeight="1">
      <c r="A64" s="27"/>
      <c r="B64" s="41"/>
      <c r="C64" s="41"/>
      <c r="D64" s="41"/>
      <c r="E64" s="51"/>
      <c r="F64" s="42"/>
      <c r="G64" s="445"/>
      <c r="H64" s="43"/>
      <c r="I64" s="33"/>
      <c r="J64" s="52"/>
      <c r="K64" s="498"/>
      <c r="L64" s="499"/>
      <c r="M64" s="46">
        <f>UPPER(IF(OR(L64="a",L64="as"),K62,IF(OR(L64="b",L64="bs"),K66,)))</f>
      </c>
      <c r="N64" s="54"/>
      <c r="O64" s="55"/>
      <c r="P64" s="59"/>
      <c r="Q64" s="36"/>
      <c r="R64" s="70"/>
      <c r="S64" s="38"/>
    </row>
    <row r="65" spans="1:19" s="39" customFormat="1" ht="13.5" customHeight="1">
      <c r="A65" s="27">
        <v>11</v>
      </c>
      <c r="B65" s="28"/>
      <c r="C65" s="29"/>
      <c r="D65" s="29"/>
      <c r="E65" s="30">
        <v>5</v>
      </c>
      <c r="F65" s="31" t="str">
        <f>UPPER(IF($E65="","",VLOOKUP($E65,'[8]男單 Prep'!$A$7:$P$22,2)))</f>
        <v>邱木啟</v>
      </c>
      <c r="G65" s="233"/>
      <c r="H65" s="28"/>
      <c r="I65" s="28" t="str">
        <f>IF($E65="","",VLOOKUP($E65,'[8]男單 Prep'!$A$7:$P$22,4))</f>
        <v>新北市</v>
      </c>
      <c r="J65" s="32"/>
      <c r="K65" s="498"/>
      <c r="L65" s="499"/>
      <c r="M65" s="49"/>
      <c r="N65" s="57"/>
      <c r="O65" s="55"/>
      <c r="P65" s="59"/>
      <c r="Q65" s="36"/>
      <c r="R65" s="70"/>
      <c r="S65" s="38"/>
    </row>
    <row r="66" spans="1:19" s="39" customFormat="1" ht="1.5" customHeight="1">
      <c r="A66" s="27"/>
      <c r="B66" s="41"/>
      <c r="C66" s="41"/>
      <c r="D66" s="41"/>
      <c r="E66" s="51"/>
      <c r="F66" s="42"/>
      <c r="G66" s="445"/>
      <c r="H66" s="43"/>
      <c r="I66" s="44" t="s">
        <v>6</v>
      </c>
      <c r="J66" s="45"/>
      <c r="K66" s="46">
        <f>UPPER(IF(OR(J66="a",J66="as"),F65,IF(OR(J66="b",J66="bs"),F67,)))</f>
      </c>
      <c r="L66" s="58"/>
      <c r="M66" s="56"/>
      <c r="N66" s="59"/>
      <c r="O66" s="55"/>
      <c r="P66" s="59"/>
      <c r="Q66" s="36"/>
      <c r="R66" s="70"/>
      <c r="S66" s="38"/>
    </row>
    <row r="67" spans="1:19" s="39" customFormat="1" ht="13.5" customHeight="1">
      <c r="A67" s="27">
        <v>12</v>
      </c>
      <c r="B67" s="28"/>
      <c r="C67" s="29">
        <f>IF($E67="","",VLOOKUP($E67,'[8]男單 Prep'!$A$7:$P$22,16))</f>
        <v>3</v>
      </c>
      <c r="D67" s="29">
        <v>4</v>
      </c>
      <c r="E67" s="30">
        <v>4</v>
      </c>
      <c r="F67" s="31" t="str">
        <f>UPPER(IF($E67="","",VLOOKUP($E67,'[8]男單 Prep'!$A$7:$P$22,2)))</f>
        <v>吳清良</v>
      </c>
      <c r="G67" s="233" t="s">
        <v>432</v>
      </c>
      <c r="H67" s="28"/>
      <c r="I67" s="28" t="str">
        <f>IF($E67="","",VLOOKUP($E67,'[8]男單 Prep'!$A$7:$P$22,4))</f>
        <v>台中市</v>
      </c>
      <c r="J67" s="48"/>
      <c r="K67" s="49"/>
      <c r="L67" s="33"/>
      <c r="M67" s="498" t="s">
        <v>440</v>
      </c>
      <c r="N67" s="499"/>
      <c r="O67" s="55"/>
      <c r="P67" s="59"/>
      <c r="Q67" s="36"/>
      <c r="R67" s="70"/>
      <c r="S67" s="38"/>
    </row>
    <row r="68" spans="1:19" s="39" customFormat="1" ht="0.75" customHeight="1">
      <c r="A68" s="27"/>
      <c r="B68" s="41"/>
      <c r="C68" s="41"/>
      <c r="D68" s="41"/>
      <c r="E68" s="51"/>
      <c r="F68" s="42"/>
      <c r="G68" s="445"/>
      <c r="H68" s="43"/>
      <c r="I68" s="33"/>
      <c r="J68" s="52"/>
      <c r="K68" s="33"/>
      <c r="L68" s="33"/>
      <c r="M68" s="498"/>
      <c r="N68" s="499"/>
      <c r="O68" s="46">
        <f>UPPER(IF(OR(N68="a",N68="as"),M64,IF(OR(N68="b",N68="bs"),M72,)))</f>
      </c>
      <c r="P68" s="64"/>
      <c r="Q68" s="36"/>
      <c r="R68" s="70"/>
      <c r="S68" s="38"/>
    </row>
    <row r="69" spans="1:19" s="39" customFormat="1" ht="13.5" customHeight="1">
      <c r="A69" s="27">
        <v>13</v>
      </c>
      <c r="B69" s="28"/>
      <c r="C69" s="29"/>
      <c r="D69" s="29"/>
      <c r="E69" s="30">
        <v>8</v>
      </c>
      <c r="F69" s="31" t="str">
        <f>UPPER(IF($E69="","",VLOOKUP($E69,'[8]男單 Prep'!$A$7:$P$22,2)))</f>
        <v>朱忠勇</v>
      </c>
      <c r="G69" s="233"/>
      <c r="H69" s="28"/>
      <c r="I69" s="28" t="str">
        <f>IF($E69="","",VLOOKUP($E69,'[8]男單 Prep'!$A$7:$P$22,4))</f>
        <v>雲林縣</v>
      </c>
      <c r="J69" s="32"/>
      <c r="K69" s="33"/>
      <c r="L69" s="33"/>
      <c r="M69" s="498"/>
      <c r="N69" s="499"/>
      <c r="O69" s="49"/>
      <c r="P69" s="62"/>
      <c r="Q69" s="36"/>
      <c r="R69" s="70"/>
      <c r="S69" s="38"/>
    </row>
    <row r="70" spans="1:19" s="39" customFormat="1" ht="1.5" customHeight="1">
      <c r="A70" s="27"/>
      <c r="B70" s="41"/>
      <c r="C70" s="41"/>
      <c r="D70" s="41"/>
      <c r="E70" s="51"/>
      <c r="F70" s="42"/>
      <c r="G70" s="445"/>
      <c r="H70" s="43"/>
      <c r="I70" s="44" t="s">
        <v>6</v>
      </c>
      <c r="J70" s="45"/>
      <c r="K70" s="46">
        <f>UPPER(IF(OR(J70="a",J70="as"),F69,IF(OR(J70="b",J70="bs"),F71,)))</f>
      </c>
      <c r="L70" s="46"/>
      <c r="M70" s="33"/>
      <c r="N70" s="59"/>
      <c r="O70" s="55"/>
      <c r="P70" s="62"/>
      <c r="Q70" s="36"/>
      <c r="R70" s="70"/>
      <c r="S70" s="38"/>
    </row>
    <row r="71" spans="1:19" s="39" customFormat="1" ht="13.5" customHeight="1">
      <c r="A71" s="27">
        <v>14</v>
      </c>
      <c r="B71" s="28"/>
      <c r="C71" s="29"/>
      <c r="D71" s="29"/>
      <c r="E71" s="30">
        <v>10</v>
      </c>
      <c r="F71" s="31" t="str">
        <f>UPPER(IF($E71="","",VLOOKUP($E71,'[8]男單 Prep'!$A$7:$P$22,2)))</f>
        <v>黃翰敦</v>
      </c>
      <c r="G71" s="233" t="s">
        <v>433</v>
      </c>
      <c r="H71" s="28"/>
      <c r="I71" s="28" t="str">
        <f>IF($E71="","",VLOOKUP($E71,'[8]男單 Prep'!$A$7:$P$22,4))</f>
        <v>高雄市</v>
      </c>
      <c r="J71" s="48"/>
      <c r="K71" s="511" t="s">
        <v>438</v>
      </c>
      <c r="L71" s="512"/>
      <c r="M71" s="33"/>
      <c r="N71" s="59"/>
      <c r="O71" s="55"/>
      <c r="P71" s="62"/>
      <c r="Q71" s="36"/>
      <c r="R71" s="70"/>
      <c r="S71" s="38"/>
    </row>
    <row r="72" spans="1:19" s="39" customFormat="1" ht="0.75" customHeight="1">
      <c r="A72" s="27"/>
      <c r="B72" s="41"/>
      <c r="C72" s="41"/>
      <c r="D72" s="41"/>
      <c r="E72" s="51"/>
      <c r="F72" s="42"/>
      <c r="G72" s="445"/>
      <c r="H72" s="43"/>
      <c r="I72" s="33"/>
      <c r="J72" s="52"/>
      <c r="K72" s="498"/>
      <c r="L72" s="499"/>
      <c r="M72" s="46">
        <f>UPPER(IF(OR(L72="a",L72="as"),K70,IF(OR(L72="b",L72="bs"),K74,)))</f>
      </c>
      <c r="N72" s="64"/>
      <c r="O72" s="55"/>
      <c r="P72" s="62"/>
      <c r="Q72" s="36"/>
      <c r="R72" s="70"/>
      <c r="S72" s="38"/>
    </row>
    <row r="73" spans="1:19" s="39" customFormat="1" ht="13.5" customHeight="1">
      <c r="A73" s="27">
        <v>15</v>
      </c>
      <c r="B73" s="28"/>
      <c r="C73" s="29"/>
      <c r="D73" s="29"/>
      <c r="E73" s="30">
        <v>12</v>
      </c>
      <c r="F73" s="31" t="str">
        <f>UPPER(IF($E73="","",VLOOKUP($E73,'[8]男單 Prep'!$A$7:$P$22,2)))</f>
        <v>陳嘉上</v>
      </c>
      <c r="G73" s="233"/>
      <c r="H73" s="28"/>
      <c r="I73" s="28" t="str">
        <f>IF($E73="","",VLOOKUP($E73,'[8]男單 Prep'!$A$7:$P$22,4))</f>
        <v>嘉義縣</v>
      </c>
      <c r="J73" s="32"/>
      <c r="K73" s="498"/>
      <c r="L73" s="499"/>
      <c r="M73" s="49"/>
      <c r="N73" s="55"/>
      <c r="O73" s="55"/>
      <c r="P73" s="55"/>
      <c r="Q73" s="36"/>
      <c r="R73" s="70"/>
      <c r="S73" s="38"/>
    </row>
    <row r="74" spans="1:19" s="39" customFormat="1" ht="1.5" customHeight="1">
      <c r="A74" s="27"/>
      <c r="B74" s="41"/>
      <c r="C74" s="41"/>
      <c r="D74" s="41"/>
      <c r="E74" s="41"/>
      <c r="F74" s="42"/>
      <c r="G74" s="445"/>
      <c r="H74" s="43"/>
      <c r="I74" s="44" t="s">
        <v>6</v>
      </c>
      <c r="J74" s="45"/>
      <c r="K74" s="46">
        <f>UPPER(IF(OR(J74="a",J74="as"),F73,IF(OR(J74="b",J74="bs"),F75,)))</f>
      </c>
      <c r="L74" s="58"/>
      <c r="M74" s="56"/>
      <c r="N74" s="55"/>
      <c r="O74" s="55"/>
      <c r="P74" s="55"/>
      <c r="Q74" s="36"/>
      <c r="R74" s="70"/>
      <c r="S74" s="38"/>
    </row>
    <row r="75" spans="1:19" s="39" customFormat="1" ht="13.5" customHeight="1">
      <c r="A75" s="27">
        <v>16</v>
      </c>
      <c r="B75" s="28"/>
      <c r="C75" s="29">
        <f>IF($E75="","",VLOOKUP($E75,'[8]男單 Prep'!$A$7:$P$22,16))</f>
        <v>2</v>
      </c>
      <c r="D75" s="29">
        <v>2</v>
      </c>
      <c r="E75" s="30">
        <v>2</v>
      </c>
      <c r="F75" s="31" t="str">
        <f>UPPER(IF($E75="","",VLOOKUP($E75,'[8]男單 Prep'!$A$7:$P$22,2)))</f>
        <v>林受錄</v>
      </c>
      <c r="G75" s="233" t="s">
        <v>434</v>
      </c>
      <c r="H75" s="28"/>
      <c r="I75" s="28" t="str">
        <f>IF($E75="","",VLOOKUP($E75,'[8]男單 Prep'!$A$7:$P$22,4))</f>
        <v>高雄市</v>
      </c>
      <c r="J75" s="48"/>
      <c r="K75" s="49"/>
      <c r="L75" s="33"/>
      <c r="M75" s="56"/>
      <c r="N75" s="55"/>
      <c r="O75" s="55"/>
      <c r="P75" s="55"/>
      <c r="Q75" s="36"/>
      <c r="R75" s="70"/>
      <c r="S75" s="38"/>
    </row>
    <row r="76" ht="4.5" customHeight="1"/>
    <row r="77" spans="1:18" s="399" customFormat="1" ht="15.75" customHeight="1">
      <c r="A77" s="413" t="s">
        <v>173</v>
      </c>
      <c r="B77" s="398"/>
      <c r="C77" s="398"/>
      <c r="D77" s="398"/>
      <c r="E77" s="398"/>
      <c r="F77" s="398"/>
      <c r="G77" s="398"/>
      <c r="H77" s="398"/>
      <c r="I77" s="398"/>
      <c r="J77" s="421"/>
      <c r="K77" s="422"/>
      <c r="L77" s="421"/>
      <c r="M77" s="422"/>
      <c r="N77" s="421"/>
      <c r="O77" s="421" t="s">
        <v>0</v>
      </c>
      <c r="P77" s="421"/>
      <c r="Q77" s="423"/>
      <c r="R77" s="424"/>
    </row>
    <row r="78" spans="1:18" s="353" customFormat="1" ht="13.5" customHeight="1">
      <c r="A78" s="346" t="s">
        <v>187</v>
      </c>
      <c r="B78" s="355"/>
      <c r="C78" s="349"/>
      <c r="D78" s="349"/>
      <c r="E78" s="349"/>
      <c r="F78" s="349"/>
      <c r="G78" s="356"/>
      <c r="H78" s="349"/>
      <c r="I78" s="349"/>
      <c r="J78" s="351"/>
      <c r="K78" s="357"/>
      <c r="L78" s="351"/>
      <c r="M78" s="357"/>
      <c r="N78" s="351"/>
      <c r="O78" s="349"/>
      <c r="P78" s="351"/>
      <c r="Q78" s="349"/>
      <c r="R78" s="351"/>
    </row>
    <row r="79" spans="1:18" s="8" customFormat="1" ht="9" customHeight="1">
      <c r="A79" s="2" t="s">
        <v>1</v>
      </c>
      <c r="B79" s="2"/>
      <c r="C79" s="2"/>
      <c r="D79" s="2"/>
      <c r="E79" s="2"/>
      <c r="F79" s="4"/>
      <c r="G79" s="2" t="s">
        <v>2</v>
      </c>
      <c r="H79" s="4"/>
      <c r="I79" s="2"/>
      <c r="J79" s="5"/>
      <c r="K79" s="2"/>
      <c r="L79" s="6"/>
      <c r="M79" s="2"/>
      <c r="N79" s="6"/>
      <c r="O79" s="2"/>
      <c r="P79" s="5"/>
      <c r="Q79" s="4"/>
      <c r="R79" s="7" t="s">
        <v>3</v>
      </c>
    </row>
    <row r="80" spans="1:18" s="14" customFormat="1" ht="11.25" customHeight="1" thickBot="1">
      <c r="A80" s="453" t="str">
        <f>'[9]Week SetUp'!$A$10</f>
        <v>2011/11/5-7</v>
      </c>
      <c r="B80" s="453"/>
      <c r="C80" s="453"/>
      <c r="D80" s="453"/>
      <c r="E80" s="9"/>
      <c r="F80" s="9"/>
      <c r="G80" s="9" t="str">
        <f>'[9]Week SetUp'!$C$10</f>
        <v>台中市</v>
      </c>
      <c r="H80" s="231"/>
      <c r="I80" s="9"/>
      <c r="J80" s="10"/>
      <c r="K80" s="11"/>
      <c r="L80" s="10"/>
      <c r="M80" s="12"/>
      <c r="N80" s="10"/>
      <c r="O80" s="9"/>
      <c r="P80" s="10"/>
      <c r="Q80" s="9"/>
      <c r="R80" s="13" t="str">
        <f>'[9]Week SetUp'!$E$10</f>
        <v>王正松</v>
      </c>
    </row>
    <row r="81" spans="1:18" s="19" customFormat="1" ht="9.75">
      <c r="A81" s="15"/>
      <c r="B81" s="16"/>
      <c r="C81" s="16"/>
      <c r="D81" s="16"/>
      <c r="E81" s="16" t="s">
        <v>90</v>
      </c>
      <c r="F81" s="17" t="s">
        <v>91</v>
      </c>
      <c r="G81" s="17"/>
      <c r="H81" s="4"/>
      <c r="I81" s="17"/>
      <c r="J81" s="18"/>
      <c r="K81" s="16" t="s">
        <v>93</v>
      </c>
      <c r="L81" s="18"/>
      <c r="M81" s="16" t="s">
        <v>94</v>
      </c>
      <c r="N81" s="18"/>
      <c r="O81" s="16" t="s">
        <v>5</v>
      </c>
      <c r="P81" s="18"/>
      <c r="Q81" s="16"/>
      <c r="R81" s="6"/>
    </row>
    <row r="82" spans="1:18" s="19" customFormat="1" ht="3.75" customHeight="1" thickBot="1">
      <c r="A82" s="20"/>
      <c r="B82" s="21"/>
      <c r="C82" s="22"/>
      <c r="D82" s="22"/>
      <c r="E82" s="21"/>
      <c r="F82" s="23"/>
      <c r="G82" s="23"/>
      <c r="H82" s="232"/>
      <c r="I82" s="23"/>
      <c r="J82" s="25"/>
      <c r="K82" s="21"/>
      <c r="L82" s="25"/>
      <c r="M82" s="21"/>
      <c r="N82" s="25"/>
      <c r="O82" s="21"/>
      <c r="P82" s="25"/>
      <c r="Q82" s="21"/>
      <c r="R82" s="26"/>
    </row>
    <row r="83" spans="1:21" s="39" customFormat="1" ht="13.5" customHeight="1">
      <c r="A83" s="27">
        <v>1</v>
      </c>
      <c r="B83" s="28"/>
      <c r="C83" s="28"/>
      <c r="D83" s="28"/>
      <c r="E83" s="30">
        <v>1</v>
      </c>
      <c r="F83" s="31" t="str">
        <f>UPPER(IF($E83="","",VLOOKUP($E83,'[9]男單 Prep'!$A$7:$P$22,2)))</f>
        <v>蔡福仁</v>
      </c>
      <c r="G83" s="233"/>
      <c r="H83" s="28"/>
      <c r="I83" s="28" t="str">
        <f>IF($E83="","",VLOOKUP($E83,'[9]男單 Prep'!$A$7:$P$22,4))</f>
        <v>雲林縣</v>
      </c>
      <c r="J83" s="32"/>
      <c r="K83" s="33"/>
      <c r="L83" s="33"/>
      <c r="M83" s="33"/>
      <c r="N83" s="33"/>
      <c r="O83" s="473" t="s">
        <v>381</v>
      </c>
      <c r="P83" s="35"/>
      <c r="Q83" s="36"/>
      <c r="R83" s="37"/>
      <c r="S83" s="38"/>
      <c r="U83" s="40" t="e">
        <f>#REF!</f>
        <v>#REF!</v>
      </c>
    </row>
    <row r="84" spans="1:21" s="39" customFormat="1" ht="1.5" customHeight="1">
      <c r="A84" s="27"/>
      <c r="B84" s="41"/>
      <c r="C84" s="41"/>
      <c r="D84" s="41"/>
      <c r="E84" s="41"/>
      <c r="F84" s="42"/>
      <c r="G84" s="445"/>
      <c r="H84" s="43"/>
      <c r="I84" s="44" t="s">
        <v>6</v>
      </c>
      <c r="J84" s="45"/>
      <c r="K84" s="46">
        <f>UPPER(IF(OR(J84="a",J84="as"),F83,IF(OR(J84="b",J84="bs"),F85,)))</f>
      </c>
      <c r="L84" s="46"/>
      <c r="M84" s="33"/>
      <c r="N84" s="33"/>
      <c r="O84" s="34"/>
      <c r="P84" s="35"/>
      <c r="Q84" s="36"/>
      <c r="R84" s="37"/>
      <c r="S84" s="38"/>
      <c r="U84" s="47" t="e">
        <f>#REF!</f>
        <v>#REF!</v>
      </c>
    </row>
    <row r="85" spans="1:21" s="39" customFormat="1" ht="13.5" customHeight="1">
      <c r="A85" s="27">
        <v>2</v>
      </c>
      <c r="B85" s="28"/>
      <c r="C85" s="28"/>
      <c r="D85" s="28"/>
      <c r="E85" s="30"/>
      <c r="F85" s="31" t="s">
        <v>108</v>
      </c>
      <c r="G85" s="233"/>
      <c r="H85" s="28"/>
      <c r="I85" s="28">
        <f>IF($E85="","",VLOOKUP($E85,'[9]男單 Prep'!$A$7:$P$22,4))</f>
      </c>
      <c r="J85" s="48"/>
      <c r="K85" s="511" t="s">
        <v>443</v>
      </c>
      <c r="L85" s="512"/>
      <c r="M85" s="33"/>
      <c r="N85" s="33"/>
      <c r="O85" s="34"/>
      <c r="P85" s="35"/>
      <c r="Q85" s="36"/>
      <c r="R85" s="37"/>
      <c r="S85" s="38"/>
      <c r="U85" s="47" t="e">
        <f>#REF!</f>
        <v>#REF!</v>
      </c>
    </row>
    <row r="86" spans="1:21" s="39" customFormat="1" ht="0.75" customHeight="1">
      <c r="A86" s="27"/>
      <c r="B86" s="41"/>
      <c r="C86" s="41"/>
      <c r="D86" s="41"/>
      <c r="E86" s="51"/>
      <c r="F86" s="42"/>
      <c r="G86" s="445"/>
      <c r="H86" s="43"/>
      <c r="I86" s="33"/>
      <c r="J86" s="52"/>
      <c r="K86" s="498"/>
      <c r="L86" s="499"/>
      <c r="M86" s="46">
        <f>UPPER(IF(OR(L86="a",L86="as"),K84,IF(OR(L86="b",L86="bs"),K88,)))</f>
      </c>
      <c r="N86" s="54"/>
      <c r="O86" s="55"/>
      <c r="P86" s="55"/>
      <c r="Q86" s="36"/>
      <c r="R86" s="37"/>
      <c r="S86" s="38"/>
      <c r="U86" s="47" t="e">
        <f>#REF!</f>
        <v>#REF!</v>
      </c>
    </row>
    <row r="87" spans="1:21" s="39" customFormat="1" ht="13.5" customHeight="1">
      <c r="A87" s="27">
        <v>3</v>
      </c>
      <c r="B87" s="28"/>
      <c r="C87" s="28"/>
      <c r="D87" s="28"/>
      <c r="E87" s="30">
        <v>2</v>
      </c>
      <c r="F87" s="31" t="str">
        <f>UPPER(IF($E87="","",VLOOKUP($E87,'[9]男單 Prep'!$A$7:$P$22,2)))</f>
        <v>游常吉</v>
      </c>
      <c r="G87" s="233"/>
      <c r="H87" s="28"/>
      <c r="I87" s="28" t="str">
        <f>IF($E87="","",VLOOKUP($E87,'[9]男單 Prep'!$A$7:$P$22,4))</f>
        <v>台中市</v>
      </c>
      <c r="J87" s="32"/>
      <c r="K87" s="498"/>
      <c r="L87" s="499"/>
      <c r="M87" s="49"/>
      <c r="N87" s="57"/>
      <c r="O87" s="55"/>
      <c r="P87" s="55"/>
      <c r="Q87" s="36"/>
      <c r="R87" s="37"/>
      <c r="S87" s="38"/>
      <c r="U87" s="47" t="e">
        <f>#REF!</f>
        <v>#REF!</v>
      </c>
    </row>
    <row r="88" spans="1:21" s="39" customFormat="1" ht="1.5" customHeight="1">
      <c r="A88" s="27"/>
      <c r="B88" s="41"/>
      <c r="C88" s="41"/>
      <c r="D88" s="41"/>
      <c r="E88" s="51"/>
      <c r="F88" s="42"/>
      <c r="G88" s="445"/>
      <c r="H88" s="43"/>
      <c r="I88" s="44" t="s">
        <v>6</v>
      </c>
      <c r="J88" s="45"/>
      <c r="K88" s="46">
        <f>UPPER(IF(OR(J88="a",J88="as"),F87,IF(OR(J88="b",J88="bs"),F89,)))</f>
      </c>
      <c r="L88" s="58"/>
      <c r="M88" s="56"/>
      <c r="N88" s="59"/>
      <c r="O88" s="55"/>
      <c r="P88" s="55"/>
      <c r="Q88" s="36"/>
      <c r="R88" s="37"/>
      <c r="S88" s="38"/>
      <c r="U88" s="47" t="e">
        <f>#REF!</f>
        <v>#REF!</v>
      </c>
    </row>
    <row r="89" spans="1:21" s="39" customFormat="1" ht="12.75" customHeight="1">
      <c r="A89" s="27">
        <v>4</v>
      </c>
      <c r="B89" s="28"/>
      <c r="C89" s="28"/>
      <c r="D89" s="28"/>
      <c r="E89" s="30"/>
      <c r="F89" s="31" t="s">
        <v>108</v>
      </c>
      <c r="G89" s="233"/>
      <c r="H89" s="28"/>
      <c r="I89" s="28">
        <f>IF($E89="","",VLOOKUP($E89,'[9]男單 Prep'!$A$7:$P$22,4))</f>
      </c>
      <c r="J89" s="237"/>
      <c r="K89" s="49"/>
      <c r="L89" s="33"/>
      <c r="M89" s="498" t="s">
        <v>445</v>
      </c>
      <c r="N89" s="499"/>
      <c r="O89" s="55"/>
      <c r="P89" s="55"/>
      <c r="Q89" s="36"/>
      <c r="R89" s="37"/>
      <c r="S89" s="38"/>
      <c r="U89" s="47" t="e">
        <f>#REF!</f>
        <v>#REF!</v>
      </c>
    </row>
    <row r="90" spans="1:21" s="39" customFormat="1" ht="0.75" customHeight="1" hidden="1">
      <c r="A90" s="27"/>
      <c r="B90" s="41"/>
      <c r="C90" s="41"/>
      <c r="D90" s="41"/>
      <c r="E90" s="51"/>
      <c r="F90" s="42"/>
      <c r="G90" s="445"/>
      <c r="H90" s="43"/>
      <c r="I90" s="33"/>
      <c r="J90" s="52"/>
      <c r="K90" s="33"/>
      <c r="L90" s="33"/>
      <c r="M90" s="498"/>
      <c r="N90" s="499"/>
      <c r="O90" s="46">
        <f>UPPER(IF(OR(N90="a",N90="as"),M86,IF(OR(N90="b",N90="bs"),M94,)))</f>
      </c>
      <c r="P90" s="54"/>
      <c r="Q90" s="36"/>
      <c r="R90" s="37"/>
      <c r="S90" s="38"/>
      <c r="U90" s="47" t="e">
        <f>#REF!</f>
        <v>#REF!</v>
      </c>
    </row>
    <row r="91" spans="1:21" s="39" customFormat="1" ht="13.5" customHeight="1">
      <c r="A91" s="27">
        <v>5</v>
      </c>
      <c r="B91" s="28"/>
      <c r="C91" s="28"/>
      <c r="D91" s="28"/>
      <c r="E91" s="30">
        <v>3</v>
      </c>
      <c r="F91" s="31" t="str">
        <f>UPPER(IF($E91="","",VLOOKUP($E91,'[9]男單 Prep'!$A$7:$P$22,2)))</f>
        <v>尾田行令</v>
      </c>
      <c r="G91" s="233"/>
      <c r="H91" s="28"/>
      <c r="I91" s="28" t="str">
        <f>IF($E91="","",VLOOKUP($E91,'[9]男單 Prep'!$A$7:$P$22,4))</f>
        <v>日本</v>
      </c>
      <c r="J91" s="238"/>
      <c r="K91" s="33"/>
      <c r="L91" s="33"/>
      <c r="M91" s="498"/>
      <c r="N91" s="499"/>
      <c r="O91" s="49"/>
      <c r="P91" s="60"/>
      <c r="Q91" s="61"/>
      <c r="R91" s="37"/>
      <c r="S91" s="38"/>
      <c r="U91" s="47" t="e">
        <f>#REF!</f>
        <v>#REF!</v>
      </c>
    </row>
    <row r="92" spans="1:21" s="39" customFormat="1" ht="1.5" customHeight="1" thickBot="1">
      <c r="A92" s="27"/>
      <c r="B92" s="41"/>
      <c r="C92" s="41"/>
      <c r="D92" s="41"/>
      <c r="E92" s="51"/>
      <c r="F92" s="42"/>
      <c r="G92" s="445"/>
      <c r="H92" s="43"/>
      <c r="I92" s="44" t="s">
        <v>6</v>
      </c>
      <c r="J92" s="45"/>
      <c r="K92" s="46">
        <f>UPPER(IF(OR(J92="a",J92="as"),F91,IF(OR(J92="b",J92="bs"),F93,)))</f>
      </c>
      <c r="L92" s="46"/>
      <c r="M92" s="33"/>
      <c r="N92" s="59"/>
      <c r="O92" s="55"/>
      <c r="P92" s="62"/>
      <c r="Q92" s="61"/>
      <c r="R92" s="37"/>
      <c r="S92" s="38"/>
      <c r="U92" s="63" t="e">
        <f>#REF!</f>
        <v>#REF!</v>
      </c>
    </row>
    <row r="93" spans="1:19" s="39" customFormat="1" ht="13.5" customHeight="1">
      <c r="A93" s="27">
        <v>6</v>
      </c>
      <c r="B93" s="28"/>
      <c r="C93" s="28"/>
      <c r="D93" s="28"/>
      <c r="E93" s="30">
        <v>5</v>
      </c>
      <c r="F93" s="31" t="str">
        <f>UPPER(IF($E93="","",VLOOKUP($E93,'[9]男單 Prep'!$A$7:$P$22,2)))</f>
        <v>張益瑞</v>
      </c>
      <c r="G93" s="233" t="s">
        <v>442</v>
      </c>
      <c r="H93" s="28"/>
      <c r="I93" s="28" t="str">
        <f>IF($E93="","",VLOOKUP($E93,'[9]男單 Prep'!$A$7:$P$22,4))</f>
        <v>台中市</v>
      </c>
      <c r="J93" s="48"/>
      <c r="K93" s="511" t="s">
        <v>444</v>
      </c>
      <c r="L93" s="512"/>
      <c r="M93" s="33"/>
      <c r="N93" s="59"/>
      <c r="O93" s="55"/>
      <c r="P93" s="62"/>
      <c r="Q93" s="61"/>
      <c r="R93" s="37"/>
      <c r="S93" s="38"/>
    </row>
    <row r="94" spans="1:19" s="39" customFormat="1" ht="0.75" customHeight="1">
      <c r="A94" s="27"/>
      <c r="B94" s="41"/>
      <c r="C94" s="41"/>
      <c r="D94" s="41"/>
      <c r="E94" s="51"/>
      <c r="F94" s="42"/>
      <c r="G94" s="445"/>
      <c r="H94" s="43"/>
      <c r="I94" s="33"/>
      <c r="J94" s="52"/>
      <c r="K94" s="498"/>
      <c r="L94" s="499"/>
      <c r="M94" s="46">
        <f>UPPER(IF(OR(L94="a",L94="as"),K92,IF(OR(L94="b",L94="bs"),K96,)))</f>
      </c>
      <c r="N94" s="64"/>
      <c r="O94" s="55"/>
      <c r="P94" s="62"/>
      <c r="Q94" s="61"/>
      <c r="R94" s="37"/>
      <c r="S94" s="38"/>
    </row>
    <row r="95" spans="1:19" s="39" customFormat="1" ht="13.5" customHeight="1">
      <c r="A95" s="27">
        <v>7</v>
      </c>
      <c r="B95" s="28"/>
      <c r="C95" s="28"/>
      <c r="D95" s="28"/>
      <c r="E95" s="30"/>
      <c r="F95" s="31" t="s">
        <v>108</v>
      </c>
      <c r="G95" s="233"/>
      <c r="H95" s="28"/>
      <c r="I95" s="28">
        <f>IF($E95="","",VLOOKUP($E95,'[9]男單 Prep'!$A$7:$P$22,4))</f>
      </c>
      <c r="J95" s="32"/>
      <c r="K95" s="498"/>
      <c r="L95" s="499"/>
      <c r="M95" s="49"/>
      <c r="N95" s="55"/>
      <c r="O95" s="55"/>
      <c r="P95" s="62"/>
      <c r="Q95" s="61"/>
      <c r="R95" s="37"/>
      <c r="S95" s="38"/>
    </row>
    <row r="96" spans="1:19" s="39" customFormat="1" ht="1.5" customHeight="1">
      <c r="A96" s="27"/>
      <c r="B96" s="41"/>
      <c r="C96" s="41"/>
      <c r="D96" s="41"/>
      <c r="E96" s="41"/>
      <c r="F96" s="42"/>
      <c r="G96" s="445"/>
      <c r="H96" s="43"/>
      <c r="I96" s="44" t="s">
        <v>6</v>
      </c>
      <c r="J96" s="45"/>
      <c r="K96" s="46">
        <f>UPPER(IF(OR(J96="a",J96="as"),F95,IF(OR(J96="b",J96="bs"),F97,)))</f>
      </c>
      <c r="L96" s="58"/>
      <c r="M96" s="56"/>
      <c r="N96" s="55"/>
      <c r="O96" s="55"/>
      <c r="P96" s="62"/>
      <c r="Q96" s="61"/>
      <c r="R96" s="37"/>
      <c r="S96" s="38"/>
    </row>
    <row r="97" spans="1:19" s="39" customFormat="1" ht="13.5" customHeight="1">
      <c r="A97" s="27">
        <v>8</v>
      </c>
      <c r="B97" s="28"/>
      <c r="C97" s="28"/>
      <c r="D97" s="28"/>
      <c r="E97" s="30">
        <v>4</v>
      </c>
      <c r="F97" s="31" t="str">
        <f>UPPER(IF($E97="","",VLOOKUP($E97,'[9]男單 Prep'!$A$7:$P$22,2)))</f>
        <v>張培堂</v>
      </c>
      <c r="G97" s="233"/>
      <c r="H97" s="28"/>
      <c r="I97" s="28" t="str">
        <f>IF($E97="","",VLOOKUP($E97,'[9]男單 Prep'!$A$7:$P$22,4))</f>
        <v>台中市</v>
      </c>
      <c r="J97" s="237"/>
      <c r="K97" s="49"/>
      <c r="L97" s="33"/>
      <c r="M97" s="56"/>
      <c r="N97" s="55"/>
      <c r="O97" s="55"/>
      <c r="P97" s="62"/>
      <c r="Q97" s="61"/>
      <c r="R97" s="37"/>
      <c r="S97" s="38"/>
    </row>
    <row r="115" ht="15"/>
    <row r="116" ht="15"/>
    <row r="117" ht="15"/>
    <row r="118" ht="15"/>
    <row r="119" ht="15"/>
    <row r="120" ht="15"/>
    <row r="121" ht="15"/>
  </sheetData>
  <sheetProtection/>
  <mergeCells count="18">
    <mergeCell ref="M67:N69"/>
    <mergeCell ref="M51:N53"/>
    <mergeCell ref="K93:L95"/>
    <mergeCell ref="K85:L87"/>
    <mergeCell ref="M89:N91"/>
    <mergeCell ref="M13:N15"/>
    <mergeCell ref="O8:Q9"/>
    <mergeCell ref="O21:P23"/>
    <mergeCell ref="O59:P61"/>
    <mergeCell ref="M29:N31"/>
    <mergeCell ref="K25:L27"/>
    <mergeCell ref="K17:L19"/>
    <mergeCell ref="K9:L11"/>
    <mergeCell ref="K71:L73"/>
    <mergeCell ref="K63:L65"/>
    <mergeCell ref="K55:L57"/>
    <mergeCell ref="K47:L49"/>
    <mergeCell ref="K33:L35"/>
  </mergeCells>
  <conditionalFormatting sqref="G39:I39 H23 H25 H29 H31 H33 H37 H7 H11 H13 H15 H17 H21 H9 H19 H27 H35 H65 H67 H69 H71 H75 H45 H49 H51 H53 H57 H59 H47 H55 H63 H73 H87 H89 H91 H95 H97 H85 H93">
    <cfRule type="expression" priority="42" dxfId="3" stopIfTrue="1">
      <formula>AND($E7&lt;9,$C7&gt;0)</formula>
    </cfRule>
  </conditionalFormatting>
  <conditionalFormatting sqref="I40 I24 I32 I36 I16 I28 I8 I20 I12 I70 I74 I54 I66 I58 I50 I46 I88 I96 I84">
    <cfRule type="expression" priority="39" dxfId="9" stopIfTrue="1">
      <formula>AND($O$1="CU",I8="Umpire")</formula>
    </cfRule>
    <cfRule type="expression" priority="40" dxfId="8" stopIfTrue="1">
      <formula>AND($O$1="CU",I8&lt;&gt;"Umpire",J8&lt;&gt;"")</formula>
    </cfRule>
    <cfRule type="expression" priority="41" dxfId="7" stopIfTrue="1">
      <formula>AND($O$1="CU",I8&lt;&gt;"Umpire")</formula>
    </cfRule>
  </conditionalFormatting>
  <conditionalFormatting sqref="E39">
    <cfRule type="expression" priority="38" dxfId="147" stopIfTrue="1">
      <formula>AND($E39&lt;9,$C39&gt;0)</formula>
    </cfRule>
  </conditionalFormatting>
  <conditionalFormatting sqref="F39">
    <cfRule type="cellIs" priority="36" dxfId="1" operator="equal" stopIfTrue="1">
      <formula>"Bye"</formula>
    </cfRule>
    <cfRule type="expression" priority="37" dxfId="3" stopIfTrue="1">
      <formula>AND($E39&lt;9,$C39&gt;0)</formula>
    </cfRule>
  </conditionalFormatting>
  <conditionalFormatting sqref="M10 M18 M26 M34 O30 O14 Q22">
    <cfRule type="expression" priority="34" dxfId="3" stopIfTrue="1">
      <formula>L10="as"</formula>
    </cfRule>
    <cfRule type="expression" priority="35" dxfId="3" stopIfTrue="1">
      <formula>L10="bs"</formula>
    </cfRule>
  </conditionalFormatting>
  <conditionalFormatting sqref="K8 K12 K16 K20 K24 K28 K32 K36 K40">
    <cfRule type="expression" priority="32" dxfId="3" stopIfTrue="1">
      <formula>J8="as"</formula>
    </cfRule>
    <cfRule type="expression" priority="33" dxfId="3" stopIfTrue="1">
      <formula>J8="bs"</formula>
    </cfRule>
  </conditionalFormatting>
  <conditionalFormatting sqref="B7 B11 B13 B15 B17 B21 B23 B25 B29 B31 B33 B37 B39 B9 B19 B27 B35 B45 B49 B51 B53 B57 B59 B61 B65 B67 B69 B71 B75 B47 B55 B63 B73 B83 B87 B89 B91 B95 B97 B85 B93">
    <cfRule type="cellIs" priority="30" dxfId="10" operator="equal" stopIfTrue="1">
      <formula>"QA"</formula>
    </cfRule>
    <cfRule type="cellIs" priority="31" dxfId="10" operator="equal" stopIfTrue="1">
      <formula>"DA"</formula>
    </cfRule>
  </conditionalFormatting>
  <conditionalFormatting sqref="J8 J12 J16 J20 J24 J28 J32 J36 J92 J88 J96 J70 J74 J66 J84 J46 J50 J54 J58 J62">
    <cfRule type="expression" priority="29" dxfId="2" stopIfTrue="1">
      <formula>$O$1="CU"</formula>
    </cfRule>
  </conditionalFormatting>
  <conditionalFormatting sqref="F7 F37 F25 F33 F31 F29 F23 F21 F17 F15 F13 F11 F9 F19 F27 F35 F45 F75 F71 F69 F67 F65 F61 F57 F59 F53 F51 F49 F47 F55 F63 F73 F83 F97 F91 F87 F85 F93 F95 F89">
    <cfRule type="cellIs" priority="28" dxfId="1" operator="equal" stopIfTrue="1">
      <formula>"Bye"</formula>
    </cfRule>
  </conditionalFormatting>
  <conditionalFormatting sqref="E7 E11 E13 E15 E17 E21 E23 E25 E29 E31 E33 E37 E9 E19 E27 E35 E49 E51 E53 E57 E59 E61 E65 E67 E69 E71 E75 E47 E55 E63 E73 E87 E89 E91 E95 E97 E85 E93">
    <cfRule type="expression" priority="27" dxfId="147" stopIfTrue="1">
      <formula>$E7&lt;5</formula>
    </cfRule>
  </conditionalFormatting>
  <conditionalFormatting sqref="H61">
    <cfRule type="expression" priority="26" dxfId="3" stopIfTrue="1">
      <formula>AND($E61&lt;9,$C61&gt;0)</formula>
    </cfRule>
  </conditionalFormatting>
  <conditionalFormatting sqref="I62">
    <cfRule type="expression" priority="23" dxfId="9" stopIfTrue="1">
      <formula>AND($O$1="CU",I62="Umpire")</formula>
    </cfRule>
    <cfRule type="expression" priority="24" dxfId="8" stopIfTrue="1">
      <formula>AND($O$1="CU",I62&lt;&gt;"Umpire",J62&lt;&gt;"")</formula>
    </cfRule>
    <cfRule type="expression" priority="25" dxfId="7" stopIfTrue="1">
      <formula>AND($O$1="CU",I62&lt;&gt;"Umpire")</formula>
    </cfRule>
  </conditionalFormatting>
  <conditionalFormatting sqref="M48 M56 M64 M72 O68 O52 Q60">
    <cfRule type="expression" priority="21" dxfId="3" stopIfTrue="1">
      <formula>L48="as"</formula>
    </cfRule>
    <cfRule type="expression" priority="22" dxfId="3" stopIfTrue="1">
      <formula>L48="bs"</formula>
    </cfRule>
  </conditionalFormatting>
  <conditionalFormatting sqref="K46 K50 K54 K58 K62 K66 K70 K74">
    <cfRule type="expression" priority="19" dxfId="3" stopIfTrue="1">
      <formula>J46="as"</formula>
    </cfRule>
    <cfRule type="expression" priority="20" dxfId="3" stopIfTrue="1">
      <formula>J46="bs"</formula>
    </cfRule>
  </conditionalFormatting>
  <conditionalFormatting sqref="E45">
    <cfRule type="expression" priority="14" dxfId="147" stopIfTrue="1">
      <formula>$E45&lt;5</formula>
    </cfRule>
  </conditionalFormatting>
  <conditionalFormatting sqref="H83">
    <cfRule type="expression" priority="13" dxfId="3" stopIfTrue="1">
      <formula>AND($E83&lt;9,$C83&gt;0)</formula>
    </cfRule>
  </conditionalFormatting>
  <conditionalFormatting sqref="I92">
    <cfRule type="expression" priority="10" dxfId="9" stopIfTrue="1">
      <formula>AND($O$1="CU",I92="Umpire")</formula>
    </cfRule>
    <cfRule type="expression" priority="11" dxfId="8" stopIfTrue="1">
      <formula>AND($O$1="CU",I92&lt;&gt;"Umpire",J92&lt;&gt;"")</formula>
    </cfRule>
    <cfRule type="expression" priority="12" dxfId="7" stopIfTrue="1">
      <formula>AND($O$1="CU",I92&lt;&gt;"Umpire")</formula>
    </cfRule>
  </conditionalFormatting>
  <conditionalFormatting sqref="M86 M94 O90">
    <cfRule type="expression" priority="8" dxfId="3" stopIfTrue="1">
      <formula>L86="as"</formula>
    </cfRule>
    <cfRule type="expression" priority="9" dxfId="3" stopIfTrue="1">
      <formula>L86="bs"</formula>
    </cfRule>
  </conditionalFormatting>
  <conditionalFormatting sqref="K84 K88 K92 K96">
    <cfRule type="expression" priority="6" dxfId="3" stopIfTrue="1">
      <formula>J84="as"</formula>
    </cfRule>
    <cfRule type="expression" priority="7" dxfId="3" stopIfTrue="1">
      <formula>J84="bs"</formula>
    </cfRule>
  </conditionalFormatting>
  <conditionalFormatting sqref="E83">
    <cfRule type="expression" priority="1" dxfId="147" stopIfTrue="1">
      <formula>$E83&lt;5</formula>
    </cfRule>
  </conditionalFormatting>
  <dataValidations count="1">
    <dataValidation type="list" allowBlank="1" showInputMessage="1" sqref="K85 M67 K47 K55 M51 O59 M13 K9 K17">
      <formula1>$U$7:$U$16</formula1>
    </dataValidation>
  </dataValidations>
  <printOptions horizontalCentered="1"/>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T70"/>
  <sheetViews>
    <sheetView showGridLines="0" zoomScale="106" zoomScaleNormal="106" zoomScalePageLayoutView="0" workbookViewId="0" topLeftCell="A1">
      <selection activeCell="J7" sqref="J7"/>
    </sheetView>
  </sheetViews>
  <sheetFormatPr defaultColWidth="9.00390625" defaultRowHeight="16.5"/>
  <cols>
    <col min="1" max="1" width="2.875" style="1" customWidth="1"/>
    <col min="2" max="2" width="2.25390625" style="1" customWidth="1"/>
    <col min="3" max="3" width="2.75390625" style="1" customWidth="1"/>
    <col min="4" max="4" width="2.75390625" style="73" customWidth="1"/>
    <col min="5" max="5" width="0.37109375" style="1" customWidth="1"/>
    <col min="6" max="6" width="8.75390625" style="1" customWidth="1"/>
    <col min="7" max="7" width="12.00390625" style="1" customWidth="1"/>
    <col min="8" max="8" width="5.125" style="1" customWidth="1"/>
    <col min="9" max="9" width="1.4921875" style="74" customWidth="1"/>
    <col min="10" max="10" width="11.75390625" style="1" customWidth="1"/>
    <col min="11" max="11" width="1.4921875" style="74" customWidth="1"/>
    <col min="12" max="12" width="12.875" style="1" customWidth="1"/>
    <col min="13" max="13" width="1.4921875" style="75" customWidth="1"/>
    <col min="14" max="14" width="11.25390625" style="1" customWidth="1"/>
    <col min="15" max="15" width="1.4921875" style="74" customWidth="1"/>
    <col min="16" max="16" width="9.375" style="1" customWidth="1"/>
    <col min="17" max="17" width="1.4921875" style="75" customWidth="1"/>
    <col min="18" max="18" width="8.00390625" style="1" hidden="1" customWidth="1"/>
    <col min="19" max="19" width="7.625" style="1" customWidth="1"/>
    <col min="20" max="20" width="8.00390625" style="1" hidden="1" customWidth="1"/>
    <col min="21" max="16384" width="9.00390625" style="1" customWidth="1"/>
  </cols>
  <sheetData>
    <row r="1" spans="1:17" s="399" customFormat="1" ht="15.75" customHeight="1">
      <c r="A1" s="413" t="s">
        <v>174</v>
      </c>
      <c r="B1" s="398"/>
      <c r="C1" s="398"/>
      <c r="D1" s="398"/>
      <c r="E1" s="398"/>
      <c r="F1" s="398"/>
      <c r="G1" s="398"/>
      <c r="H1" s="398"/>
      <c r="I1" s="421"/>
      <c r="J1" s="422"/>
      <c r="K1" s="421"/>
      <c r="L1" s="422"/>
      <c r="M1" s="421"/>
      <c r="N1" s="421" t="s">
        <v>0</v>
      </c>
      <c r="O1" s="421"/>
      <c r="P1" s="423"/>
      <c r="Q1" s="424"/>
    </row>
    <row r="2" spans="1:17" s="353" customFormat="1" ht="14.25" customHeight="1">
      <c r="A2" s="346" t="s">
        <v>187</v>
      </c>
      <c r="B2" s="355"/>
      <c r="C2" s="349"/>
      <c r="D2" s="349"/>
      <c r="E2" s="349"/>
      <c r="F2" s="356"/>
      <c r="G2" s="349"/>
      <c r="H2" s="349"/>
      <c r="I2" s="351"/>
      <c r="J2" s="357"/>
      <c r="K2" s="351"/>
      <c r="L2" s="357"/>
      <c r="M2" s="351"/>
      <c r="N2" s="349"/>
      <c r="O2" s="351"/>
      <c r="P2" s="349"/>
      <c r="Q2" s="351"/>
    </row>
    <row r="3" spans="1:17" s="8" customFormat="1" ht="11.25" customHeight="1">
      <c r="A3" s="2" t="s">
        <v>1</v>
      </c>
      <c r="B3" s="2"/>
      <c r="C3" s="2"/>
      <c r="D3" s="2"/>
      <c r="E3" s="4"/>
      <c r="F3" s="2" t="s">
        <v>2</v>
      </c>
      <c r="G3" s="4"/>
      <c r="H3" s="2"/>
      <c r="I3" s="5"/>
      <c r="J3" s="2"/>
      <c r="K3" s="6"/>
      <c r="L3" s="2"/>
      <c r="M3" s="6"/>
      <c r="N3" s="2"/>
      <c r="O3" s="5"/>
      <c r="P3" s="4"/>
      <c r="Q3" s="7" t="s">
        <v>3</v>
      </c>
    </row>
    <row r="4" spans="1:17" s="14" customFormat="1" ht="11.25" customHeight="1" thickBot="1">
      <c r="A4" s="453" t="str">
        <f>'[1]Week SetUp'!$A$10</f>
        <v>2011/11/5-7</v>
      </c>
      <c r="B4" s="453"/>
      <c r="C4" s="453"/>
      <c r="D4" s="9"/>
      <c r="E4" s="9"/>
      <c r="F4" s="9" t="str">
        <f>'[1]Week SetUp'!$C$10</f>
        <v>台中市</v>
      </c>
      <c r="G4" s="231"/>
      <c r="H4" s="9"/>
      <c r="I4" s="10"/>
      <c r="J4" s="11"/>
      <c r="K4" s="10"/>
      <c r="L4" s="12"/>
      <c r="M4" s="10"/>
      <c r="N4" s="9"/>
      <c r="O4" s="10"/>
      <c r="P4" s="9"/>
      <c r="Q4" s="13" t="str">
        <f>'[1]Week SetUp'!$E$10</f>
        <v>王正松</v>
      </c>
    </row>
    <row r="5" spans="5:17" s="236" customFormat="1" ht="4.5" customHeight="1">
      <c r="E5" s="197"/>
      <c r="I5" s="74"/>
      <c r="K5" s="74"/>
      <c r="M5" s="75"/>
      <c r="O5" s="74"/>
      <c r="Q5" s="75"/>
    </row>
    <row r="6" spans="5:17" s="236" customFormat="1" ht="13.5" customHeight="1">
      <c r="E6" s="197"/>
      <c r="F6" s="521" t="s">
        <v>161</v>
      </c>
      <c r="G6" s="521"/>
      <c r="H6" s="197"/>
      <c r="I6" s="74"/>
      <c r="J6" s="473"/>
      <c r="K6" s="74"/>
      <c r="M6" s="75"/>
      <c r="N6" s="473" t="s">
        <v>380</v>
      </c>
      <c r="O6" s="74"/>
      <c r="Q6" s="75"/>
    </row>
    <row r="7" spans="9:17" s="236" customFormat="1" ht="9" customHeight="1">
      <c r="I7" s="74"/>
      <c r="K7" s="74"/>
      <c r="M7" s="75"/>
      <c r="O7" s="74"/>
      <c r="Q7" s="75"/>
    </row>
    <row r="8" spans="5:17" s="236" customFormat="1" ht="9" customHeight="1">
      <c r="E8" s="197"/>
      <c r="I8" s="74"/>
      <c r="K8" s="74"/>
      <c r="M8" s="75"/>
      <c r="O8" s="74"/>
      <c r="Q8" s="75"/>
    </row>
    <row r="9" spans="2:17" s="236" customFormat="1" ht="13.5" customHeight="1">
      <c r="B9" s="523" t="s">
        <v>446</v>
      </c>
      <c r="C9" s="523"/>
      <c r="D9" s="523"/>
      <c r="E9" s="523"/>
      <c r="F9" s="523"/>
      <c r="G9" s="379" t="s">
        <v>447</v>
      </c>
      <c r="H9" s="379"/>
      <c r="I9" s="379"/>
      <c r="J9" s="379"/>
      <c r="K9" s="74"/>
      <c r="M9" s="75"/>
      <c r="O9" s="74"/>
      <c r="Q9" s="75"/>
    </row>
    <row r="10" spans="1:17" s="236" customFormat="1" ht="9" customHeight="1">
      <c r="A10" s="522"/>
      <c r="B10" s="522"/>
      <c r="C10" s="522"/>
      <c r="D10" s="522"/>
      <c r="E10" s="522"/>
      <c r="F10" s="522"/>
      <c r="I10" s="74"/>
      <c r="K10" s="74"/>
      <c r="M10" s="75"/>
      <c r="O10" s="74"/>
      <c r="Q10" s="75"/>
    </row>
    <row r="11" spans="5:17" s="236" customFormat="1" ht="9" customHeight="1">
      <c r="E11" s="241"/>
      <c r="F11" s="242"/>
      <c r="G11" s="242"/>
      <c r="I11" s="74"/>
      <c r="K11" s="74"/>
      <c r="M11" s="75"/>
      <c r="O11" s="74"/>
      <c r="Q11" s="75"/>
    </row>
    <row r="12" spans="2:17" s="236" customFormat="1" ht="13.5" customHeight="1">
      <c r="B12" s="525" t="s">
        <v>9</v>
      </c>
      <c r="C12" s="525"/>
      <c r="D12" s="525"/>
      <c r="E12" s="197"/>
      <c r="F12" s="524" t="s">
        <v>448</v>
      </c>
      <c r="G12" s="524"/>
      <c r="H12" s="520" t="s">
        <v>10</v>
      </c>
      <c r="I12" s="520"/>
      <c r="J12" s="520"/>
      <c r="K12" s="74"/>
      <c r="M12" s="75"/>
      <c r="O12" s="74"/>
      <c r="Q12" s="75"/>
    </row>
    <row r="13" ht="6.75" customHeight="1"/>
    <row r="14" spans="1:17" s="414" customFormat="1" ht="15.75" customHeight="1">
      <c r="A14" s="413" t="s">
        <v>175</v>
      </c>
      <c r="B14" s="413"/>
      <c r="C14" s="413"/>
      <c r="D14" s="425"/>
      <c r="E14" s="413"/>
      <c r="F14" s="413"/>
      <c r="G14" s="413"/>
      <c r="H14" s="413"/>
      <c r="I14" s="426"/>
      <c r="J14" s="427"/>
      <c r="K14" s="426"/>
      <c r="L14" s="427"/>
      <c r="M14" s="426"/>
      <c r="N14" s="426" t="s">
        <v>0</v>
      </c>
      <c r="O14" s="426"/>
      <c r="P14" s="428"/>
      <c r="Q14" s="429"/>
    </row>
    <row r="15" spans="1:17" s="363" customFormat="1" ht="14.25" customHeight="1">
      <c r="A15" s="346" t="s">
        <v>187</v>
      </c>
      <c r="B15" s="347"/>
      <c r="C15" s="359"/>
      <c r="D15" s="360"/>
      <c r="E15" s="359"/>
      <c r="F15" s="359"/>
      <c r="G15" s="359"/>
      <c r="H15" s="359"/>
      <c r="I15" s="361"/>
      <c r="J15" s="362"/>
      <c r="K15" s="361"/>
      <c r="L15" s="362"/>
      <c r="M15" s="361"/>
      <c r="N15" s="359"/>
      <c r="O15" s="361"/>
      <c r="P15" s="359"/>
      <c r="Q15" s="361"/>
    </row>
    <row r="16" spans="1:17" s="8" customFormat="1" ht="11.25" customHeight="1">
      <c r="A16" s="2" t="s">
        <v>1</v>
      </c>
      <c r="B16" s="2"/>
      <c r="C16" s="2"/>
      <c r="D16" s="3"/>
      <c r="E16" s="2"/>
      <c r="F16" s="4"/>
      <c r="G16" s="2" t="s">
        <v>2</v>
      </c>
      <c r="H16" s="2"/>
      <c r="I16" s="5"/>
      <c r="J16" s="2"/>
      <c r="K16" s="6"/>
      <c r="L16" s="2"/>
      <c r="M16" s="6"/>
      <c r="N16" s="2"/>
      <c r="O16" s="5"/>
      <c r="P16" s="4"/>
      <c r="Q16" s="7" t="s">
        <v>3</v>
      </c>
    </row>
    <row r="17" spans="1:17" s="14" customFormat="1" ht="11.25" customHeight="1" thickBot="1">
      <c r="A17" s="517" t="str">
        <f>'[3]Week SetUp'!$A$10</f>
        <v>2011/11/5-7</v>
      </c>
      <c r="B17" s="517"/>
      <c r="C17" s="517"/>
      <c r="D17" s="517"/>
      <c r="E17" s="517"/>
      <c r="F17" s="9"/>
      <c r="G17" s="9" t="str">
        <f>'[3]Week SetUp'!$C$10</f>
        <v>台中市</v>
      </c>
      <c r="H17" s="9"/>
      <c r="I17" s="10"/>
      <c r="J17" s="11"/>
      <c r="K17" s="10"/>
      <c r="L17" s="12"/>
      <c r="M17" s="10"/>
      <c r="N17" s="9"/>
      <c r="O17" s="10"/>
      <c r="P17" s="9"/>
      <c r="Q17" s="13" t="str">
        <f>'[3]Week SetUp'!$E$10</f>
        <v>王正松</v>
      </c>
    </row>
    <row r="18" spans="1:17" s="19" customFormat="1" ht="9.75">
      <c r="A18" s="15"/>
      <c r="B18" s="16"/>
      <c r="C18" s="16" t="s">
        <v>89</v>
      </c>
      <c r="D18" s="16" t="s">
        <v>90</v>
      </c>
      <c r="E18" s="16"/>
      <c r="F18" s="17" t="s">
        <v>91</v>
      </c>
      <c r="G18" s="4"/>
      <c r="H18" s="17"/>
      <c r="I18" s="18"/>
      <c r="J18" s="16" t="s">
        <v>93</v>
      </c>
      <c r="K18" s="18"/>
      <c r="L18" s="16" t="s">
        <v>210</v>
      </c>
      <c r="M18" s="18"/>
      <c r="N18" s="16" t="s">
        <v>5</v>
      </c>
      <c r="O18" s="18"/>
      <c r="P18" s="16"/>
      <c r="Q18" s="6"/>
    </row>
    <row r="19" spans="1:17" s="19" customFormat="1" ht="3.75" customHeight="1" thickBot="1">
      <c r="A19" s="20"/>
      <c r="B19" s="21"/>
      <c r="C19" s="22"/>
      <c r="D19" s="22"/>
      <c r="E19" s="21"/>
      <c r="F19" s="23"/>
      <c r="G19" s="24"/>
      <c r="H19" s="23"/>
      <c r="I19" s="25"/>
      <c r="J19" s="21"/>
      <c r="K19" s="25"/>
      <c r="L19" s="21"/>
      <c r="M19" s="25"/>
      <c r="N19" s="21"/>
      <c r="O19" s="25"/>
      <c r="P19" s="21"/>
      <c r="Q19" s="26"/>
    </row>
    <row r="20" spans="1:20" s="39" customFormat="1" ht="13.5" customHeight="1">
      <c r="A20" s="27">
        <v>1</v>
      </c>
      <c r="B20" s="28"/>
      <c r="C20" s="29">
        <f>IF($E20="","",VLOOKUP($E20,'[3]女單準備名單'!$A$7:$P$22,16))</f>
        <v>5</v>
      </c>
      <c r="D20" s="29">
        <v>1</v>
      </c>
      <c r="E20" s="30">
        <v>1</v>
      </c>
      <c r="F20" s="31" t="str">
        <f>UPPER(IF($E20="","",VLOOKUP($E20,'[3]女單準備名單'!$A$7:$P$22,2)))</f>
        <v>許環英</v>
      </c>
      <c r="G20" s="28"/>
      <c r="H20" s="28" t="str">
        <f>IF($E20="","",VLOOKUP($E20,'[3]女單準備名單'!$A$7:$P$22,4))</f>
        <v>高雄市</v>
      </c>
      <c r="I20" s="32"/>
      <c r="J20" s="33"/>
      <c r="K20" s="33"/>
      <c r="L20" s="33"/>
      <c r="M20" s="33"/>
      <c r="N20" s="473" t="s">
        <v>380</v>
      </c>
      <c r="O20" s="35"/>
      <c r="P20" s="36"/>
      <c r="Q20" s="37"/>
      <c r="R20" s="38"/>
      <c r="T20" s="40" t="e">
        <f>#REF!</f>
        <v>#REF!</v>
      </c>
    </row>
    <row r="21" spans="1:20" s="39" customFormat="1" ht="13.5" customHeight="1">
      <c r="A21" s="27"/>
      <c r="B21" s="41"/>
      <c r="C21" s="41"/>
      <c r="D21" s="41"/>
      <c r="E21" s="41"/>
      <c r="F21" s="42"/>
      <c r="G21" s="445"/>
      <c r="H21" s="44" t="s">
        <v>6</v>
      </c>
      <c r="I21" s="45"/>
      <c r="J21" s="46">
        <f>UPPER(IF(OR(I21="a",I21="as"),F20,IF(OR(I21="b",I21="bs"),F22,)))</f>
      </c>
      <c r="K21" s="46"/>
      <c r="L21" s="33"/>
      <c r="M21" s="33"/>
      <c r="N21" s="34"/>
      <c r="O21" s="35"/>
      <c r="P21" s="36"/>
      <c r="Q21" s="37"/>
      <c r="R21" s="38"/>
      <c r="T21" s="47" t="e">
        <f>#REF!</f>
        <v>#REF!</v>
      </c>
    </row>
    <row r="22" spans="1:20" s="39" customFormat="1" ht="13.5" customHeight="1">
      <c r="A22" s="27">
        <v>2</v>
      </c>
      <c r="B22" s="28"/>
      <c r="C22" s="29">
        <f>IF($E22="","",VLOOKUP($E22,'[3]女單準備名單'!$A$7:$P$22,16))</f>
      </c>
      <c r="D22" s="29"/>
      <c r="E22" s="30"/>
      <c r="F22" s="31" t="s">
        <v>108</v>
      </c>
      <c r="G22" s="233"/>
      <c r="H22" s="28">
        <f>IF($E22="","",VLOOKUP($E22,'[3]女單準備名單'!$A$7:$P$22,4))</f>
      </c>
      <c r="I22" s="48"/>
      <c r="J22" s="511" t="s">
        <v>451</v>
      </c>
      <c r="K22" s="512"/>
      <c r="L22" s="33"/>
      <c r="M22" s="33"/>
      <c r="N22" s="34"/>
      <c r="O22" s="35"/>
      <c r="P22" s="36"/>
      <c r="Q22" s="37"/>
      <c r="R22" s="38"/>
      <c r="T22" s="47" t="e">
        <f>#REF!</f>
        <v>#REF!</v>
      </c>
    </row>
    <row r="23" spans="1:20" s="39" customFormat="1" ht="6.75" customHeight="1">
      <c r="A23" s="27"/>
      <c r="B23" s="41"/>
      <c r="C23" s="41"/>
      <c r="D23" s="41"/>
      <c r="E23" s="51"/>
      <c r="F23" s="42"/>
      <c r="G23" s="445"/>
      <c r="H23" s="33"/>
      <c r="I23" s="52"/>
      <c r="J23" s="498"/>
      <c r="K23" s="499"/>
      <c r="L23" s="46">
        <f>UPPER(IF(OR(K23="a",K23="as"),J21,IF(OR(K23="b",K23="bs"),J25,)))</f>
      </c>
      <c r="M23" s="54"/>
      <c r="N23" s="55"/>
      <c r="O23" s="55"/>
      <c r="P23" s="36"/>
      <c r="Q23" s="37"/>
      <c r="R23" s="38"/>
      <c r="T23" s="47" t="e">
        <f>#REF!</f>
        <v>#REF!</v>
      </c>
    </row>
    <row r="24" spans="1:20" s="39" customFormat="1" ht="13.5" customHeight="1">
      <c r="A24" s="27">
        <v>3</v>
      </c>
      <c r="B24" s="28"/>
      <c r="C24" s="29"/>
      <c r="D24" s="29"/>
      <c r="E24" s="30">
        <v>5</v>
      </c>
      <c r="F24" s="31" t="str">
        <f>UPPER(IF($E24="","",VLOOKUP($E24,'[3]女單準備名單'!$A$7:$P$22,2)))</f>
        <v>鄭瑞惠</v>
      </c>
      <c r="G24" s="233"/>
      <c r="H24" s="28" t="str">
        <f>IF($E24="","",VLOOKUP($E24,'[3]女單準備名單'!$A$7:$P$22,4))</f>
        <v>新北市</v>
      </c>
      <c r="I24" s="32"/>
      <c r="J24" s="498"/>
      <c r="K24" s="499"/>
      <c r="L24" s="49"/>
      <c r="M24" s="57"/>
      <c r="N24" s="55"/>
      <c r="O24" s="55"/>
      <c r="P24" s="36"/>
      <c r="Q24" s="37"/>
      <c r="R24" s="38"/>
      <c r="T24" s="47" t="e">
        <f>#REF!</f>
        <v>#REF!</v>
      </c>
    </row>
    <row r="25" spans="1:20" s="39" customFormat="1" ht="13.5" customHeight="1">
      <c r="A25" s="27"/>
      <c r="B25" s="41"/>
      <c r="C25" s="41"/>
      <c r="D25" s="41"/>
      <c r="E25" s="51"/>
      <c r="F25" s="42"/>
      <c r="G25" s="491" t="s">
        <v>449</v>
      </c>
      <c r="H25" s="44" t="s">
        <v>6</v>
      </c>
      <c r="I25" s="45"/>
      <c r="J25" s="509"/>
      <c r="K25" s="496"/>
      <c r="L25" s="56"/>
      <c r="M25" s="59"/>
      <c r="N25" s="55"/>
      <c r="O25" s="55"/>
      <c r="P25" s="36"/>
      <c r="Q25" s="37"/>
      <c r="R25" s="38"/>
      <c r="T25" s="47" t="e">
        <f>#REF!</f>
        <v>#REF!</v>
      </c>
    </row>
    <row r="26" spans="1:20" s="39" customFormat="1" ht="13.5" customHeight="1">
      <c r="A26" s="27">
        <v>4</v>
      </c>
      <c r="B26" s="28"/>
      <c r="C26" s="29"/>
      <c r="D26" s="29"/>
      <c r="E26" s="30"/>
      <c r="F26" s="31" t="s">
        <v>110</v>
      </c>
      <c r="G26" s="449"/>
      <c r="H26" s="28" t="s">
        <v>111</v>
      </c>
      <c r="I26" s="48"/>
      <c r="J26" s="49"/>
      <c r="K26" s="33"/>
      <c r="L26" s="498" t="s">
        <v>453</v>
      </c>
      <c r="M26" s="499"/>
      <c r="N26" s="55"/>
      <c r="O26" s="55"/>
      <c r="P26" s="36"/>
      <c r="Q26" s="37"/>
      <c r="R26" s="38"/>
      <c r="T26" s="47" t="e">
        <f>#REF!</f>
        <v>#REF!</v>
      </c>
    </row>
    <row r="27" spans="1:20" s="39" customFormat="1" ht="6.75" customHeight="1">
      <c r="A27" s="27"/>
      <c r="B27" s="41"/>
      <c r="C27" s="41"/>
      <c r="D27" s="41"/>
      <c r="E27" s="51"/>
      <c r="F27" s="42"/>
      <c r="G27" s="491"/>
      <c r="H27" s="33"/>
      <c r="I27" s="52"/>
      <c r="J27" s="33"/>
      <c r="K27" s="33"/>
      <c r="L27" s="498"/>
      <c r="M27" s="499"/>
      <c r="N27" s="46">
        <f>UPPER(IF(OR(M27="a",M27="as"),L23,IF(OR(M27="b",M27="bs"),L31,)))</f>
      </c>
      <c r="O27" s="54"/>
      <c r="P27" s="36"/>
      <c r="Q27" s="37"/>
      <c r="R27" s="38"/>
      <c r="T27" s="47" t="e">
        <f>#REF!</f>
        <v>#REF!</v>
      </c>
    </row>
    <row r="28" spans="1:20" s="39" customFormat="1" ht="13.5" customHeight="1">
      <c r="A28" s="27">
        <v>5</v>
      </c>
      <c r="B28" s="28"/>
      <c r="C28" s="29"/>
      <c r="D28" s="29"/>
      <c r="E28" s="30">
        <v>4</v>
      </c>
      <c r="F28" s="31" t="str">
        <f>UPPER(IF($E28="","",VLOOKUP($E28,'[3]女單準備名單'!$A$7:$P$22,2)))</f>
        <v>鄭玉娟</v>
      </c>
      <c r="G28" s="449"/>
      <c r="H28" s="28" t="str">
        <f>IF($E28="","",VLOOKUP($E28,'[3]女單準備名單'!$A$7:$P$22,4))</f>
        <v>台中市</v>
      </c>
      <c r="I28" s="32"/>
      <c r="J28" s="33"/>
      <c r="K28" s="33"/>
      <c r="L28" s="498"/>
      <c r="M28" s="499"/>
      <c r="N28" s="49"/>
      <c r="O28" s="60"/>
      <c r="P28" s="61"/>
      <c r="Q28" s="37"/>
      <c r="R28" s="38"/>
      <c r="T28" s="47" t="e">
        <f>#REF!</f>
        <v>#REF!</v>
      </c>
    </row>
    <row r="29" spans="1:20" s="39" customFormat="1" ht="13.5" customHeight="1" thickBot="1">
      <c r="A29" s="27"/>
      <c r="B29" s="41"/>
      <c r="C29" s="41"/>
      <c r="D29" s="41"/>
      <c r="E29" s="51"/>
      <c r="F29" s="42"/>
      <c r="G29" s="491" t="s">
        <v>450</v>
      </c>
      <c r="H29" s="44" t="s">
        <v>6</v>
      </c>
      <c r="I29" s="45"/>
      <c r="J29" s="46">
        <f>UPPER(IF(OR(I29="a",I29="as"),F28,IF(OR(I29="b",I29="bs"),F30,)))</f>
      </c>
      <c r="K29" s="46"/>
      <c r="L29" s="498"/>
      <c r="M29" s="499"/>
      <c r="N29" s="55"/>
      <c r="O29" s="62"/>
      <c r="P29" s="61"/>
      <c r="Q29" s="37"/>
      <c r="R29" s="38"/>
      <c r="T29" s="63" t="e">
        <f>#REF!</f>
        <v>#REF!</v>
      </c>
    </row>
    <row r="30" spans="1:18" s="39" customFormat="1" ht="13.5" customHeight="1">
      <c r="A30" s="27">
        <v>6</v>
      </c>
      <c r="B30" s="28"/>
      <c r="C30" s="29"/>
      <c r="D30" s="29"/>
      <c r="E30" s="30">
        <v>3</v>
      </c>
      <c r="F30" s="31" t="str">
        <f>UPPER(IF($E30="","",VLOOKUP($E30,'[3]女單準備名單'!$A$7:$P$22,2)))</f>
        <v>許錦慧</v>
      </c>
      <c r="G30" s="233"/>
      <c r="H30" s="28" t="str">
        <f>IF($E30="","",VLOOKUP($E30,'[3]女單準備名單'!$A$7:$P$22,4))</f>
        <v>高雄市</v>
      </c>
      <c r="I30" s="48"/>
      <c r="J30" s="511" t="s">
        <v>452</v>
      </c>
      <c r="K30" s="512"/>
      <c r="L30" s="33"/>
      <c r="M30" s="59"/>
      <c r="N30" s="55"/>
      <c r="O30" s="62"/>
      <c r="P30" s="61"/>
      <c r="Q30" s="37"/>
      <c r="R30" s="38"/>
    </row>
    <row r="31" spans="1:18" s="39" customFormat="1" ht="6.75" customHeight="1">
      <c r="A31" s="27"/>
      <c r="B31" s="41"/>
      <c r="C31" s="41"/>
      <c r="D31" s="41"/>
      <c r="E31" s="51"/>
      <c r="F31" s="42"/>
      <c r="G31" s="445"/>
      <c r="H31" s="33"/>
      <c r="I31" s="52"/>
      <c r="J31" s="498"/>
      <c r="K31" s="499"/>
      <c r="L31" s="46">
        <f>UPPER(IF(OR(K31="a",K31="as"),J29,IF(OR(K31="b",K31="bs"),J33,)))</f>
      </c>
      <c r="M31" s="64"/>
      <c r="N31" s="55"/>
      <c r="O31" s="62"/>
      <c r="P31" s="61"/>
      <c r="Q31" s="37"/>
      <c r="R31" s="38"/>
    </row>
    <row r="32" spans="1:18" s="39" customFormat="1" ht="13.5" customHeight="1">
      <c r="A32" s="27">
        <v>7</v>
      </c>
      <c r="B32" s="28"/>
      <c r="C32" s="29">
        <f>IF($E32="","",VLOOKUP($E32,'[3]女單準備名單'!$A$7:$P$22,16))</f>
      </c>
      <c r="D32" s="29"/>
      <c r="E32" s="30"/>
      <c r="F32" s="31" t="s">
        <v>108</v>
      </c>
      <c r="G32" s="233"/>
      <c r="H32" s="28">
        <f>IF($E32="","",VLOOKUP($E32,'[3]女單準備名單'!$A$7:$P$22,4))</f>
      </c>
      <c r="I32" s="32"/>
      <c r="J32" s="498"/>
      <c r="K32" s="499"/>
      <c r="L32" s="49"/>
      <c r="M32" s="55"/>
      <c r="N32" s="55"/>
      <c r="O32" s="62"/>
      <c r="P32" s="61"/>
      <c r="Q32" s="37"/>
      <c r="R32" s="38"/>
    </row>
    <row r="33" spans="1:18" s="39" customFormat="1" ht="13.5" customHeight="1">
      <c r="A33" s="27"/>
      <c r="B33" s="41"/>
      <c r="C33" s="41"/>
      <c r="D33" s="41"/>
      <c r="E33" s="41"/>
      <c r="F33" s="42"/>
      <c r="G33" s="445"/>
      <c r="H33" s="44" t="s">
        <v>6</v>
      </c>
      <c r="I33" s="45"/>
      <c r="J33" s="509"/>
      <c r="K33" s="496"/>
      <c r="L33" s="56"/>
      <c r="M33" s="55"/>
      <c r="N33" s="55"/>
      <c r="O33" s="62"/>
      <c r="P33" s="61"/>
      <c r="Q33" s="37"/>
      <c r="R33" s="38"/>
    </row>
    <row r="34" spans="1:18" s="39" customFormat="1" ht="13.5" customHeight="1">
      <c r="A34" s="27">
        <v>8</v>
      </c>
      <c r="B34" s="28"/>
      <c r="C34" s="29">
        <f>IF($E34="","",VLOOKUP($E34,'[3]女單準備名單'!$A$7:$P$22,16))</f>
        <v>5</v>
      </c>
      <c r="D34" s="29">
        <v>2</v>
      </c>
      <c r="E34" s="30">
        <v>2</v>
      </c>
      <c r="F34" s="31" t="str">
        <f>UPPER(IF($E34="","",VLOOKUP($E34,'[3]女單準備名單'!$A$7:$P$22,2)))</f>
        <v>皮友華</v>
      </c>
      <c r="G34" s="233"/>
      <c r="H34" s="28" t="str">
        <f>IF($E34="","",VLOOKUP($E34,'[3]女單準備名單'!$A$7:$P$22,4))</f>
        <v>高雄市</v>
      </c>
      <c r="I34" s="48"/>
      <c r="J34" s="49"/>
      <c r="K34" s="33"/>
      <c r="L34" s="56"/>
      <c r="M34" s="55"/>
      <c r="N34" s="55"/>
      <c r="O34" s="62"/>
      <c r="P34" s="61"/>
      <c r="Q34" s="37"/>
      <c r="R34" s="38"/>
    </row>
    <row r="35" spans="1:18" s="39" customFormat="1" ht="6.75" customHeight="1">
      <c r="A35" s="65"/>
      <c r="B35" s="66"/>
      <c r="C35" s="67"/>
      <c r="D35" s="67"/>
      <c r="E35" s="67"/>
      <c r="F35" s="68"/>
      <c r="G35" s="66"/>
      <c r="H35" s="66"/>
      <c r="I35" s="67"/>
      <c r="J35" s="66"/>
      <c r="K35" s="66"/>
      <c r="L35" s="66"/>
      <c r="M35" s="66"/>
      <c r="N35" s="69"/>
      <c r="O35" s="69"/>
      <c r="P35" s="61"/>
      <c r="Q35" s="37"/>
      <c r="R35" s="38"/>
    </row>
    <row r="36" spans="1:17" s="414" customFormat="1" ht="15.75" customHeight="1">
      <c r="A36" s="413" t="s">
        <v>188</v>
      </c>
      <c r="B36" s="413"/>
      <c r="C36" s="425"/>
      <c r="D36" s="425"/>
      <c r="E36" s="413"/>
      <c r="F36" s="413"/>
      <c r="G36" s="413"/>
      <c r="H36" s="413"/>
      <c r="I36" s="426"/>
      <c r="J36" s="427"/>
      <c r="K36" s="426"/>
      <c r="L36" s="427"/>
      <c r="M36" s="426"/>
      <c r="N36" s="426" t="s">
        <v>0</v>
      </c>
      <c r="O36" s="426"/>
      <c r="P36" s="428"/>
      <c r="Q36" s="429"/>
    </row>
    <row r="37" spans="1:17" s="363" customFormat="1" ht="14.25" customHeight="1">
      <c r="A37" s="346" t="s">
        <v>187</v>
      </c>
      <c r="B37" s="347"/>
      <c r="C37" s="360"/>
      <c r="D37" s="360"/>
      <c r="E37" s="359"/>
      <c r="F37" s="359"/>
      <c r="G37" s="359"/>
      <c r="H37" s="359"/>
      <c r="I37" s="361"/>
      <c r="J37" s="362"/>
      <c r="K37" s="361"/>
      <c r="L37" s="362"/>
      <c r="M37" s="361"/>
      <c r="N37" s="359"/>
      <c r="O37" s="361"/>
      <c r="P37" s="359"/>
      <c r="Q37" s="361"/>
    </row>
    <row r="38" spans="1:17" s="8" customFormat="1" ht="11.25" customHeight="1">
      <c r="A38" s="2" t="s">
        <v>1</v>
      </c>
      <c r="B38" s="2"/>
      <c r="C38" s="3"/>
      <c r="D38" s="3"/>
      <c r="E38" s="2"/>
      <c r="F38" s="4"/>
      <c r="G38" s="2" t="s">
        <v>2</v>
      </c>
      <c r="H38" s="2"/>
      <c r="I38" s="5"/>
      <c r="J38" s="2"/>
      <c r="K38" s="6"/>
      <c r="L38" s="2"/>
      <c r="M38" s="6"/>
      <c r="N38" s="2"/>
      <c r="O38" s="5"/>
      <c r="P38" s="4"/>
      <c r="Q38" s="7" t="s">
        <v>3</v>
      </c>
    </row>
    <row r="39" spans="1:17" s="14" customFormat="1" ht="11.25" customHeight="1" thickBot="1">
      <c r="A39" s="517" t="str">
        <f>'[4]Week SetUp'!$A$10</f>
        <v>2011/11/5-7</v>
      </c>
      <c r="B39" s="517"/>
      <c r="C39" s="517"/>
      <c r="D39" s="517"/>
      <c r="E39" s="517"/>
      <c r="F39" s="9"/>
      <c r="G39" s="9" t="str">
        <f>'[4]Week SetUp'!$C$10</f>
        <v>台中市</v>
      </c>
      <c r="H39" s="9"/>
      <c r="I39" s="10"/>
      <c r="J39" s="11"/>
      <c r="K39" s="10"/>
      <c r="L39" s="12"/>
      <c r="M39" s="10"/>
      <c r="N39" s="9"/>
      <c r="O39" s="10"/>
      <c r="P39" s="9"/>
      <c r="Q39" s="13" t="str">
        <f>'[4]Week SetUp'!$E$10</f>
        <v>王正松</v>
      </c>
    </row>
    <row r="40" spans="1:17" s="19" customFormat="1" ht="9.75">
      <c r="A40" s="15"/>
      <c r="B40" s="16"/>
      <c r="C40" s="16" t="s">
        <v>89</v>
      </c>
      <c r="D40" s="16" t="s">
        <v>90</v>
      </c>
      <c r="E40" s="16"/>
      <c r="F40" s="17" t="s">
        <v>91</v>
      </c>
      <c r="G40" s="4"/>
      <c r="H40" s="17"/>
      <c r="I40" s="18"/>
      <c r="J40" s="16" t="s">
        <v>93</v>
      </c>
      <c r="K40" s="18"/>
      <c r="L40" s="16" t="s">
        <v>94</v>
      </c>
      <c r="M40" s="18"/>
      <c r="N40" s="16" t="s">
        <v>5</v>
      </c>
      <c r="O40" s="18"/>
      <c r="P40" s="16"/>
      <c r="Q40" s="6"/>
    </row>
    <row r="41" spans="1:17" s="19" customFormat="1" ht="3.75" customHeight="1" thickBot="1">
      <c r="A41" s="20"/>
      <c r="B41" s="21"/>
      <c r="C41" s="22"/>
      <c r="D41" s="22"/>
      <c r="E41" s="21"/>
      <c r="F41" s="23"/>
      <c r="G41" s="24"/>
      <c r="H41" s="23"/>
      <c r="I41" s="25"/>
      <c r="J41" s="21"/>
      <c r="K41" s="25"/>
      <c r="L41" s="21"/>
      <c r="M41" s="25"/>
      <c r="N41" s="21"/>
      <c r="O41" s="25"/>
      <c r="P41" s="21"/>
      <c r="Q41" s="26"/>
    </row>
    <row r="42" spans="1:20" s="39" customFormat="1" ht="13.5" customHeight="1">
      <c r="A42" s="27">
        <v>1</v>
      </c>
      <c r="B42" s="28"/>
      <c r="C42" s="29">
        <f>IF($E42="","",VLOOKUP($E42,'[4]女單準備名單'!$A$7:$P$22,16))</f>
        <v>3</v>
      </c>
      <c r="D42" s="29">
        <v>1</v>
      </c>
      <c r="E42" s="30">
        <v>1</v>
      </c>
      <c r="F42" s="31" t="str">
        <f>UPPER(IF($E42="","",VLOOKUP($E42,'[4]女單準備名單'!$A$7:$P$22,2)))</f>
        <v>鄭足足</v>
      </c>
      <c r="G42" s="28"/>
      <c r="H42" s="28" t="str">
        <f>IF($E42="","",VLOOKUP($E42,'[4]女單準備名單'!$A$7:$P$22,4))</f>
        <v>高雄市</v>
      </c>
      <c r="I42" s="32"/>
      <c r="J42" s="33"/>
      <c r="K42" s="33"/>
      <c r="L42" s="33"/>
      <c r="M42" s="33"/>
      <c r="N42" s="473" t="s">
        <v>380</v>
      </c>
      <c r="O42" s="35"/>
      <c r="P42" s="36"/>
      <c r="Q42" s="37"/>
      <c r="R42" s="38"/>
      <c r="T42" s="40" t="e">
        <f>#REF!</f>
        <v>#REF!</v>
      </c>
    </row>
    <row r="43" spans="1:20" s="39" customFormat="1" ht="13.5" customHeight="1">
      <c r="A43" s="27"/>
      <c r="B43" s="41"/>
      <c r="C43" s="41"/>
      <c r="D43" s="41"/>
      <c r="E43" s="41"/>
      <c r="F43" s="42"/>
      <c r="G43" s="439"/>
      <c r="H43" s="44" t="s">
        <v>6</v>
      </c>
      <c r="I43" s="45"/>
      <c r="J43" s="46">
        <f>UPPER(IF(OR(I43="a",I43="as"),F42,IF(OR(I43="b",I43="bs"),F44,)))</f>
      </c>
      <c r="K43" s="46"/>
      <c r="L43" s="33"/>
      <c r="M43" s="33"/>
      <c r="N43" s="34"/>
      <c r="O43" s="35"/>
      <c r="P43" s="36"/>
      <c r="Q43" s="37"/>
      <c r="R43" s="38"/>
      <c r="T43" s="47" t="e">
        <f>#REF!</f>
        <v>#REF!</v>
      </c>
    </row>
    <row r="44" spans="1:20" s="39" customFormat="1" ht="13.5" customHeight="1">
      <c r="A44" s="27">
        <v>2</v>
      </c>
      <c r="B44" s="28"/>
      <c r="C44" s="29">
        <f>IF($E44="","",VLOOKUP($E44,'[4]女單準備名單'!$A$7:$P$22,16))</f>
      </c>
      <c r="D44" s="29"/>
      <c r="E44" s="30"/>
      <c r="F44" s="31" t="s">
        <v>108</v>
      </c>
      <c r="G44" s="233"/>
      <c r="H44" s="28">
        <f>IF($E44="","",VLOOKUP($E44,'[4]女單準備名單'!$A$7:$P$22,4))</f>
      </c>
      <c r="I44" s="48"/>
      <c r="J44" s="511" t="s">
        <v>456</v>
      </c>
      <c r="K44" s="512"/>
      <c r="L44" s="33"/>
      <c r="M44" s="33"/>
      <c r="N44" s="34"/>
      <c r="O44" s="35"/>
      <c r="P44" s="36"/>
      <c r="Q44" s="37"/>
      <c r="R44" s="38"/>
      <c r="T44" s="47" t="e">
        <f>#REF!</f>
        <v>#REF!</v>
      </c>
    </row>
    <row r="45" spans="1:20" s="39" customFormat="1" ht="6.75" customHeight="1">
      <c r="A45" s="27"/>
      <c r="B45" s="41"/>
      <c r="C45" s="41"/>
      <c r="D45" s="41"/>
      <c r="E45" s="51"/>
      <c r="F45" s="42"/>
      <c r="G45" s="439"/>
      <c r="H45" s="33"/>
      <c r="I45" s="52"/>
      <c r="J45" s="498"/>
      <c r="K45" s="499"/>
      <c r="L45" s="46">
        <f>UPPER(IF(OR(K45="a",K45="as"),J43,IF(OR(K45="b",K45="bs"),J47,)))</f>
      </c>
      <c r="M45" s="54"/>
      <c r="N45" s="55"/>
      <c r="O45" s="55"/>
      <c r="P45" s="36"/>
      <c r="Q45" s="37"/>
      <c r="R45" s="38"/>
      <c r="T45" s="47" t="e">
        <f>#REF!</f>
        <v>#REF!</v>
      </c>
    </row>
    <row r="46" spans="1:20" s="39" customFormat="1" ht="13.5" customHeight="1">
      <c r="A46" s="27">
        <v>3</v>
      </c>
      <c r="B46" s="28"/>
      <c r="C46" s="29"/>
      <c r="D46" s="29"/>
      <c r="E46" s="30">
        <v>7</v>
      </c>
      <c r="F46" s="31" t="str">
        <f>UPPER(IF($E46="","",VLOOKUP($E46,'[4]女單準備名單'!$A$7:$P$22,2)))</f>
        <v>陳惠英</v>
      </c>
      <c r="G46" s="233"/>
      <c r="H46" s="28" t="str">
        <f>IF($E46="","",VLOOKUP($E46,'[4]女單準備名單'!$A$7:$P$22,4))</f>
        <v>台中市</v>
      </c>
      <c r="I46" s="32"/>
      <c r="J46" s="498"/>
      <c r="K46" s="499"/>
      <c r="L46" s="49"/>
      <c r="M46" s="57"/>
      <c r="N46" s="55"/>
      <c r="O46" s="55"/>
      <c r="P46" s="36"/>
      <c r="Q46" s="37"/>
      <c r="R46" s="38"/>
      <c r="T46" s="47" t="e">
        <f>#REF!</f>
        <v>#REF!</v>
      </c>
    </row>
    <row r="47" spans="1:20" s="39" customFormat="1" ht="13.5" customHeight="1">
      <c r="A47" s="27"/>
      <c r="B47" s="41"/>
      <c r="C47" s="41"/>
      <c r="D47" s="41"/>
      <c r="E47" s="51"/>
      <c r="F47" s="42"/>
      <c r="G47" s="492" t="s">
        <v>419</v>
      </c>
      <c r="H47" s="44" t="s">
        <v>6</v>
      </c>
      <c r="I47" s="45"/>
      <c r="J47" s="509"/>
      <c r="K47" s="496"/>
      <c r="L47" s="56"/>
      <c r="M47" s="59"/>
      <c r="N47" s="55"/>
      <c r="O47" s="55"/>
      <c r="P47" s="36"/>
      <c r="Q47" s="37"/>
      <c r="R47" s="38"/>
      <c r="T47" s="47" t="e">
        <f>#REF!</f>
        <v>#REF!</v>
      </c>
    </row>
    <row r="48" spans="1:20" s="39" customFormat="1" ht="13.5" customHeight="1">
      <c r="A48" s="27">
        <v>4</v>
      </c>
      <c r="B48" s="28"/>
      <c r="C48" s="29"/>
      <c r="D48" s="29"/>
      <c r="E48" s="30">
        <v>3</v>
      </c>
      <c r="F48" s="31" t="str">
        <f>UPPER(IF($E48="","",VLOOKUP($E48,'[4]女單準備名單'!$A$7:$P$22,2)))</f>
        <v>林世齡</v>
      </c>
      <c r="G48" s="449"/>
      <c r="H48" s="28" t="str">
        <f>IF($E48="","",VLOOKUP($E48,'[4]女單準備名單'!$A$7:$P$22,4))</f>
        <v>台北市</v>
      </c>
      <c r="I48" s="48"/>
      <c r="J48" s="49"/>
      <c r="K48" s="33"/>
      <c r="L48" s="498" t="s">
        <v>458</v>
      </c>
      <c r="M48" s="499"/>
      <c r="N48" s="55"/>
      <c r="O48" s="55"/>
      <c r="P48" s="36"/>
      <c r="Q48" s="37"/>
      <c r="R48" s="38"/>
      <c r="T48" s="47" t="e">
        <f>#REF!</f>
        <v>#REF!</v>
      </c>
    </row>
    <row r="49" spans="1:20" s="39" customFormat="1" ht="6.75" customHeight="1">
      <c r="A49" s="27"/>
      <c r="B49" s="41"/>
      <c r="C49" s="41"/>
      <c r="D49" s="41"/>
      <c r="E49" s="51"/>
      <c r="F49" s="42"/>
      <c r="G49" s="492"/>
      <c r="H49" s="33"/>
      <c r="I49" s="52"/>
      <c r="J49" s="33"/>
      <c r="K49" s="33"/>
      <c r="L49" s="498"/>
      <c r="M49" s="499"/>
      <c r="N49" s="46">
        <f>UPPER(IF(OR(M49="a",M49="as"),L45,IF(OR(M49="b",M49="bs"),L53,)))</f>
      </c>
      <c r="O49" s="54"/>
      <c r="P49" s="36"/>
      <c r="Q49" s="37"/>
      <c r="R49" s="38"/>
      <c r="T49" s="47" t="e">
        <f>#REF!</f>
        <v>#REF!</v>
      </c>
    </row>
    <row r="50" spans="1:20" s="39" customFormat="1" ht="13.5" customHeight="1">
      <c r="A50" s="27">
        <v>5</v>
      </c>
      <c r="B50" s="28"/>
      <c r="C50" s="29"/>
      <c r="D50" s="29"/>
      <c r="E50" s="30">
        <v>5</v>
      </c>
      <c r="F50" s="31" t="str">
        <f>UPPER(IF($E50="","",VLOOKUP($E50,'[4]女單準備名單'!$A$7:$P$22,2)))</f>
        <v>林秀美</v>
      </c>
      <c r="G50" s="449"/>
      <c r="H50" s="28" t="str">
        <f>IF($E50="","",VLOOKUP($E50,'[4]女單準備名單'!$A$7:$P$22,4))</f>
        <v>台中市</v>
      </c>
      <c r="I50" s="32"/>
      <c r="J50" s="33"/>
      <c r="K50" s="33"/>
      <c r="L50" s="498"/>
      <c r="M50" s="499"/>
      <c r="N50" s="49"/>
      <c r="O50" s="60"/>
      <c r="P50" s="61"/>
      <c r="Q50" s="37"/>
      <c r="R50" s="38"/>
      <c r="T50" s="47" t="e">
        <f>#REF!</f>
        <v>#REF!</v>
      </c>
    </row>
    <row r="51" spans="1:20" s="39" customFormat="1" ht="13.5" customHeight="1" thickBot="1">
      <c r="A51" s="27"/>
      <c r="B51" s="41"/>
      <c r="C51" s="41"/>
      <c r="D51" s="41"/>
      <c r="E51" s="51"/>
      <c r="F51" s="42"/>
      <c r="G51" s="492" t="s">
        <v>454</v>
      </c>
      <c r="H51" s="44" t="s">
        <v>6</v>
      </c>
      <c r="I51" s="45"/>
      <c r="J51" s="46">
        <f>UPPER(IF(OR(I51="a",I51="as"),F50,IF(OR(I51="b",I51="bs"),F52,)))</f>
      </c>
      <c r="K51" s="46"/>
      <c r="L51" s="498"/>
      <c r="M51" s="499"/>
      <c r="N51" s="55"/>
      <c r="O51" s="62"/>
      <c r="P51" s="61"/>
      <c r="Q51" s="37"/>
      <c r="R51" s="38"/>
      <c r="T51" s="63" t="e">
        <f>#REF!</f>
        <v>#REF!</v>
      </c>
    </row>
    <row r="52" spans="1:18" s="39" customFormat="1" ht="13.5" customHeight="1">
      <c r="A52" s="27">
        <v>6</v>
      </c>
      <c r="B52" s="28"/>
      <c r="C52" s="29"/>
      <c r="D52" s="29"/>
      <c r="E52" s="30">
        <v>4</v>
      </c>
      <c r="F52" s="31" t="str">
        <f>UPPER(IF($E52="","",VLOOKUP($E52,'[4]女單準備名單'!$A$7:$P$22,2)))</f>
        <v>陳秀荷</v>
      </c>
      <c r="G52" s="449"/>
      <c r="H52" s="28" t="str">
        <f>IF($E52="","",VLOOKUP($E52,'[4]女單準備名單'!$A$7:$P$22,4))</f>
        <v>桃園縣</v>
      </c>
      <c r="I52" s="48"/>
      <c r="J52" s="511" t="s">
        <v>457</v>
      </c>
      <c r="K52" s="512"/>
      <c r="L52" s="33"/>
      <c r="M52" s="59"/>
      <c r="N52" s="55"/>
      <c r="O52" s="62"/>
      <c r="P52" s="61"/>
      <c r="Q52" s="37"/>
      <c r="R52" s="38"/>
    </row>
    <row r="53" spans="1:18" s="39" customFormat="1" ht="6.75" customHeight="1">
      <c r="A53" s="27"/>
      <c r="B53" s="41"/>
      <c r="C53" s="41"/>
      <c r="D53" s="41"/>
      <c r="E53" s="51"/>
      <c r="F53" s="42"/>
      <c r="G53" s="492"/>
      <c r="H53" s="33"/>
      <c r="I53" s="52"/>
      <c r="J53" s="498"/>
      <c r="K53" s="499"/>
      <c r="L53" s="46">
        <f>UPPER(IF(OR(K53="a",K53="as"),J51,IF(OR(K53="b",K53="bs"),J55,)))</f>
      </c>
      <c r="M53" s="64"/>
      <c r="N53" s="55"/>
      <c r="O53" s="62"/>
      <c r="P53" s="61"/>
      <c r="Q53" s="37"/>
      <c r="R53" s="38"/>
    </row>
    <row r="54" spans="1:18" s="39" customFormat="1" ht="13.5" customHeight="1">
      <c r="A54" s="27">
        <v>7</v>
      </c>
      <c r="B54" s="28"/>
      <c r="C54" s="29"/>
      <c r="D54" s="29"/>
      <c r="E54" s="30">
        <v>6</v>
      </c>
      <c r="F54" s="31" t="str">
        <f>UPPER(IF($E54="","",VLOOKUP($E54,'[4]女單準備名單'!$A$7:$P$22,2)))</f>
        <v>蘇秀子</v>
      </c>
      <c r="G54" s="449"/>
      <c r="H54" s="28" t="str">
        <f>IF($E54="","",VLOOKUP($E54,'[4]女單準備名單'!$A$7:$P$22,4))</f>
        <v>台中市</v>
      </c>
      <c r="I54" s="32"/>
      <c r="J54" s="498"/>
      <c r="K54" s="499"/>
      <c r="L54" s="49"/>
      <c r="M54" s="55"/>
      <c r="N54" s="55"/>
      <c r="O54" s="62"/>
      <c r="P54" s="61"/>
      <c r="Q54" s="37"/>
      <c r="R54" s="38"/>
    </row>
    <row r="55" spans="1:18" s="39" customFormat="1" ht="13.5" customHeight="1">
      <c r="A55" s="27"/>
      <c r="B55" s="41"/>
      <c r="C55" s="41"/>
      <c r="D55" s="41"/>
      <c r="E55" s="41"/>
      <c r="F55" s="42"/>
      <c r="G55" s="492" t="s">
        <v>455</v>
      </c>
      <c r="H55" s="44" t="s">
        <v>6</v>
      </c>
      <c r="I55" s="45"/>
      <c r="J55" s="509"/>
      <c r="K55" s="496"/>
      <c r="L55" s="56"/>
      <c r="M55" s="55"/>
      <c r="N55" s="55"/>
      <c r="O55" s="62"/>
      <c r="P55" s="61"/>
      <c r="Q55" s="37"/>
      <c r="R55" s="38"/>
    </row>
    <row r="56" spans="1:18" s="39" customFormat="1" ht="13.5" customHeight="1">
      <c r="A56" s="27">
        <v>8</v>
      </c>
      <c r="B56" s="28"/>
      <c r="C56" s="29"/>
      <c r="D56" s="29"/>
      <c r="E56" s="30">
        <v>2</v>
      </c>
      <c r="F56" s="31" t="str">
        <f>UPPER(IF($E56="","",VLOOKUP($E56,'[4]女單準備名單'!$A$7:$P$22,2)))</f>
        <v>何秋香</v>
      </c>
      <c r="G56" s="233"/>
      <c r="H56" s="28"/>
      <c r="I56" s="48"/>
      <c r="J56" s="49"/>
      <c r="K56" s="33"/>
      <c r="L56" s="56"/>
      <c r="M56" s="55"/>
      <c r="N56" s="55"/>
      <c r="O56" s="62"/>
      <c r="P56" s="61"/>
      <c r="Q56" s="37"/>
      <c r="R56" s="38"/>
    </row>
    <row r="57" spans="3:16" ht="6.75" customHeight="1">
      <c r="C57" s="73"/>
      <c r="P57" s="213"/>
    </row>
    <row r="58" spans="1:16" s="399" customFormat="1" ht="15.75" customHeight="1">
      <c r="A58" s="413" t="s">
        <v>189</v>
      </c>
      <c r="B58" s="398"/>
      <c r="C58" s="398"/>
      <c r="D58" s="398"/>
      <c r="E58" s="398"/>
      <c r="F58" s="398"/>
      <c r="G58" s="398"/>
      <c r="H58" s="421"/>
      <c r="I58" s="422"/>
      <c r="J58" s="421"/>
      <c r="K58" s="422"/>
      <c r="L58" s="421"/>
      <c r="M58" s="421" t="s">
        <v>0</v>
      </c>
      <c r="N58" s="421"/>
      <c r="O58" s="423"/>
      <c r="P58" s="424"/>
    </row>
    <row r="59" spans="1:16" s="353" customFormat="1" ht="14.25" customHeight="1">
      <c r="A59" s="346" t="s">
        <v>187</v>
      </c>
      <c r="B59" s="347"/>
      <c r="C59" s="349"/>
      <c r="D59" s="349"/>
      <c r="E59" s="349"/>
      <c r="F59" s="349"/>
      <c r="G59" s="349"/>
      <c r="H59" s="351"/>
      <c r="I59" s="352"/>
      <c r="J59" s="351"/>
      <c r="K59" s="352"/>
      <c r="L59" s="351"/>
      <c r="M59" s="349"/>
      <c r="N59" s="351"/>
      <c r="O59" s="349"/>
      <c r="P59" s="351"/>
    </row>
    <row r="60" spans="1:16" s="8" customFormat="1" ht="11.25" customHeight="1">
      <c r="A60" s="2" t="s">
        <v>112</v>
      </c>
      <c r="B60" s="2"/>
      <c r="C60" s="2"/>
      <c r="D60" s="2"/>
      <c r="E60" s="4"/>
      <c r="F60" s="2" t="s">
        <v>113</v>
      </c>
      <c r="G60" s="2"/>
      <c r="H60" s="5"/>
      <c r="I60" s="2"/>
      <c r="J60" s="6"/>
      <c r="K60" s="2"/>
      <c r="L60" s="6"/>
      <c r="M60" s="2"/>
      <c r="N60" s="5"/>
      <c r="O60" s="4"/>
      <c r="P60" s="7" t="s">
        <v>114</v>
      </c>
    </row>
    <row r="61" spans="1:16" s="14" customFormat="1" ht="11.25" customHeight="1" thickBot="1">
      <c r="A61" s="517" t="str">
        <f>'[6]Week SetUp'!$A$10</f>
        <v>2011/11/5-7</v>
      </c>
      <c r="B61" s="517"/>
      <c r="C61" s="517"/>
      <c r="D61" s="517"/>
      <c r="E61" s="9"/>
      <c r="F61" s="9" t="str">
        <f>'[6]Week SetUp'!$C$10</f>
        <v>台中市</v>
      </c>
      <c r="G61" s="9"/>
      <c r="H61" s="10"/>
      <c r="I61" s="11"/>
      <c r="J61" s="10"/>
      <c r="K61" s="12"/>
      <c r="L61" s="10"/>
      <c r="M61" s="9"/>
      <c r="N61" s="10"/>
      <c r="O61" s="9"/>
      <c r="P61" s="13" t="str">
        <f>'[6]Week SetUp'!$E$10</f>
        <v>王正松</v>
      </c>
    </row>
    <row r="62" spans="1:16" s="19" customFormat="1" ht="9.75">
      <c r="A62" s="15"/>
      <c r="B62" s="16"/>
      <c r="C62" s="16"/>
      <c r="D62" s="16"/>
      <c r="E62" s="17" t="s">
        <v>91</v>
      </c>
      <c r="F62" s="4"/>
      <c r="G62" s="17"/>
      <c r="H62" s="18"/>
      <c r="I62" s="16"/>
      <c r="J62" s="16" t="s">
        <v>94</v>
      </c>
      <c r="K62" s="18"/>
      <c r="L62" s="16" t="s">
        <v>5</v>
      </c>
      <c r="M62" s="16"/>
      <c r="N62" s="18"/>
      <c r="O62" s="16"/>
      <c r="P62" s="6"/>
    </row>
    <row r="63" spans="1:16" s="19" customFormat="1" ht="3.75" customHeight="1">
      <c r="A63" s="20"/>
      <c r="B63" s="21"/>
      <c r="C63" s="22"/>
      <c r="D63" s="21"/>
      <c r="E63" s="23"/>
      <c r="F63" s="24"/>
      <c r="G63" s="23"/>
      <c r="H63" s="25"/>
      <c r="I63" s="21"/>
      <c r="J63" s="25"/>
      <c r="K63" s="21"/>
      <c r="L63" s="25"/>
      <c r="M63" s="21"/>
      <c r="N63" s="25"/>
      <c r="O63" s="21"/>
      <c r="P63" s="26"/>
    </row>
    <row r="64" spans="1:19" s="39" customFormat="1" ht="13.5" customHeight="1">
      <c r="A64" s="27">
        <v>1</v>
      </c>
      <c r="B64" s="28">
        <f>IF($D64="","",VLOOKUP($D64,'[6]女單準備名單'!$A$7:$P$22,15))</f>
      </c>
      <c r="C64" s="28">
        <f>IF($D64="","",VLOOKUP($D64,'[6]女單準備名單'!$A$7:$P$22,16))</f>
      </c>
      <c r="D64" s="30"/>
      <c r="E64" s="31" t="s">
        <v>115</v>
      </c>
      <c r="F64" s="28"/>
      <c r="G64" s="28"/>
      <c r="H64" s="32" t="s">
        <v>192</v>
      </c>
      <c r="I64" s="33"/>
      <c r="J64" s="33"/>
      <c r="K64" s="33"/>
      <c r="L64" s="33"/>
      <c r="M64" s="34"/>
      <c r="N64" s="473" t="s">
        <v>459</v>
      </c>
      <c r="O64" s="36"/>
      <c r="P64" s="37"/>
      <c r="Q64" s="38"/>
      <c r="S64" s="225"/>
    </row>
    <row r="65" spans="1:19" s="39" customFormat="1" ht="13.5" customHeight="1">
      <c r="A65" s="27"/>
      <c r="B65" s="41"/>
      <c r="C65" s="41"/>
      <c r="D65" s="41"/>
      <c r="E65" s="42"/>
      <c r="F65" s="43"/>
      <c r="G65" s="448" t="s">
        <v>442</v>
      </c>
      <c r="H65" s="45"/>
      <c r="I65" s="46">
        <f>UPPER(IF(OR(H65="a",H65="as"),E64,IF(OR(H65="b",H65="bs"),E66,)))</f>
      </c>
      <c r="J65" s="46"/>
      <c r="K65" s="33"/>
      <c r="L65" s="33"/>
      <c r="M65" s="34"/>
      <c r="N65" s="35"/>
      <c r="O65" s="36"/>
      <c r="P65" s="37"/>
      <c r="Q65" s="38"/>
      <c r="S65" s="225"/>
    </row>
    <row r="66" spans="1:19" s="39" customFormat="1" ht="13.5" customHeight="1">
      <c r="A66" s="27">
        <v>2</v>
      </c>
      <c r="B66" s="28">
        <f>IF($D66="","",VLOOKUP($D66,'[6]女單準備名單'!$A$7:$P$22,15))</f>
      </c>
      <c r="C66" s="28">
        <f>IF($D66="","",VLOOKUP($D66,'[6]女單準備名單'!$A$7:$P$22,16))</f>
      </c>
      <c r="D66" s="30"/>
      <c r="E66" s="31" t="s">
        <v>116</v>
      </c>
      <c r="F66" s="28"/>
      <c r="G66" s="449"/>
      <c r="H66" s="48" t="s">
        <v>193</v>
      </c>
      <c r="I66" s="511" t="s">
        <v>461</v>
      </c>
      <c r="J66" s="512"/>
      <c r="K66" s="33"/>
      <c r="L66" s="33"/>
      <c r="M66" s="34"/>
      <c r="N66" s="35"/>
      <c r="O66" s="36"/>
      <c r="P66" s="37"/>
      <c r="Q66" s="38"/>
      <c r="S66" s="225"/>
    </row>
    <row r="67" spans="1:19" s="39" customFormat="1" ht="6.75" customHeight="1">
      <c r="A67" s="27"/>
      <c r="B67" s="41"/>
      <c r="C67" s="41"/>
      <c r="D67" s="51"/>
      <c r="E67" s="42"/>
      <c r="F67" s="43"/>
      <c r="G67" s="491"/>
      <c r="H67" s="52"/>
      <c r="I67" s="498"/>
      <c r="J67" s="499"/>
      <c r="K67" s="46">
        <f>UPPER(IF(OR(J67="a",J67="as"),I65,IF(OR(J67="b",J67="bs"),I69,)))</f>
      </c>
      <c r="L67" s="54"/>
      <c r="M67" s="55"/>
      <c r="N67" s="55"/>
      <c r="O67" s="36"/>
      <c r="P67" s="37"/>
      <c r="Q67" s="38"/>
      <c r="S67" s="225"/>
    </row>
    <row r="68" spans="1:19" s="39" customFormat="1" ht="13.5" customHeight="1">
      <c r="A68" s="27">
        <v>3</v>
      </c>
      <c r="B68" s="28"/>
      <c r="C68" s="28"/>
      <c r="D68" s="30">
        <v>24</v>
      </c>
      <c r="E68" s="31" t="s">
        <v>117</v>
      </c>
      <c r="F68" s="28"/>
      <c r="G68" s="449"/>
      <c r="H68" s="32" t="s">
        <v>194</v>
      </c>
      <c r="I68" s="498"/>
      <c r="J68" s="499"/>
      <c r="K68" s="49"/>
      <c r="L68" s="60"/>
      <c r="M68" s="62"/>
      <c r="N68" s="55"/>
      <c r="O68" s="36"/>
      <c r="P68" s="37"/>
      <c r="Q68" s="38"/>
      <c r="S68" s="225"/>
    </row>
    <row r="69" spans="1:19" s="39" customFormat="1" ht="13.5" customHeight="1">
      <c r="A69" s="27"/>
      <c r="B69" s="41"/>
      <c r="C69" s="41"/>
      <c r="D69" s="51"/>
      <c r="E69" s="42"/>
      <c r="F69" s="43"/>
      <c r="G69" s="448" t="s">
        <v>460</v>
      </c>
      <c r="H69" s="45"/>
      <c r="I69" s="509"/>
      <c r="J69" s="496"/>
      <c r="K69" s="56"/>
      <c r="L69" s="62"/>
      <c r="M69" s="62"/>
      <c r="N69" s="55"/>
      <c r="O69" s="36"/>
      <c r="P69" s="37"/>
      <c r="Q69" s="38"/>
      <c r="S69" s="225"/>
    </row>
    <row r="70" spans="1:19" s="39" customFormat="1" ht="13.5" customHeight="1">
      <c r="A70" s="27">
        <v>4</v>
      </c>
      <c r="B70" s="28">
        <f>IF($D70="","",VLOOKUP($D70,'[6]女單準備名單'!$A$7:$P$22,15))</f>
      </c>
      <c r="C70" s="28">
        <f>IF($D70="","",VLOOKUP($D70,'[6]女單準備名單'!$A$7:$P$22,16))</f>
      </c>
      <c r="D70" s="30"/>
      <c r="E70" s="31" t="s">
        <v>118</v>
      </c>
      <c r="F70" s="28"/>
      <c r="G70" s="233"/>
      <c r="H70" s="48" t="s">
        <v>192</v>
      </c>
      <c r="I70" s="49"/>
      <c r="J70" s="33"/>
      <c r="K70" s="56"/>
      <c r="L70" s="62"/>
      <c r="M70" s="62"/>
      <c r="N70" s="55"/>
      <c r="O70" s="36"/>
      <c r="P70" s="37"/>
      <c r="Q70" s="38"/>
      <c r="S70" s="225"/>
    </row>
    <row r="71" ht="12.75"/>
    <row r="72" ht="12.75"/>
    <row r="73" ht="12.75"/>
    <row r="74" ht="12.75"/>
    <row r="75" ht="12.75"/>
    <row r="76" ht="12.75"/>
  </sheetData>
  <sheetProtection/>
  <mergeCells count="16">
    <mergeCell ref="F6:G6"/>
    <mergeCell ref="I66:J69"/>
    <mergeCell ref="A61:D61"/>
    <mergeCell ref="A10:F10"/>
    <mergeCell ref="B9:F9"/>
    <mergeCell ref="F12:G12"/>
    <mergeCell ref="A39:E39"/>
    <mergeCell ref="B12:D12"/>
    <mergeCell ref="J52:K55"/>
    <mergeCell ref="J44:K47"/>
    <mergeCell ref="H12:J12"/>
    <mergeCell ref="A17:E17"/>
    <mergeCell ref="L26:M29"/>
    <mergeCell ref="J30:K33"/>
    <mergeCell ref="J22:K25"/>
    <mergeCell ref="L48:M51"/>
  </mergeCells>
  <conditionalFormatting sqref="G35:H35 G20 G22 G24 G26 G28 G30 G32 G34">
    <cfRule type="expression" priority="58" dxfId="3" stopIfTrue="1">
      <formula>AND($E20&lt;9,$C20&gt;0)</formula>
    </cfRule>
  </conditionalFormatting>
  <conditionalFormatting sqref="H29 H25 H33 H21">
    <cfRule type="expression" priority="55" dxfId="9" stopIfTrue="1">
      <formula>AND($N$14="CU",H21="Umpire")</formula>
    </cfRule>
    <cfRule type="expression" priority="56" dxfId="8" stopIfTrue="1">
      <formula>AND($N$14="CU",H21&lt;&gt;"Umpire",I21&lt;&gt;"")</formula>
    </cfRule>
    <cfRule type="expression" priority="57" dxfId="7" stopIfTrue="1">
      <formula>AND($N$14="CU",H21&lt;&gt;"Umpire")</formula>
    </cfRule>
  </conditionalFormatting>
  <conditionalFormatting sqref="E35">
    <cfRule type="expression" priority="54" dxfId="147" stopIfTrue="1">
      <formula>AND($E35&lt;9,$C35&gt;0)</formula>
    </cfRule>
  </conditionalFormatting>
  <conditionalFormatting sqref="F35">
    <cfRule type="cellIs" priority="52" dxfId="1" operator="equal" stopIfTrue="1">
      <formula>"Bye"</formula>
    </cfRule>
    <cfRule type="expression" priority="53" dxfId="3" stopIfTrue="1">
      <formula>AND($E35&lt;9,$C35&gt;0)</formula>
    </cfRule>
  </conditionalFormatting>
  <conditionalFormatting sqref="L23 L31 N27 J21 J29">
    <cfRule type="expression" priority="50" dxfId="3" stopIfTrue="1">
      <formula>I21="as"</formula>
    </cfRule>
    <cfRule type="expression" priority="51" dxfId="3" stopIfTrue="1">
      <formula>I21="bs"</formula>
    </cfRule>
  </conditionalFormatting>
  <conditionalFormatting sqref="B20 B22 B24 B26 B28 B30 B32 B34:B35 B42 B44 B46 B48 B50 B52 B54 B56 B64 B66 B68 B70">
    <cfRule type="cellIs" priority="48" dxfId="10" operator="equal" stopIfTrue="1">
      <formula>"QA"</formula>
    </cfRule>
    <cfRule type="cellIs" priority="49" dxfId="10" operator="equal" stopIfTrue="1">
      <formula>"DA"</formula>
    </cfRule>
  </conditionalFormatting>
  <conditionalFormatting sqref="I21 I25 I29 I33">
    <cfRule type="expression" priority="47" dxfId="2" stopIfTrue="1">
      <formula>$N$14="CU"</formula>
    </cfRule>
  </conditionalFormatting>
  <conditionalFormatting sqref="F32 F34 F22 F30 F28 F26 F24 F20 F54 F56 F44 F52 F50 F48 F46 F42 E66 E70 E68 E64">
    <cfRule type="cellIs" priority="46" dxfId="1" operator="equal" stopIfTrue="1">
      <formula>"Bye"</formula>
    </cfRule>
  </conditionalFormatting>
  <conditionalFormatting sqref="E20 E22 E24 E26 E28 E30 E32 E34">
    <cfRule type="expression" priority="45" dxfId="147" stopIfTrue="1">
      <formula>$E20&lt;5</formula>
    </cfRule>
  </conditionalFormatting>
  <conditionalFormatting sqref="G42 G44 G46 G48 G50 G52 G54 G56">
    <cfRule type="expression" priority="22" dxfId="3" stopIfTrue="1">
      <formula>AND($E42&lt;9,$C42&gt;0)</formula>
    </cfRule>
  </conditionalFormatting>
  <conditionalFormatting sqref="H51 H47 H55 H43">
    <cfRule type="expression" priority="19" dxfId="9" stopIfTrue="1">
      <formula>AND($N$1="CU",H43="Umpire")</formula>
    </cfRule>
    <cfRule type="expression" priority="20" dxfId="8" stopIfTrue="1">
      <formula>AND($N$1="CU",H43&lt;&gt;"Umpire",I43&lt;&gt;"")</formula>
    </cfRule>
    <cfRule type="expression" priority="21" dxfId="7" stopIfTrue="1">
      <formula>AND($N$1="CU",H43&lt;&gt;"Umpire")</formula>
    </cfRule>
  </conditionalFormatting>
  <conditionalFormatting sqref="L45 L53 N49 J43 J51">
    <cfRule type="expression" priority="17" dxfId="3" stopIfTrue="1">
      <formula>I43="as"</formula>
    </cfRule>
    <cfRule type="expression" priority="18" dxfId="3" stopIfTrue="1">
      <formula>I43="bs"</formula>
    </cfRule>
  </conditionalFormatting>
  <conditionalFormatting sqref="I43 I47 I51 I55">
    <cfRule type="expression" priority="14" dxfId="2" stopIfTrue="1">
      <formula>$N$1="CU"</formula>
    </cfRule>
  </conditionalFormatting>
  <conditionalFormatting sqref="E42 E44 E46 E48 E50 E52 E54 E56">
    <cfRule type="expression" priority="12" dxfId="147" stopIfTrue="1">
      <formula>$E42&lt;5</formula>
    </cfRule>
  </conditionalFormatting>
  <conditionalFormatting sqref="F64 F66 F68 F70">
    <cfRule type="expression" priority="11" dxfId="3" stopIfTrue="1">
      <formula>AND($D64&lt;9,$C64&gt;0)</formula>
    </cfRule>
  </conditionalFormatting>
  <conditionalFormatting sqref="G69 G65">
    <cfRule type="expression" priority="8" dxfId="9" stopIfTrue="1">
      <formula>AND($M$1="CU",G65="Umpire")</formula>
    </cfRule>
    <cfRule type="expression" priority="9" dxfId="8" stopIfTrue="1">
      <formula>AND($M$1="CU",G65&lt;&gt;"Umpire",H65&lt;&gt;"")</formula>
    </cfRule>
    <cfRule type="expression" priority="10" dxfId="7" stopIfTrue="1">
      <formula>AND($M$1="CU",G65&lt;&gt;"Umpire")</formula>
    </cfRule>
  </conditionalFormatting>
  <conditionalFormatting sqref="K67 I65">
    <cfRule type="expression" priority="6" dxfId="3" stopIfTrue="1">
      <formula>H65="as"</formula>
    </cfRule>
    <cfRule type="expression" priority="7" dxfId="3" stopIfTrue="1">
      <formula>H65="bs"</formula>
    </cfRule>
  </conditionalFormatting>
  <conditionalFormatting sqref="H65 H69">
    <cfRule type="expression" priority="3" dxfId="2" stopIfTrue="1">
      <formula>$M$1="CU"</formula>
    </cfRule>
  </conditionalFormatting>
  <conditionalFormatting sqref="D64 D66 D68 D70">
    <cfRule type="expression" priority="1" dxfId="147" stopIfTrue="1">
      <formula>$D64&lt;5</formula>
    </cfRule>
  </conditionalFormatting>
  <dataValidations count="3">
    <dataValidation type="list" allowBlank="1" showInputMessage="1" sqref="I66 G69 G65">
      <formula1>$S$7:$S$13</formula1>
    </dataValidation>
    <dataValidation type="list" allowBlank="1" showInputMessage="1" sqref="J44 L48 H55 H43 H47 H51 J52">
      <formula1>$T$7:$T$16</formula1>
    </dataValidation>
    <dataValidation type="list" allowBlank="1" showInputMessage="1" sqref="J22 L26 H29 H25 H21 H33 J65508">
      <formula1>$T$20:$T$29</formula1>
    </dataValidation>
  </dataValidations>
  <printOptions horizontalCentered="1"/>
  <pageMargins left="0.5905511811023623" right="0.5905511811023623" top="0.5905511811023623" bottom="0.5905511811023623" header="0.31496062992125984" footer="0.31496062992125984"/>
  <pageSetup horizontalDpi="600" verticalDpi="6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dimension ref="A1:U169"/>
  <sheetViews>
    <sheetView showGridLines="0" zoomScalePageLayoutView="0" workbookViewId="0" topLeftCell="A1">
      <selection activeCell="S10" sqref="S10"/>
    </sheetView>
  </sheetViews>
  <sheetFormatPr defaultColWidth="9.00390625" defaultRowHeight="16.5"/>
  <cols>
    <col min="1" max="1" width="2.875" style="236" customWidth="1"/>
    <col min="2" max="2" width="2.375" style="236" customWidth="1"/>
    <col min="3" max="4" width="3.625" style="344" customWidth="1"/>
    <col min="5" max="5" width="0.37109375" style="236" customWidth="1"/>
    <col min="6" max="6" width="6.75390625" style="236" customWidth="1"/>
    <col min="7" max="7" width="0.74609375" style="236" customWidth="1"/>
    <col min="8" max="8" width="10.125" style="236" customWidth="1"/>
    <col min="9" max="9" width="5.125" style="236" customWidth="1"/>
    <col min="10" max="10" width="0.74609375" style="74" customWidth="1"/>
    <col min="11" max="11" width="13.875" style="247" customWidth="1"/>
    <col min="12" max="12" width="1.00390625" style="198" customWidth="1"/>
    <col min="13" max="13" width="13.875" style="247" customWidth="1"/>
    <col min="14" max="14" width="1.00390625" style="102" customWidth="1"/>
    <col min="15" max="15" width="13.875" style="247" customWidth="1"/>
    <col min="16" max="16" width="1.00390625" style="198" customWidth="1"/>
    <col min="17" max="17" width="9.125" style="247" customWidth="1"/>
    <col min="18" max="18" width="0.12890625" style="102" customWidth="1"/>
    <col min="19" max="19" width="9.00390625" style="236" customWidth="1"/>
    <col min="20" max="20" width="7.625" style="236" customWidth="1"/>
    <col min="21" max="21" width="7.75390625" style="236" hidden="1" customWidth="1"/>
    <col min="22" max="22" width="5.00390625" style="236" customWidth="1"/>
    <col min="23" max="16384" width="9.00390625" style="236" customWidth="1"/>
  </cols>
  <sheetData>
    <row r="1" spans="1:18" s="414" customFormat="1" ht="15.75" customHeight="1">
      <c r="A1" s="413" t="s">
        <v>176</v>
      </c>
      <c r="C1" s="415"/>
      <c r="D1" s="415"/>
      <c r="J1" s="416"/>
      <c r="K1" s="417"/>
      <c r="L1" s="418"/>
      <c r="M1" s="417"/>
      <c r="N1" s="418"/>
      <c r="O1" s="418"/>
      <c r="P1" s="418"/>
      <c r="Q1" s="419"/>
      <c r="R1" s="420"/>
    </row>
    <row r="2" spans="1:18" s="363" customFormat="1" ht="15.75" customHeight="1">
      <c r="A2" s="346" t="s">
        <v>187</v>
      </c>
      <c r="B2" s="364"/>
      <c r="C2" s="365"/>
      <c r="D2" s="365"/>
      <c r="G2" s="366"/>
      <c r="J2" s="367"/>
      <c r="K2" s="368"/>
      <c r="L2" s="369"/>
      <c r="M2" s="368"/>
      <c r="N2" s="369"/>
      <c r="O2" s="370"/>
      <c r="P2" s="369"/>
      <c r="Q2" s="370"/>
      <c r="R2" s="369"/>
    </row>
    <row r="3" spans="1:18" s="8" customFormat="1" ht="10.5" customHeight="1">
      <c r="A3" s="104" t="s">
        <v>1</v>
      </c>
      <c r="B3" s="104"/>
      <c r="C3" s="105"/>
      <c r="D3" s="105"/>
      <c r="E3" s="104"/>
      <c r="F3" s="106"/>
      <c r="G3" s="104" t="s">
        <v>2</v>
      </c>
      <c r="H3" s="106"/>
      <c r="I3" s="104"/>
      <c r="J3" s="107"/>
      <c r="K3" s="2"/>
      <c r="L3" s="6"/>
      <c r="M3" s="108"/>
      <c r="N3" s="109"/>
      <c r="O3" s="110"/>
      <c r="P3" s="111"/>
      <c r="Q3" s="112"/>
      <c r="R3" s="113" t="s">
        <v>3</v>
      </c>
    </row>
    <row r="4" spans="1:18" s="14" customFormat="1" ht="11.25" customHeight="1" thickBot="1">
      <c r="A4" s="517" t="str">
        <f>'[1]Week SetUp'!$A$10</f>
        <v>2011/11/5-7</v>
      </c>
      <c r="B4" s="517"/>
      <c r="C4" s="517"/>
      <c r="D4" s="454"/>
      <c r="E4" s="114"/>
      <c r="F4" s="114"/>
      <c r="G4" s="9" t="str">
        <f>'[1]Week SetUp'!$C$10</f>
        <v>台中市</v>
      </c>
      <c r="H4" s="243"/>
      <c r="I4" s="114"/>
      <c r="J4" s="115"/>
      <c r="K4" s="11"/>
      <c r="L4" s="10"/>
      <c r="M4" s="116"/>
      <c r="N4" s="117"/>
      <c r="O4" s="118"/>
      <c r="P4" s="117"/>
      <c r="Q4" s="118"/>
      <c r="R4" s="13" t="str">
        <f>'[1]Week SetUp'!$E$10</f>
        <v>王正松</v>
      </c>
    </row>
    <row r="5" spans="1:18" s="19" customFormat="1" ht="9.75">
      <c r="A5" s="119"/>
      <c r="B5" s="120"/>
      <c r="C5" s="121" t="s">
        <v>89</v>
      </c>
      <c r="D5" s="120" t="s">
        <v>90</v>
      </c>
      <c r="E5" s="120"/>
      <c r="F5" s="122" t="s">
        <v>91</v>
      </c>
      <c r="G5" s="122"/>
      <c r="H5" s="106"/>
      <c r="I5" s="122"/>
      <c r="J5" s="123"/>
      <c r="K5" s="121" t="s">
        <v>92</v>
      </c>
      <c r="L5" s="124"/>
      <c r="M5" s="121" t="s">
        <v>94</v>
      </c>
      <c r="N5" s="124"/>
      <c r="O5" s="121" t="s">
        <v>95</v>
      </c>
      <c r="P5" s="124"/>
      <c r="Q5" s="121" t="s">
        <v>109</v>
      </c>
      <c r="R5" s="109"/>
    </row>
    <row r="6" spans="1:18" s="19" customFormat="1" ht="3.75" customHeight="1" thickBot="1">
      <c r="A6" s="125"/>
      <c r="B6" s="126"/>
      <c r="C6" s="22"/>
      <c r="D6" s="22"/>
      <c r="E6" s="126"/>
      <c r="F6" s="127"/>
      <c r="G6" s="127"/>
      <c r="H6" s="244"/>
      <c r="I6" s="127"/>
      <c r="J6" s="129"/>
      <c r="K6" s="22"/>
      <c r="L6" s="130"/>
      <c r="M6" s="22"/>
      <c r="N6" s="130"/>
      <c r="O6" s="22"/>
      <c r="P6" s="130"/>
      <c r="Q6" s="22"/>
      <c r="R6" s="131"/>
    </row>
    <row r="7" spans="1:21" s="139" customFormat="1" ht="13.5" customHeight="1">
      <c r="A7" s="132">
        <v>1</v>
      </c>
      <c r="B7" s="28"/>
      <c r="C7" s="29">
        <f>IF($E7="","",VLOOKUP($E7,'[1]男雙 Prep'!$A$7:$V$22,21))</f>
        <v>6</v>
      </c>
      <c r="D7" s="29">
        <v>1</v>
      </c>
      <c r="E7" s="30">
        <v>1</v>
      </c>
      <c r="F7" s="31" t="str">
        <f>UPPER(IF($E7="","",VLOOKUP($E7,'[1]男雙 Prep'!$A$7:$V$22,2)))</f>
        <v>劉富聰</v>
      </c>
      <c r="G7" s="28">
        <f>IF($E7="","",VLOOKUP($E7,'[1]男雙 Prep'!$A$7:$V$22,3))</f>
        <v>0</v>
      </c>
      <c r="H7" s="245"/>
      <c r="I7" s="28" t="str">
        <f>IF($E7="","",VLOOKUP($E7,'[1]男雙 Prep'!$A$7:$V$22,4))</f>
        <v>高雄市</v>
      </c>
      <c r="J7" s="134"/>
      <c r="K7" s="135"/>
      <c r="L7" s="136"/>
      <c r="M7" s="135"/>
      <c r="N7" s="136"/>
      <c r="O7" s="473" t="s">
        <v>474</v>
      </c>
      <c r="P7" s="136"/>
      <c r="Q7" s="135"/>
      <c r="R7" s="35"/>
      <c r="S7" s="138"/>
      <c r="U7" s="40" t="e">
        <f>#REF!</f>
        <v>#REF!</v>
      </c>
    </row>
    <row r="8" spans="1:21" s="139" customFormat="1" ht="13.5" customHeight="1">
      <c r="A8" s="132"/>
      <c r="B8" s="67"/>
      <c r="C8" s="67"/>
      <c r="D8" s="67"/>
      <c r="E8" s="67"/>
      <c r="F8" s="31" t="str">
        <f>UPPER(IF($E7="","",VLOOKUP($E7,'[1]男雙 Prep'!$A$7:$V$22,7)))</f>
        <v>李聖傑</v>
      </c>
      <c r="G8" s="28">
        <f>IF($E7="","",VLOOKUP($E7,'[1]男雙 Prep'!$A$7:$V$22,8))</f>
        <v>0</v>
      </c>
      <c r="H8" s="245"/>
      <c r="I8" s="28" t="str">
        <f>IF($E7="","",VLOOKUP($E7,'[1]男雙 Prep'!$A$7:$V$22,9))</f>
        <v>台北市</v>
      </c>
      <c r="J8" s="140"/>
      <c r="K8" s="66">
        <f>IF(J8="a",F7,IF(J8="b",F9,""))</f>
      </c>
      <c r="L8" s="141"/>
      <c r="M8" s="135"/>
      <c r="N8" s="136"/>
      <c r="O8" s="135"/>
      <c r="P8" s="136"/>
      <c r="Q8" s="135"/>
      <c r="R8" s="35"/>
      <c r="S8" s="138"/>
      <c r="U8" s="47" t="e">
        <f>#REF!</f>
        <v>#REF!</v>
      </c>
    </row>
    <row r="9" spans="1:21" s="139" customFormat="1" ht="13.5" customHeight="1">
      <c r="A9" s="132"/>
      <c r="B9" s="67"/>
      <c r="C9" s="67"/>
      <c r="D9" s="67"/>
      <c r="E9" s="67"/>
      <c r="F9" s="68"/>
      <c r="G9" s="66"/>
      <c r="H9" s="240"/>
      <c r="I9" s="66"/>
      <c r="J9" s="142"/>
      <c r="K9" s="143">
        <f>UPPER(IF(OR(J10="a",J10="as"),F7,IF(OR(J10="b",J10="bs"),F11,)))</f>
      </c>
      <c r="L9" s="144"/>
      <c r="M9" s="135"/>
      <c r="N9" s="136"/>
      <c r="O9" s="135"/>
      <c r="P9" s="136"/>
      <c r="Q9" s="135"/>
      <c r="R9" s="35"/>
      <c r="S9" s="138"/>
      <c r="U9" s="47" t="e">
        <f>#REF!</f>
        <v>#REF!</v>
      </c>
    </row>
    <row r="10" spans="1:21" s="139" customFormat="1" ht="13.5" customHeight="1">
      <c r="A10" s="132"/>
      <c r="B10" s="41"/>
      <c r="C10" s="41"/>
      <c r="D10" s="41"/>
      <c r="E10" s="41"/>
      <c r="F10" s="145"/>
      <c r="G10" s="526" t="s">
        <v>6</v>
      </c>
      <c r="H10" s="526"/>
      <c r="I10" s="526"/>
      <c r="J10" s="527"/>
      <c r="K10" s="147">
        <f>UPPER(IF(OR(J10="a",J10="as"),F8,IF(OR(J10="b",J10="bs"),F12,)))</f>
      </c>
      <c r="L10" s="148"/>
      <c r="M10" s="66"/>
      <c r="N10" s="141"/>
      <c r="O10" s="135"/>
      <c r="P10" s="136"/>
      <c r="Q10" s="135"/>
      <c r="R10" s="35"/>
      <c r="S10" s="138"/>
      <c r="U10" s="47" t="e">
        <f>#REF!</f>
        <v>#REF!</v>
      </c>
    </row>
    <row r="11" spans="1:21" s="139" customFormat="1" ht="13.5" customHeight="1">
      <c r="A11" s="132">
        <v>2</v>
      </c>
      <c r="B11" s="28"/>
      <c r="C11" s="29">
        <f>IF($E11="","",VLOOKUP($E11,'[1]男雙 Prep'!$A$7:$V$22,21))</f>
      </c>
      <c r="D11" s="29"/>
      <c r="E11" s="30"/>
      <c r="F11" s="31" t="s">
        <v>7</v>
      </c>
      <c r="G11" s="28">
        <f>IF($E11="","",VLOOKUP($E11,'[1]男雙 Prep'!$A$7:$V$22,3))</f>
      </c>
      <c r="H11" s="245"/>
      <c r="I11" s="28">
        <f>IF($E11="","",VLOOKUP($E11,'[1]男雙 Prep'!$A$7:$V$22,4))</f>
      </c>
      <c r="J11" s="149"/>
      <c r="K11" s="511" t="s">
        <v>462</v>
      </c>
      <c r="L11" s="512"/>
      <c r="M11" s="72"/>
      <c r="N11" s="144"/>
      <c r="O11" s="135"/>
      <c r="P11" s="136"/>
      <c r="Q11" s="135"/>
      <c r="R11" s="35"/>
      <c r="S11" s="138"/>
      <c r="U11" s="47" t="e">
        <f>#REF!</f>
        <v>#REF!</v>
      </c>
    </row>
    <row r="12" spans="1:21" s="139" customFormat="1" ht="13.5" customHeight="1">
      <c r="A12" s="132"/>
      <c r="B12" s="67"/>
      <c r="C12" s="67"/>
      <c r="D12" s="67"/>
      <c r="E12" s="67"/>
      <c r="F12" s="31" t="s">
        <v>7</v>
      </c>
      <c r="G12" s="28">
        <f>IF($E11="","",VLOOKUP($E11,'[1]男雙 Prep'!$A$7:$V$22,8))</f>
      </c>
      <c r="H12" s="245"/>
      <c r="I12" s="28">
        <f>IF($E11="","",VLOOKUP($E11,'[1]男雙 Prep'!$A$7:$V$22,9))</f>
      </c>
      <c r="J12" s="140"/>
      <c r="K12" s="498"/>
      <c r="L12" s="499"/>
      <c r="M12" s="151"/>
      <c r="N12" s="152"/>
      <c r="O12" s="135"/>
      <c r="P12" s="136"/>
      <c r="Q12" s="135"/>
      <c r="R12" s="35"/>
      <c r="S12" s="138"/>
      <c r="U12" s="47" t="e">
        <f>#REF!</f>
        <v>#REF!</v>
      </c>
    </row>
    <row r="13" spans="1:21" s="139" customFormat="1" ht="6" customHeight="1">
      <c r="A13" s="132"/>
      <c r="B13" s="67"/>
      <c r="C13" s="67"/>
      <c r="D13" s="67"/>
      <c r="E13" s="153"/>
      <c r="F13" s="68"/>
      <c r="G13" s="66"/>
      <c r="H13" s="240"/>
      <c r="I13" s="66"/>
      <c r="J13" s="154"/>
      <c r="K13" s="498"/>
      <c r="L13" s="499"/>
      <c r="M13" s="143">
        <f>UPPER(IF(OR(L14="a",L14="as"),K9,IF(OR(L14="b",L14="bs"),K17,)))</f>
      </c>
      <c r="N13" s="141"/>
      <c r="O13" s="135"/>
      <c r="P13" s="136"/>
      <c r="Q13" s="135"/>
      <c r="R13" s="35"/>
      <c r="S13" s="138"/>
      <c r="U13" s="47" t="e">
        <f>#REF!</f>
        <v>#REF!</v>
      </c>
    </row>
    <row r="14" spans="1:21" s="139" customFormat="1" ht="6" customHeight="1">
      <c r="A14" s="132"/>
      <c r="B14" s="41"/>
      <c r="C14" s="41"/>
      <c r="D14" s="41"/>
      <c r="E14" s="51"/>
      <c r="F14" s="145"/>
      <c r="G14" s="135"/>
      <c r="H14" s="246"/>
      <c r="I14" s="135"/>
      <c r="J14" s="155"/>
      <c r="K14" s="498"/>
      <c r="L14" s="499"/>
      <c r="M14" s="147">
        <f>UPPER(IF(OR(L14="a",L14="as"),K10,IF(OR(L14="b",L14="bs"),K18,)))</f>
      </c>
      <c r="N14" s="148"/>
      <c r="O14" s="66"/>
      <c r="P14" s="141"/>
      <c r="Q14" s="135"/>
      <c r="R14" s="35"/>
      <c r="S14" s="138"/>
      <c r="U14" s="47" t="e">
        <f>#REF!</f>
        <v>#REF!</v>
      </c>
    </row>
    <row r="15" spans="1:21" s="139" customFormat="1" ht="13.5" customHeight="1">
      <c r="A15" s="132">
        <v>3</v>
      </c>
      <c r="B15" s="28"/>
      <c r="C15" s="29"/>
      <c r="D15" s="29"/>
      <c r="E15" s="30">
        <v>12</v>
      </c>
      <c r="F15" s="31" t="str">
        <f>UPPER(IF($E15="","",VLOOKUP($E15,'[1]男雙 Prep'!$A$7:$V$22,2)))</f>
        <v>張益鈞</v>
      </c>
      <c r="G15" s="28">
        <f>IF($E15="","",VLOOKUP($E15,'[1]男雙 Prep'!$A$7:$V$22,3))</f>
        <v>0</v>
      </c>
      <c r="H15" s="245"/>
      <c r="I15" s="28" t="str">
        <f>IF($E15="","",VLOOKUP($E15,'[1]男雙 Prep'!$A$7:$V$22,4))</f>
        <v>台中市</v>
      </c>
      <c r="J15" s="134"/>
      <c r="K15" s="498"/>
      <c r="L15" s="499"/>
      <c r="M15" s="135"/>
      <c r="N15" s="150"/>
      <c r="O15" s="72"/>
      <c r="P15" s="141"/>
      <c r="Q15" s="135"/>
      <c r="R15" s="35"/>
      <c r="S15" s="138"/>
      <c r="U15" s="47" t="e">
        <f>#REF!</f>
        <v>#REF!</v>
      </c>
    </row>
    <row r="16" spans="1:21" s="139" customFormat="1" ht="13.5" customHeight="1" thickBot="1">
      <c r="A16" s="132"/>
      <c r="B16" s="67"/>
      <c r="C16" s="67"/>
      <c r="D16" s="67"/>
      <c r="E16" s="67"/>
      <c r="F16" s="31" t="str">
        <f>UPPER(IF($E15="","",VLOOKUP($E15,'[1]男雙 Prep'!$A$7:$V$22,7)))</f>
        <v>林達雄</v>
      </c>
      <c r="G16" s="28">
        <f>IF($E15="","",VLOOKUP($E15,'[1]男雙 Prep'!$A$7:$V$22,8))</f>
        <v>0</v>
      </c>
      <c r="H16" s="245"/>
      <c r="I16" s="28" t="str">
        <f>IF($E15="","",VLOOKUP($E15,'[1]男雙 Prep'!$A$7:$V$22,9))</f>
        <v>台中市</v>
      </c>
      <c r="J16" s="140"/>
      <c r="K16" s="498"/>
      <c r="L16" s="499"/>
      <c r="M16" s="135"/>
      <c r="N16" s="150"/>
      <c r="O16" s="66"/>
      <c r="P16" s="141"/>
      <c r="Q16" s="135"/>
      <c r="R16" s="35"/>
      <c r="S16" s="138"/>
      <c r="U16" s="63" t="e">
        <f>#REF!</f>
        <v>#REF!</v>
      </c>
    </row>
    <row r="17" spans="1:19" s="139" customFormat="1" ht="13.5" customHeight="1">
      <c r="A17" s="132"/>
      <c r="B17" s="67"/>
      <c r="C17" s="67"/>
      <c r="D17" s="67"/>
      <c r="E17" s="153"/>
      <c r="F17" s="68"/>
      <c r="G17" s="511" t="s">
        <v>463</v>
      </c>
      <c r="H17" s="511"/>
      <c r="I17" s="511"/>
      <c r="J17" s="512"/>
      <c r="K17" s="498"/>
      <c r="L17" s="499"/>
      <c r="M17" s="135"/>
      <c r="N17" s="150"/>
      <c r="O17" s="66"/>
      <c r="P17" s="141"/>
      <c r="Q17" s="135"/>
      <c r="R17" s="35"/>
      <c r="S17" s="138"/>
    </row>
    <row r="18" spans="1:19" s="139" customFormat="1" ht="13.5" customHeight="1">
      <c r="A18" s="132"/>
      <c r="B18" s="41"/>
      <c r="C18" s="41"/>
      <c r="D18" s="41"/>
      <c r="E18" s="51"/>
      <c r="F18" s="145"/>
      <c r="G18" s="498"/>
      <c r="H18" s="498"/>
      <c r="I18" s="498"/>
      <c r="J18" s="499"/>
      <c r="K18" s="509"/>
      <c r="L18" s="496"/>
      <c r="M18" s="66"/>
      <c r="N18" s="150"/>
      <c r="O18" s="66"/>
      <c r="P18" s="141"/>
      <c r="Q18" s="135"/>
      <c r="R18" s="35"/>
      <c r="S18" s="138"/>
    </row>
    <row r="19" spans="1:19" s="139" customFormat="1" ht="13.5" customHeight="1">
      <c r="A19" s="132">
        <v>4</v>
      </c>
      <c r="B19" s="28"/>
      <c r="C19" s="29"/>
      <c r="D19" s="29"/>
      <c r="E19" s="30">
        <v>10</v>
      </c>
      <c r="F19" s="31" t="str">
        <f>UPPER(IF($E19="","",VLOOKUP($E19,'[1]男雙 Prep'!$A$7:$V$22,2)))</f>
        <v>高瑞隆</v>
      </c>
      <c r="G19" s="28">
        <f>IF($E19="","",VLOOKUP($E19,'[1]男雙 Prep'!$A$7:$V$22,3))</f>
        <v>0</v>
      </c>
      <c r="H19" s="245"/>
      <c r="I19" s="28" t="str">
        <f>IF($E19="","",VLOOKUP($E19,'[1]男雙 Prep'!$A$7:$V$22,4))</f>
        <v>高雄市</v>
      </c>
      <c r="J19" s="149"/>
      <c r="K19" s="66"/>
      <c r="L19" s="141"/>
      <c r="M19" s="72"/>
      <c r="N19" s="156"/>
      <c r="O19" s="66"/>
      <c r="P19" s="141"/>
      <c r="Q19" s="135"/>
      <c r="R19" s="35"/>
      <c r="S19" s="138"/>
    </row>
    <row r="20" spans="1:19" s="139" customFormat="1" ht="13.5" customHeight="1">
      <c r="A20" s="132"/>
      <c r="B20" s="67"/>
      <c r="C20" s="67"/>
      <c r="D20" s="67"/>
      <c r="E20" s="67"/>
      <c r="F20" s="31" t="str">
        <f>UPPER(IF($E19="","",VLOOKUP($E19,'[1]男雙 Prep'!$A$7:$V$22,7)))</f>
        <v>蔡雲麟</v>
      </c>
      <c r="G20" s="28">
        <f>IF($E19="","",VLOOKUP($E19,'[1]男雙 Prep'!$A$7:$V$22,8))</f>
        <v>0</v>
      </c>
      <c r="H20" s="245"/>
      <c r="I20" s="28" t="str">
        <f>IF($E19="","",VLOOKUP($E19,'[1]男雙 Prep'!$A$7:$V$22,9))</f>
        <v>屏東市</v>
      </c>
      <c r="J20" s="140"/>
      <c r="K20" s="66"/>
      <c r="L20" s="141"/>
      <c r="M20" s="498" t="s">
        <v>471</v>
      </c>
      <c r="N20" s="499"/>
      <c r="O20" s="66"/>
      <c r="P20" s="141"/>
      <c r="Q20" s="135"/>
      <c r="R20" s="35"/>
      <c r="S20" s="138"/>
    </row>
    <row r="21" spans="1:19" s="139" customFormat="1" ht="6" customHeight="1">
      <c r="A21" s="132"/>
      <c r="B21" s="67"/>
      <c r="C21" s="67"/>
      <c r="D21" s="67"/>
      <c r="E21" s="67"/>
      <c r="F21" s="68"/>
      <c r="G21" s="66"/>
      <c r="H21" s="240"/>
      <c r="I21" s="66"/>
      <c r="J21" s="154"/>
      <c r="K21" s="135"/>
      <c r="L21" s="136"/>
      <c r="M21" s="498"/>
      <c r="N21" s="499"/>
      <c r="O21" s="143">
        <f>UPPER(IF(OR(N22="a",N22="as"),M13,IF(OR(N22="b",N22="bs"),M29,)))</f>
      </c>
      <c r="P21" s="141"/>
      <c r="Q21" s="135"/>
      <c r="R21" s="35"/>
      <c r="S21" s="138"/>
    </row>
    <row r="22" spans="1:19" s="139" customFormat="1" ht="6" customHeight="1">
      <c r="A22" s="132"/>
      <c r="B22" s="41"/>
      <c r="C22" s="41"/>
      <c r="D22" s="41"/>
      <c r="E22" s="41"/>
      <c r="F22" s="145"/>
      <c r="G22" s="135"/>
      <c r="H22" s="246"/>
      <c r="I22" s="135"/>
      <c r="J22" s="155"/>
      <c r="K22" s="135"/>
      <c r="L22" s="136"/>
      <c r="M22" s="498"/>
      <c r="N22" s="499"/>
      <c r="O22" s="147">
        <f>UPPER(IF(OR(N22="a",N22="as"),M14,IF(OR(N22="b",N22="bs"),M30,)))</f>
      </c>
      <c r="P22" s="148"/>
      <c r="Q22" s="66"/>
      <c r="R22" s="86"/>
      <c r="S22" s="138"/>
    </row>
    <row r="23" spans="1:19" s="139" customFormat="1" ht="13.5" customHeight="1">
      <c r="A23" s="132">
        <v>5</v>
      </c>
      <c r="B23" s="28"/>
      <c r="C23" s="29">
        <f>IF($E23="","",VLOOKUP($E23,'[1]男雙 Prep'!$A$7:$V$22,21))</f>
        <v>18</v>
      </c>
      <c r="D23" s="29">
        <v>3</v>
      </c>
      <c r="E23" s="30">
        <v>3</v>
      </c>
      <c r="F23" s="31" t="str">
        <f>UPPER(IF($E23="","",VLOOKUP($E23,'[1]男雙 Prep'!$A$7:$V$22,2)))</f>
        <v>林文政</v>
      </c>
      <c r="G23" s="28">
        <f>IF($E23="","",VLOOKUP($E23,'[1]男雙 Prep'!$A$7:$V$22,3))</f>
        <v>0</v>
      </c>
      <c r="H23" s="245"/>
      <c r="I23" s="28" t="str">
        <f>IF($E23="","",VLOOKUP($E23,'[1]男雙 Prep'!$A$7:$V$22,4))</f>
        <v>台中市</v>
      </c>
      <c r="J23" s="134"/>
      <c r="K23" s="135"/>
      <c r="L23" s="136"/>
      <c r="M23" s="498"/>
      <c r="N23" s="499"/>
      <c r="O23" s="135"/>
      <c r="P23" s="150"/>
      <c r="Q23" s="135"/>
      <c r="R23" s="86"/>
      <c r="S23" s="138"/>
    </row>
    <row r="24" spans="1:19" s="139" customFormat="1" ht="13.5" customHeight="1">
      <c r="A24" s="132"/>
      <c r="B24" s="67"/>
      <c r="C24" s="67"/>
      <c r="D24" s="67"/>
      <c r="E24" s="67"/>
      <c r="F24" s="31" t="str">
        <f>UPPER(IF($E23="","",VLOOKUP($E23,'[1]男雙 Prep'!$A$7:$V$22,7)))</f>
        <v>邱永鎮</v>
      </c>
      <c r="G24" s="28">
        <f>IF($E23="","",VLOOKUP($E23,'[1]男雙 Prep'!$A$7:$V$22,8))</f>
        <v>0</v>
      </c>
      <c r="H24" s="245"/>
      <c r="I24" s="28" t="str">
        <f>IF($E23="","",VLOOKUP($E23,'[1]男雙 Prep'!$A$7:$V$22,9))</f>
        <v>台中市</v>
      </c>
      <c r="J24" s="140"/>
      <c r="K24" s="66">
        <f>IF(J24="a",F23,IF(J24="b",F25,""))</f>
      </c>
      <c r="L24" s="141"/>
      <c r="M24" s="135"/>
      <c r="N24" s="150"/>
      <c r="O24" s="135"/>
      <c r="P24" s="150"/>
      <c r="Q24" s="135"/>
      <c r="R24" s="86"/>
      <c r="S24" s="138"/>
    </row>
    <row r="25" spans="1:19" s="139" customFormat="1" ht="13.5" customHeight="1">
      <c r="A25" s="132"/>
      <c r="B25" s="67"/>
      <c r="C25" s="67"/>
      <c r="D25" s="67"/>
      <c r="E25" s="67"/>
      <c r="F25" s="68"/>
      <c r="G25" s="66"/>
      <c r="H25" s="240"/>
      <c r="I25" s="66"/>
      <c r="J25" s="142"/>
      <c r="K25" s="143">
        <f>UPPER(IF(OR(J26="a",J26="as"),F23,IF(OR(J26="b",J26="bs"),F27,)))</f>
      </c>
      <c r="L25" s="144"/>
      <c r="M25" s="135"/>
      <c r="N25" s="150"/>
      <c r="O25" s="135"/>
      <c r="P25" s="150"/>
      <c r="Q25" s="135"/>
      <c r="R25" s="86"/>
      <c r="S25" s="138"/>
    </row>
    <row r="26" spans="1:19" s="139" customFormat="1" ht="13.5" customHeight="1">
      <c r="A26" s="132"/>
      <c r="B26" s="41"/>
      <c r="C26" s="41"/>
      <c r="D26" s="41"/>
      <c r="E26" s="41"/>
      <c r="F26" s="145"/>
      <c r="G26" s="526" t="s">
        <v>6</v>
      </c>
      <c r="H26" s="526"/>
      <c r="I26" s="526"/>
      <c r="J26" s="527"/>
      <c r="K26" s="147">
        <f>UPPER(IF(OR(J26="a",J26="as"),F24,IF(OR(J26="b",J26="bs"),F28,)))</f>
      </c>
      <c r="L26" s="148"/>
      <c r="M26" s="66"/>
      <c r="N26" s="150"/>
      <c r="O26" s="135"/>
      <c r="P26" s="150"/>
      <c r="Q26" s="135"/>
      <c r="R26" s="86"/>
      <c r="S26" s="138"/>
    </row>
    <row r="27" spans="1:19" s="139" customFormat="1" ht="13.5" customHeight="1">
      <c r="A27" s="132">
        <v>6</v>
      </c>
      <c r="B27" s="28"/>
      <c r="C27" s="29">
        <f>IF($E27="","",VLOOKUP($E27,'[1]男雙 Prep'!$A$7:$V$22,21))</f>
      </c>
      <c r="D27" s="29"/>
      <c r="E27" s="30"/>
      <c r="F27" s="31" t="s">
        <v>7</v>
      </c>
      <c r="G27" s="28">
        <f>IF($E27="","",VLOOKUP($E27,'[1]男雙 Prep'!$A$7:$V$22,3))</f>
      </c>
      <c r="H27" s="245"/>
      <c r="I27" s="28">
        <f>IF($E27="","",VLOOKUP($E27,'[1]男雙 Prep'!$A$7:$V$22,4))</f>
      </c>
      <c r="J27" s="149"/>
      <c r="K27" s="511" t="s">
        <v>468</v>
      </c>
      <c r="L27" s="512"/>
      <c r="M27" s="72"/>
      <c r="N27" s="156"/>
      <c r="O27" s="135"/>
      <c r="P27" s="150"/>
      <c r="Q27" s="135"/>
      <c r="R27" s="86"/>
      <c r="S27" s="138"/>
    </row>
    <row r="28" spans="1:19" s="139" customFormat="1" ht="13.5" customHeight="1">
      <c r="A28" s="132"/>
      <c r="B28" s="67"/>
      <c r="C28" s="67"/>
      <c r="D28" s="67"/>
      <c r="E28" s="67"/>
      <c r="F28" s="31" t="s">
        <v>7</v>
      </c>
      <c r="G28" s="28">
        <f>IF($E27="","",VLOOKUP($E27,'[1]男雙 Prep'!$A$7:$V$22,8))</f>
      </c>
      <c r="H28" s="245"/>
      <c r="I28" s="28">
        <f>IF($E27="","",VLOOKUP($E27,'[1]男雙 Prep'!$A$7:$V$22,9))</f>
      </c>
      <c r="J28" s="140"/>
      <c r="K28" s="498"/>
      <c r="L28" s="499"/>
      <c r="M28" s="151"/>
      <c r="N28" s="158"/>
      <c r="O28" s="135"/>
      <c r="P28" s="150"/>
      <c r="Q28" s="135"/>
      <c r="R28" s="86"/>
      <c r="S28" s="138"/>
    </row>
    <row r="29" spans="1:19" s="139" customFormat="1" ht="6" customHeight="1">
      <c r="A29" s="132"/>
      <c r="B29" s="67"/>
      <c r="C29" s="67"/>
      <c r="D29" s="67"/>
      <c r="E29" s="153"/>
      <c r="F29" s="68"/>
      <c r="G29" s="66"/>
      <c r="H29" s="240"/>
      <c r="I29" s="66"/>
      <c r="J29" s="154"/>
      <c r="K29" s="498"/>
      <c r="L29" s="499"/>
      <c r="M29" s="143">
        <f>UPPER(IF(OR(L30="a",L30="as"),K25,IF(OR(L30="b",L30="bs"),K33,)))</f>
      </c>
      <c r="N29" s="150"/>
      <c r="O29" s="135"/>
      <c r="P29" s="150"/>
      <c r="Q29" s="135"/>
      <c r="R29" s="86"/>
      <c r="S29" s="138"/>
    </row>
    <row r="30" spans="1:19" s="139" customFormat="1" ht="6" customHeight="1">
      <c r="A30" s="132"/>
      <c r="B30" s="41"/>
      <c r="C30" s="41"/>
      <c r="D30" s="41"/>
      <c r="E30" s="51"/>
      <c r="F30" s="145"/>
      <c r="G30" s="135"/>
      <c r="H30" s="246"/>
      <c r="I30" s="135"/>
      <c r="J30" s="155"/>
      <c r="K30" s="498"/>
      <c r="L30" s="499"/>
      <c r="M30" s="147">
        <f>UPPER(IF(OR(L30="a",L30="as"),K26,IF(OR(L30="b",L30="bs"),K34,)))</f>
      </c>
      <c r="N30" s="157"/>
      <c r="O30" s="66"/>
      <c r="P30" s="150"/>
      <c r="Q30" s="135"/>
      <c r="R30" s="86"/>
      <c r="S30" s="138"/>
    </row>
    <row r="31" spans="1:19" s="139" customFormat="1" ht="13.5" customHeight="1">
      <c r="A31" s="132">
        <v>7</v>
      </c>
      <c r="B31" s="28"/>
      <c r="C31" s="29"/>
      <c r="D31" s="29"/>
      <c r="E31" s="30">
        <v>5</v>
      </c>
      <c r="F31" s="31" t="str">
        <f>UPPER(IF($E31="","",VLOOKUP($E31,'[1]男雙 Prep'!$A$7:$V$22,2)))</f>
        <v>謝憲宜</v>
      </c>
      <c r="G31" s="28">
        <f>IF($E31="","",VLOOKUP($E31,'[1]男雙 Prep'!$A$7:$V$22,3))</f>
        <v>0</v>
      </c>
      <c r="H31" s="245"/>
      <c r="I31" s="28" t="str">
        <f>IF($E31="","",VLOOKUP($E31,'[1]男雙 Prep'!$A$7:$V$22,4))</f>
        <v>雲林縣</v>
      </c>
      <c r="J31" s="134"/>
      <c r="K31" s="498"/>
      <c r="L31" s="499"/>
      <c r="M31" s="135"/>
      <c r="N31" s="159"/>
      <c r="O31" s="72"/>
      <c r="P31" s="150"/>
      <c r="Q31" s="135"/>
      <c r="R31" s="86"/>
      <c r="S31" s="138"/>
    </row>
    <row r="32" spans="1:19" s="139" customFormat="1" ht="13.5" customHeight="1">
      <c r="A32" s="132"/>
      <c r="B32" s="67"/>
      <c r="C32" s="67"/>
      <c r="D32" s="67"/>
      <c r="E32" s="67"/>
      <c r="F32" s="31" t="str">
        <f>UPPER(IF($E31="","",VLOOKUP($E31,'[1]男雙 Prep'!$A$7:$V$22,7)))</f>
        <v>韓文喆</v>
      </c>
      <c r="G32" s="28">
        <f>IF($E31="","",VLOOKUP($E31,'[1]男雙 Prep'!$A$7:$V$22,8))</f>
        <v>0</v>
      </c>
      <c r="H32" s="245"/>
      <c r="I32" s="28" t="str">
        <f>IF($E31="","",VLOOKUP($E31,'[1]男雙 Prep'!$A$7:$V$22,9))</f>
        <v>雲林縣</v>
      </c>
      <c r="J32" s="140"/>
      <c r="K32" s="498"/>
      <c r="L32" s="499"/>
      <c r="M32" s="135"/>
      <c r="N32" s="141"/>
      <c r="O32" s="66"/>
      <c r="P32" s="150"/>
      <c r="Q32" s="135"/>
      <c r="R32" s="86"/>
      <c r="S32" s="138"/>
    </row>
    <row r="33" spans="1:19" s="139" customFormat="1" ht="13.5" customHeight="1">
      <c r="A33" s="132"/>
      <c r="B33" s="67"/>
      <c r="C33" s="67"/>
      <c r="D33" s="67"/>
      <c r="E33" s="153"/>
      <c r="F33" s="68"/>
      <c r="G33" s="511" t="s">
        <v>464</v>
      </c>
      <c r="H33" s="511"/>
      <c r="I33" s="511"/>
      <c r="J33" s="512"/>
      <c r="K33" s="498"/>
      <c r="L33" s="499"/>
      <c r="M33" s="135"/>
      <c r="N33" s="141"/>
      <c r="O33" s="66"/>
      <c r="P33" s="150"/>
      <c r="Q33" s="135"/>
      <c r="R33" s="86"/>
      <c r="S33" s="138"/>
    </row>
    <row r="34" spans="1:19" s="139" customFormat="1" ht="13.5" customHeight="1">
      <c r="A34" s="132"/>
      <c r="B34" s="41"/>
      <c r="C34" s="41"/>
      <c r="D34" s="41"/>
      <c r="E34" s="51"/>
      <c r="F34" s="145"/>
      <c r="G34" s="498"/>
      <c r="H34" s="498"/>
      <c r="I34" s="498"/>
      <c r="J34" s="499"/>
      <c r="K34" s="509"/>
      <c r="L34" s="496"/>
      <c r="M34" s="66"/>
      <c r="N34" s="141"/>
      <c r="O34" s="66"/>
      <c r="P34" s="150"/>
      <c r="Q34" s="135"/>
      <c r="R34" s="86"/>
      <c r="S34" s="138"/>
    </row>
    <row r="35" spans="1:19" s="139" customFormat="1" ht="13.5" customHeight="1">
      <c r="A35" s="132">
        <v>8</v>
      </c>
      <c r="B35" s="28"/>
      <c r="C35" s="29"/>
      <c r="D35" s="29"/>
      <c r="E35" s="30">
        <v>6</v>
      </c>
      <c r="F35" s="31" t="str">
        <f>UPPER(IF($E35="","",VLOOKUP($E35,'[1]男雙 Prep'!$A$7:$V$22,2)))</f>
        <v>廖遠志</v>
      </c>
      <c r="G35" s="28">
        <f>IF($E35="","",VLOOKUP($E35,'[1]男雙 Prep'!$A$7:$V$22,3))</f>
        <v>0</v>
      </c>
      <c r="H35" s="245"/>
      <c r="I35" s="28" t="str">
        <f>IF($E35="","",VLOOKUP($E35,'[1]男雙 Prep'!$A$7:$V$22,4))</f>
        <v>台中市</v>
      </c>
      <c r="J35" s="149"/>
      <c r="K35" s="66"/>
      <c r="L35" s="141"/>
      <c r="M35" s="72"/>
      <c r="N35" s="144"/>
      <c r="O35" s="66"/>
      <c r="P35" s="150"/>
      <c r="Q35" s="135"/>
      <c r="R35" s="86"/>
      <c r="S35" s="138"/>
    </row>
    <row r="36" spans="1:19" s="139" customFormat="1" ht="13.5" customHeight="1">
      <c r="A36" s="132"/>
      <c r="B36" s="67"/>
      <c r="C36" s="67"/>
      <c r="D36" s="67"/>
      <c r="E36" s="67"/>
      <c r="F36" s="31" t="str">
        <f>UPPER(IF($E35="","",VLOOKUP($E35,'[1]男雙 Prep'!$A$7:$V$22,7)))</f>
        <v>葉家宏</v>
      </c>
      <c r="G36" s="28">
        <f>IF($E35="","",VLOOKUP($E35,'[1]男雙 Prep'!$A$7:$V$22,8))</f>
        <v>0</v>
      </c>
      <c r="H36" s="245"/>
      <c r="I36" s="28" t="str">
        <f>IF($E35="","",VLOOKUP($E35,'[1]男雙 Prep'!$A$7:$V$22,9))</f>
        <v>台北市</v>
      </c>
      <c r="J36" s="140"/>
      <c r="K36" s="66"/>
      <c r="L36" s="141"/>
      <c r="M36" s="151"/>
      <c r="N36" s="152"/>
      <c r="O36" s="498" t="s">
        <v>473</v>
      </c>
      <c r="P36" s="499"/>
      <c r="Q36" s="135"/>
      <c r="R36" s="86"/>
      <c r="S36" s="138"/>
    </row>
    <row r="37" spans="1:19" s="139" customFormat="1" ht="6" customHeight="1">
      <c r="A37" s="132"/>
      <c r="B37" s="67"/>
      <c r="C37" s="67"/>
      <c r="D37" s="67"/>
      <c r="E37" s="153"/>
      <c r="F37" s="68"/>
      <c r="G37" s="66"/>
      <c r="H37" s="240"/>
      <c r="I37" s="66"/>
      <c r="J37" s="154"/>
      <c r="K37" s="135"/>
      <c r="L37" s="136"/>
      <c r="M37" s="66"/>
      <c r="N37" s="141"/>
      <c r="O37" s="498"/>
      <c r="P37" s="499"/>
      <c r="Q37" s="143">
        <f>UPPER(IF(OR(P38="a",P38="as"),O21,IF(OR(P38="b",P38="bs"),O53,)))</f>
      </c>
      <c r="R37" s="160"/>
      <c r="S37" s="138"/>
    </row>
    <row r="38" spans="1:19" s="139" customFormat="1" ht="6" customHeight="1">
      <c r="A38" s="132"/>
      <c r="B38" s="41"/>
      <c r="C38" s="41"/>
      <c r="D38" s="41"/>
      <c r="E38" s="51"/>
      <c r="F38" s="145"/>
      <c r="G38" s="135"/>
      <c r="H38" s="246"/>
      <c r="I38" s="135"/>
      <c r="J38" s="155"/>
      <c r="K38" s="135"/>
      <c r="L38" s="136"/>
      <c r="M38" s="66"/>
      <c r="N38" s="141"/>
      <c r="O38" s="498"/>
      <c r="P38" s="499"/>
      <c r="Q38" s="147">
        <f>UPPER(IF(OR(P38="a",P38="as"),O22,IF(OR(P38="b",P38="bs"),O54,)))</f>
      </c>
      <c r="R38" s="161"/>
      <c r="S38" s="138"/>
    </row>
    <row r="39" spans="1:19" s="139" customFormat="1" ht="13.5" customHeight="1">
      <c r="A39" s="132">
        <v>9</v>
      </c>
      <c r="B39" s="28"/>
      <c r="C39" s="29"/>
      <c r="D39" s="29"/>
      <c r="E39" s="30">
        <v>11</v>
      </c>
      <c r="F39" s="31" t="str">
        <f>UPPER(IF($E39="","",VLOOKUP($E39,'[1]男雙 Prep'!$A$7:$V$22,2)))</f>
        <v>林佑城</v>
      </c>
      <c r="G39" s="28">
        <f>IF($E39="","",VLOOKUP($E39,'[1]男雙 Prep'!$A$7:$V$22,3))</f>
        <v>0</v>
      </c>
      <c r="H39" s="245"/>
      <c r="I39" s="28" t="str">
        <f>IF($E39="","",VLOOKUP($E39,'[1]男雙 Prep'!$A$7:$V$22,4))</f>
        <v>台東市</v>
      </c>
      <c r="J39" s="134"/>
      <c r="K39" s="135"/>
      <c r="L39" s="136"/>
      <c r="M39" s="135"/>
      <c r="N39" s="136"/>
      <c r="O39" s="498"/>
      <c r="P39" s="499"/>
      <c r="Q39" s="72"/>
      <c r="R39" s="86"/>
      <c r="S39" s="138"/>
    </row>
    <row r="40" spans="1:19" s="139" customFormat="1" ht="13.5" customHeight="1">
      <c r="A40" s="132"/>
      <c r="B40" s="67"/>
      <c r="C40" s="67"/>
      <c r="D40" s="67"/>
      <c r="E40" s="67"/>
      <c r="F40" s="31" t="str">
        <f>UPPER(IF($E39="","",VLOOKUP($E39,'[1]男雙 Prep'!$A$7:$V$22,7)))</f>
        <v>邱聖豪</v>
      </c>
      <c r="G40" s="28">
        <f>IF($E39="","",VLOOKUP($E39,'[1]男雙 Prep'!$A$7:$V$22,8))</f>
        <v>0</v>
      </c>
      <c r="H40" s="245"/>
      <c r="I40" s="28" t="str">
        <f>IF($E39="","",VLOOKUP($E39,'[1]男雙 Prep'!$A$7:$V$22,9))</f>
        <v>台東市</v>
      </c>
      <c r="J40" s="140"/>
      <c r="K40" s="66">
        <f>IF(J40="a",F39,IF(J40="b",F41,""))</f>
      </c>
      <c r="L40" s="141"/>
      <c r="M40" s="135"/>
      <c r="N40" s="136"/>
      <c r="O40" s="135"/>
      <c r="P40" s="150"/>
      <c r="Q40" s="151"/>
      <c r="R40" s="162"/>
      <c r="S40" s="138"/>
    </row>
    <row r="41" spans="1:19" s="139" customFormat="1" ht="13.5" customHeight="1">
      <c r="A41" s="132"/>
      <c r="B41" s="67"/>
      <c r="C41" s="67"/>
      <c r="D41" s="67"/>
      <c r="E41" s="153"/>
      <c r="F41" s="68"/>
      <c r="G41" s="511" t="s">
        <v>465</v>
      </c>
      <c r="H41" s="511"/>
      <c r="I41" s="511"/>
      <c r="J41" s="512"/>
      <c r="K41" s="143">
        <f>UPPER(IF(OR(J42="a",J42="as"),F39,IF(OR(J42="b",J42="bs"),F43,)))</f>
      </c>
      <c r="L41" s="144"/>
      <c r="M41" s="135"/>
      <c r="N41" s="136"/>
      <c r="O41" s="135"/>
      <c r="P41" s="150"/>
      <c r="Q41" s="135"/>
      <c r="R41" s="86"/>
      <c r="S41" s="138"/>
    </row>
    <row r="42" spans="1:19" s="139" customFormat="1" ht="13.5" customHeight="1">
      <c r="A42" s="132"/>
      <c r="B42" s="41"/>
      <c r="C42" s="41"/>
      <c r="D42" s="41"/>
      <c r="E42" s="51"/>
      <c r="F42" s="145"/>
      <c r="G42" s="498"/>
      <c r="H42" s="498"/>
      <c r="I42" s="498"/>
      <c r="J42" s="499"/>
      <c r="K42" s="147">
        <f>UPPER(IF(OR(J42="a",J42="as"),F40,IF(OR(J42="b",J42="bs"),F44,)))</f>
      </c>
      <c r="L42" s="148"/>
      <c r="M42" s="66"/>
      <c r="N42" s="141"/>
      <c r="O42" s="135"/>
      <c r="P42" s="150"/>
      <c r="Q42" s="135"/>
      <c r="R42" s="86"/>
      <c r="S42" s="138"/>
    </row>
    <row r="43" spans="1:19" s="139" customFormat="1" ht="13.5" customHeight="1">
      <c r="A43" s="132">
        <v>10</v>
      </c>
      <c r="B43" s="28"/>
      <c r="C43" s="29"/>
      <c r="D43" s="29"/>
      <c r="E43" s="30">
        <v>7</v>
      </c>
      <c r="F43" s="31" t="str">
        <f>UPPER(IF($E43="","",VLOOKUP($E43,'[1]男雙 Prep'!$A$7:$V$22,2)))</f>
        <v>蕭國偉</v>
      </c>
      <c r="G43" s="28">
        <f>IF($E43="","",VLOOKUP($E43,'[1]男雙 Prep'!$A$7:$V$22,3))</f>
        <v>0</v>
      </c>
      <c r="H43" s="245"/>
      <c r="I43" s="28" t="str">
        <f>IF($E43="","",VLOOKUP($E43,'[1]男雙 Prep'!$A$7:$V$22,4))</f>
        <v>台中市</v>
      </c>
      <c r="J43" s="149"/>
      <c r="K43" s="511" t="s">
        <v>469</v>
      </c>
      <c r="L43" s="512"/>
      <c r="M43" s="72"/>
      <c r="N43" s="144"/>
      <c r="O43" s="135"/>
      <c r="P43" s="150"/>
      <c r="Q43" s="135"/>
      <c r="R43" s="86"/>
      <c r="S43" s="138"/>
    </row>
    <row r="44" spans="1:19" s="139" customFormat="1" ht="13.5" customHeight="1">
      <c r="A44" s="132"/>
      <c r="B44" s="67"/>
      <c r="C44" s="67"/>
      <c r="D44" s="67"/>
      <c r="E44" s="67"/>
      <c r="F44" s="31" t="str">
        <f>UPPER(IF($E43="","",VLOOKUP($E43,'[1]男雙 Prep'!$A$7:$V$22,7)))</f>
        <v>陳信夫</v>
      </c>
      <c r="G44" s="28">
        <f>IF($E43="","",VLOOKUP($E43,'[1]男雙 Prep'!$A$7:$V$22,8))</f>
        <v>0</v>
      </c>
      <c r="H44" s="245"/>
      <c r="I44" s="28" t="str">
        <f>IF($E43="","",VLOOKUP($E43,'[1]男雙 Prep'!$A$7:$V$22,9))</f>
        <v>台中市</v>
      </c>
      <c r="J44" s="140"/>
      <c r="K44" s="498"/>
      <c r="L44" s="499"/>
      <c r="M44" s="151"/>
      <c r="N44" s="152"/>
      <c r="O44" s="135"/>
      <c r="P44" s="150"/>
      <c r="Q44" s="135"/>
      <c r="R44" s="86"/>
      <c r="S44" s="138"/>
    </row>
    <row r="45" spans="1:19" s="139" customFormat="1" ht="6" customHeight="1">
      <c r="A45" s="132"/>
      <c r="B45" s="67"/>
      <c r="C45" s="67"/>
      <c r="D45" s="67"/>
      <c r="E45" s="153"/>
      <c r="F45" s="68"/>
      <c r="G45" s="66"/>
      <c r="H45" s="240"/>
      <c r="I45" s="66"/>
      <c r="J45" s="154"/>
      <c r="K45" s="498"/>
      <c r="L45" s="499"/>
      <c r="M45" s="143">
        <f>UPPER(IF(OR(L46="a",L46="as"),K41,IF(OR(L46="b",L46="bs"),K49,)))</f>
      </c>
      <c r="N45" s="141"/>
      <c r="O45" s="135"/>
      <c r="P45" s="150"/>
      <c r="Q45" s="135"/>
      <c r="R45" s="86"/>
      <c r="S45" s="138"/>
    </row>
    <row r="46" spans="1:19" s="139" customFormat="1" ht="6" customHeight="1">
      <c r="A46" s="132"/>
      <c r="B46" s="41"/>
      <c r="C46" s="41"/>
      <c r="D46" s="41"/>
      <c r="E46" s="51"/>
      <c r="F46" s="145"/>
      <c r="G46" s="135"/>
      <c r="H46" s="246"/>
      <c r="I46" s="135"/>
      <c r="J46" s="155"/>
      <c r="K46" s="498"/>
      <c r="L46" s="499"/>
      <c r="M46" s="147">
        <f>UPPER(IF(OR(L46="a",L46="as"),K42,IF(OR(L46="b",L46="bs"),K50,)))</f>
      </c>
      <c r="N46" s="148"/>
      <c r="O46" s="66"/>
      <c r="P46" s="150"/>
      <c r="Q46" s="135"/>
      <c r="R46" s="86"/>
      <c r="S46" s="138"/>
    </row>
    <row r="47" spans="1:19" s="139" customFormat="1" ht="13.5" customHeight="1">
      <c r="A47" s="132">
        <v>11</v>
      </c>
      <c r="B47" s="28"/>
      <c r="C47" s="29"/>
      <c r="D47" s="29"/>
      <c r="E47" s="30">
        <v>13</v>
      </c>
      <c r="F47" s="31" t="str">
        <f>UPPER(IF($E47="","",VLOOKUP($E47,'[1]男雙 Prep'!$A$7:$V$22,2)))</f>
        <v>李元魁</v>
      </c>
      <c r="G47" s="28">
        <f>IF($E47="","",VLOOKUP($E47,'[1]男雙 Prep'!$A$7:$V$22,3))</f>
        <v>0</v>
      </c>
      <c r="H47" s="245"/>
      <c r="I47" s="28" t="str">
        <f>IF($E47="","",VLOOKUP($E47,'[1]男雙 Prep'!$A$7:$V$22,4))</f>
        <v>台中市</v>
      </c>
      <c r="J47" s="134"/>
      <c r="K47" s="498"/>
      <c r="L47" s="499"/>
      <c r="M47" s="135"/>
      <c r="N47" s="150"/>
      <c r="O47" s="72"/>
      <c r="P47" s="150"/>
      <c r="Q47" s="135"/>
      <c r="R47" s="86"/>
      <c r="S47" s="138"/>
    </row>
    <row r="48" spans="1:19" s="139" customFormat="1" ht="13.5" customHeight="1">
      <c r="A48" s="132"/>
      <c r="B48" s="67"/>
      <c r="C48" s="67"/>
      <c r="D48" s="67"/>
      <c r="E48" s="67"/>
      <c r="F48" s="31" t="str">
        <f>UPPER(IF($E47="","",VLOOKUP($E47,'[1]男雙 Prep'!$A$7:$V$22,7)))</f>
        <v>李坤宗</v>
      </c>
      <c r="G48" s="28">
        <f>IF($E47="","",VLOOKUP($E47,'[1]男雙 Prep'!$A$7:$V$22,8))</f>
        <v>0</v>
      </c>
      <c r="H48" s="245"/>
      <c r="I48" s="28" t="str">
        <f>IF($E47="","",VLOOKUP($E47,'[1]男雙 Prep'!$A$7:$V$22,9))</f>
        <v>台中市</v>
      </c>
      <c r="J48" s="140"/>
      <c r="K48" s="498"/>
      <c r="L48" s="499"/>
      <c r="M48" s="135"/>
      <c r="N48" s="150"/>
      <c r="O48" s="66"/>
      <c r="P48" s="150"/>
      <c r="Q48" s="135"/>
      <c r="R48" s="86"/>
      <c r="S48" s="138"/>
    </row>
    <row r="49" spans="1:19" s="139" customFormat="1" ht="13.5" customHeight="1">
      <c r="A49" s="132"/>
      <c r="B49" s="67"/>
      <c r="C49" s="67"/>
      <c r="D49" s="67"/>
      <c r="E49" s="67"/>
      <c r="F49" s="68"/>
      <c r="G49" s="511" t="s">
        <v>466</v>
      </c>
      <c r="H49" s="511"/>
      <c r="I49" s="511"/>
      <c r="J49" s="512"/>
      <c r="K49" s="498"/>
      <c r="L49" s="499"/>
      <c r="M49" s="135"/>
      <c r="N49" s="150"/>
      <c r="O49" s="66"/>
      <c r="P49" s="150"/>
      <c r="Q49" s="135"/>
      <c r="R49" s="86"/>
      <c r="S49" s="138"/>
    </row>
    <row r="50" spans="1:19" s="139" customFormat="1" ht="13.5" customHeight="1">
      <c r="A50" s="132"/>
      <c r="B50" s="41"/>
      <c r="C50" s="41"/>
      <c r="D50" s="41"/>
      <c r="E50" s="41"/>
      <c r="F50" s="145"/>
      <c r="G50" s="498"/>
      <c r="H50" s="498"/>
      <c r="I50" s="498"/>
      <c r="J50" s="499"/>
      <c r="K50" s="509"/>
      <c r="L50" s="496"/>
      <c r="M50" s="66"/>
      <c r="N50" s="150"/>
      <c r="O50" s="66"/>
      <c r="P50" s="150"/>
      <c r="Q50" s="135"/>
      <c r="R50" s="86"/>
      <c r="S50" s="138"/>
    </row>
    <row r="51" spans="1:19" s="139" customFormat="1" ht="13.5" customHeight="1">
      <c r="A51" s="132">
        <v>12</v>
      </c>
      <c r="B51" s="28"/>
      <c r="C51" s="29"/>
      <c r="D51" s="29"/>
      <c r="E51" s="30">
        <v>4</v>
      </c>
      <c r="F51" s="31" t="str">
        <f>UPPER(IF($E51="","",VLOOKUP($E51,'[1]男雙 Prep'!$A$7:$V$22,2)))</f>
        <v>洪文平</v>
      </c>
      <c r="G51" s="28">
        <f>IF($E51="","",VLOOKUP($E51,'[1]男雙 Prep'!$A$7:$V$22,3))</f>
        <v>0</v>
      </c>
      <c r="H51" s="245"/>
      <c r="I51" s="28" t="str">
        <f>IF($E51="","",VLOOKUP($E51,'[1]男雙 Prep'!$A$7:$V$22,4))</f>
        <v>高雄市</v>
      </c>
      <c r="J51" s="149"/>
      <c r="K51" s="66"/>
      <c r="L51" s="141"/>
      <c r="M51" s="72"/>
      <c r="N51" s="156"/>
      <c r="O51" s="66"/>
      <c r="P51" s="150"/>
      <c r="Q51" s="135"/>
      <c r="R51" s="86"/>
      <c r="S51" s="138"/>
    </row>
    <row r="52" spans="1:19" s="139" customFormat="1" ht="13.5" customHeight="1">
      <c r="A52" s="132"/>
      <c r="B52" s="67"/>
      <c r="C52" s="67"/>
      <c r="D52" s="67"/>
      <c r="E52" s="67"/>
      <c r="F52" s="31" t="s">
        <v>211</v>
      </c>
      <c r="G52" s="28">
        <f>IF($E51="","",VLOOKUP($E51,'[1]男雙 Prep'!$A$7:$V$22,8))</f>
        <v>0</v>
      </c>
      <c r="H52" s="245"/>
      <c r="I52" s="28" t="str">
        <f>IF($E51="","",VLOOKUP($E51,'[1]男雙 Prep'!$A$7:$V$22,9))</f>
        <v>高雄市</v>
      </c>
      <c r="J52" s="140"/>
      <c r="K52" s="66"/>
      <c r="L52" s="141"/>
      <c r="M52" s="498" t="s">
        <v>472</v>
      </c>
      <c r="N52" s="499"/>
      <c r="O52" s="66"/>
      <c r="P52" s="150"/>
      <c r="Q52" s="135"/>
      <c r="R52" s="86"/>
      <c r="S52" s="138"/>
    </row>
    <row r="53" spans="1:19" s="139" customFormat="1" ht="6" customHeight="1">
      <c r="A53" s="132"/>
      <c r="B53" s="67"/>
      <c r="C53" s="67"/>
      <c r="D53" s="67"/>
      <c r="E53" s="67"/>
      <c r="F53" s="68"/>
      <c r="G53" s="66"/>
      <c r="H53" s="240"/>
      <c r="I53" s="66"/>
      <c r="J53" s="154"/>
      <c r="K53" s="135"/>
      <c r="L53" s="136"/>
      <c r="M53" s="498"/>
      <c r="N53" s="499"/>
      <c r="O53" s="143">
        <f>UPPER(IF(OR(N54="a",N54="as"),M45,IF(OR(N54="b",N54="bs"),M61,)))</f>
      </c>
      <c r="P53" s="150"/>
      <c r="Q53" s="135"/>
      <c r="R53" s="86"/>
      <c r="S53" s="138"/>
    </row>
    <row r="54" spans="1:19" s="139" customFormat="1" ht="6" customHeight="1">
      <c r="A54" s="132"/>
      <c r="B54" s="41"/>
      <c r="C54" s="41"/>
      <c r="D54" s="41"/>
      <c r="E54" s="41"/>
      <c r="F54" s="145"/>
      <c r="G54" s="135"/>
      <c r="H54" s="246"/>
      <c r="I54" s="135"/>
      <c r="J54" s="155"/>
      <c r="K54" s="135"/>
      <c r="L54" s="136"/>
      <c r="M54" s="498"/>
      <c r="N54" s="499"/>
      <c r="O54" s="147">
        <f>UPPER(IF(OR(N54="a",N54="as"),M46,IF(OR(N54="b",N54="bs"),M62,)))</f>
      </c>
      <c r="P54" s="157"/>
      <c r="Q54" s="66"/>
      <c r="R54" s="86"/>
      <c r="S54" s="138"/>
    </row>
    <row r="55" spans="1:19" s="139" customFormat="1" ht="13.5" customHeight="1">
      <c r="A55" s="132">
        <v>13</v>
      </c>
      <c r="B55" s="28"/>
      <c r="C55" s="29"/>
      <c r="D55" s="29"/>
      <c r="E55" s="30">
        <v>8</v>
      </c>
      <c r="F55" s="31" t="str">
        <f>UPPER(IF($E55="","",VLOOKUP($E55,'[1]男雙 Prep'!$A$7:$V$22,2)))</f>
        <v>徐德富</v>
      </c>
      <c r="G55" s="28">
        <f>IF($E55="","",VLOOKUP($E55,'[1]男雙 Prep'!$A$7:$V$22,3))</f>
        <v>0</v>
      </c>
      <c r="H55" s="245"/>
      <c r="I55" s="28" t="str">
        <f>IF($E55="","",VLOOKUP($E55,'[1]男雙 Prep'!$A$7:$V$22,4))</f>
        <v>新竹縣</v>
      </c>
      <c r="J55" s="134"/>
      <c r="K55" s="135"/>
      <c r="L55" s="136"/>
      <c r="M55" s="498"/>
      <c r="N55" s="499"/>
      <c r="O55" s="135"/>
      <c r="P55" s="159"/>
      <c r="Q55" s="135"/>
      <c r="R55" s="35"/>
      <c r="S55" s="138"/>
    </row>
    <row r="56" spans="1:19" s="139" customFormat="1" ht="13.5" customHeight="1">
      <c r="A56" s="132"/>
      <c r="B56" s="67"/>
      <c r="C56" s="67"/>
      <c r="D56" s="67"/>
      <c r="E56" s="67"/>
      <c r="F56" s="31" t="str">
        <f>UPPER(IF($E55="","",VLOOKUP($E55,'[1]男雙 Prep'!$A$7:$V$22,7)))</f>
        <v>詹勝明</v>
      </c>
      <c r="G56" s="28">
        <f>IF($E55="","",VLOOKUP($E55,'[1]男雙 Prep'!$A$7:$V$22,8))</f>
        <v>0</v>
      </c>
      <c r="H56" s="245"/>
      <c r="I56" s="28" t="str">
        <f>IF($E55="","",VLOOKUP($E55,'[1]男雙 Prep'!$A$7:$V$22,9))</f>
        <v>新竹縣</v>
      </c>
      <c r="J56" s="140"/>
      <c r="K56" s="66">
        <f>IF(J56="a",F55,IF(J56="b",F57,""))</f>
      </c>
      <c r="L56" s="141"/>
      <c r="M56" s="498"/>
      <c r="N56" s="499"/>
      <c r="O56" s="135"/>
      <c r="P56" s="141"/>
      <c r="Q56" s="135"/>
      <c r="R56" s="35"/>
      <c r="S56" s="138"/>
    </row>
    <row r="57" spans="1:19" s="139" customFormat="1" ht="13.5" customHeight="1">
      <c r="A57" s="132"/>
      <c r="B57" s="67"/>
      <c r="C57" s="67"/>
      <c r="D57" s="67"/>
      <c r="E57" s="153"/>
      <c r="F57" s="68"/>
      <c r="G57" s="511" t="s">
        <v>467</v>
      </c>
      <c r="H57" s="511"/>
      <c r="I57" s="511"/>
      <c r="J57" s="512"/>
      <c r="K57" s="143">
        <f>UPPER(IF(OR(J58="a",J58="as"),F55,IF(OR(J58="b",J58="bs"),F59,)))</f>
      </c>
      <c r="L57" s="144"/>
      <c r="M57" s="135"/>
      <c r="N57" s="150"/>
      <c r="O57" s="135"/>
      <c r="P57" s="141"/>
      <c r="Q57" s="135"/>
      <c r="R57" s="35"/>
      <c r="S57" s="138"/>
    </row>
    <row r="58" spans="1:19" s="139" customFormat="1" ht="13.5" customHeight="1">
      <c r="A58" s="132"/>
      <c r="B58" s="41"/>
      <c r="C58" s="41"/>
      <c r="D58" s="41"/>
      <c r="E58" s="51"/>
      <c r="F58" s="145"/>
      <c r="G58" s="498"/>
      <c r="H58" s="498"/>
      <c r="I58" s="498"/>
      <c r="J58" s="499"/>
      <c r="K58" s="147">
        <f>UPPER(IF(OR(J58="a",J58="as"),F56,IF(OR(J58="b",J58="bs"),F60,)))</f>
      </c>
      <c r="L58" s="148"/>
      <c r="M58" s="66"/>
      <c r="N58" s="150"/>
      <c r="O58" s="135"/>
      <c r="P58" s="141"/>
      <c r="Q58" s="135"/>
      <c r="R58" s="35"/>
      <c r="S58" s="138"/>
    </row>
    <row r="59" spans="1:19" s="139" customFormat="1" ht="13.5" customHeight="1">
      <c r="A59" s="132">
        <v>14</v>
      </c>
      <c r="B59" s="28"/>
      <c r="C59" s="29"/>
      <c r="D59" s="29"/>
      <c r="E59" s="30">
        <v>9</v>
      </c>
      <c r="F59" s="31" t="str">
        <f>UPPER(IF($E59="","",VLOOKUP($E59,'[1]男雙 Prep'!$A$7:$V$22,2)))</f>
        <v>曾國慶</v>
      </c>
      <c r="G59" s="28">
        <f>IF($E59="","",VLOOKUP($E59,'[1]男雙 Prep'!$A$7:$V$22,3))</f>
        <v>0</v>
      </c>
      <c r="H59" s="245"/>
      <c r="I59" s="28" t="str">
        <f>IF($E59="","",VLOOKUP($E59,'[1]男雙 Prep'!$A$7:$V$22,4))</f>
        <v>台中市</v>
      </c>
      <c r="J59" s="149"/>
      <c r="K59" s="511" t="s">
        <v>470</v>
      </c>
      <c r="L59" s="512"/>
      <c r="M59" s="72"/>
      <c r="N59" s="156"/>
      <c r="O59" s="135"/>
      <c r="P59" s="141"/>
      <c r="Q59" s="135"/>
      <c r="R59" s="35"/>
      <c r="S59" s="138"/>
    </row>
    <row r="60" spans="1:19" s="139" customFormat="1" ht="13.5" customHeight="1">
      <c r="A60" s="132"/>
      <c r="B60" s="67"/>
      <c r="C60" s="67"/>
      <c r="D60" s="67"/>
      <c r="E60" s="67"/>
      <c r="F60" s="31" t="str">
        <f>UPPER(IF($E59="","",VLOOKUP($E59,'[1]男雙 Prep'!$A$7:$V$22,7)))</f>
        <v>林威仰</v>
      </c>
      <c r="G60" s="28">
        <f>IF($E59="","",VLOOKUP($E59,'[1]男雙 Prep'!$A$7:$V$22,8))</f>
        <v>0</v>
      </c>
      <c r="H60" s="245"/>
      <c r="I60" s="28" t="str">
        <f>IF($E59="","",VLOOKUP($E59,'[1]男雙 Prep'!$A$7:$V$22,9))</f>
        <v>台中市</v>
      </c>
      <c r="J60" s="140"/>
      <c r="K60" s="498"/>
      <c r="L60" s="499"/>
      <c r="M60" s="151"/>
      <c r="N60" s="158"/>
      <c r="O60" s="135"/>
      <c r="P60" s="141"/>
      <c r="Q60" s="135"/>
      <c r="R60" s="35"/>
      <c r="S60" s="138"/>
    </row>
    <row r="61" spans="1:19" s="139" customFormat="1" ht="6" customHeight="1">
      <c r="A61" s="132"/>
      <c r="B61" s="67"/>
      <c r="C61" s="67"/>
      <c r="D61" s="67"/>
      <c r="E61" s="153"/>
      <c r="F61" s="68"/>
      <c r="G61" s="66"/>
      <c r="H61" s="240"/>
      <c r="I61" s="66"/>
      <c r="J61" s="154"/>
      <c r="K61" s="498"/>
      <c r="L61" s="499"/>
      <c r="M61" s="143">
        <f>UPPER(IF(OR(L62="a",L62="as"),K57,IF(OR(L62="b",L62="bs"),K65,)))</f>
      </c>
      <c r="N61" s="150"/>
      <c r="O61" s="135"/>
      <c r="P61" s="141"/>
      <c r="Q61" s="135"/>
      <c r="R61" s="35"/>
      <c r="S61" s="138"/>
    </row>
    <row r="62" spans="1:19" s="139" customFormat="1" ht="6" customHeight="1">
      <c r="A62" s="132"/>
      <c r="B62" s="41"/>
      <c r="C62" s="41"/>
      <c r="D62" s="41"/>
      <c r="E62" s="51"/>
      <c r="F62" s="145"/>
      <c r="G62" s="135"/>
      <c r="H62" s="246"/>
      <c r="I62" s="135"/>
      <c r="J62" s="155"/>
      <c r="K62" s="498"/>
      <c r="L62" s="499"/>
      <c r="M62" s="147">
        <f>UPPER(IF(OR(L62="a",L62="as"),K58,IF(OR(L62="b",L62="bs"),K66,)))</f>
      </c>
      <c r="N62" s="157"/>
      <c r="O62" s="66"/>
      <c r="P62" s="141"/>
      <c r="Q62" s="135"/>
      <c r="R62" s="35"/>
      <c r="S62" s="138"/>
    </row>
    <row r="63" spans="1:19" s="139" customFormat="1" ht="13.5" customHeight="1">
      <c r="A63" s="132">
        <v>15</v>
      </c>
      <c r="B63" s="28"/>
      <c r="C63" s="29">
        <f>IF($E63="","",VLOOKUP($E63,'[1]男雙 Prep'!$A$7:$V$22,21))</f>
      </c>
      <c r="D63" s="29"/>
      <c r="E63" s="30"/>
      <c r="F63" s="31" t="s">
        <v>7</v>
      </c>
      <c r="G63" s="28">
        <f>IF($E63="","",VLOOKUP($E63,'[1]男雙 Prep'!$A$7:$V$22,3))</f>
      </c>
      <c r="H63" s="245"/>
      <c r="I63" s="28">
        <f>IF($E63="","",VLOOKUP($E63,'[1]男雙 Prep'!$A$7:$V$22,4))</f>
      </c>
      <c r="J63" s="134"/>
      <c r="K63" s="498"/>
      <c r="L63" s="499"/>
      <c r="M63" s="135"/>
      <c r="N63" s="159"/>
      <c r="O63" s="72"/>
      <c r="P63" s="141"/>
      <c r="Q63" s="135"/>
      <c r="R63" s="35"/>
      <c r="S63" s="138"/>
    </row>
    <row r="64" spans="1:19" s="139" customFormat="1" ht="13.5" customHeight="1">
      <c r="A64" s="132"/>
      <c r="B64" s="67"/>
      <c r="C64" s="67"/>
      <c r="D64" s="67"/>
      <c r="E64" s="67"/>
      <c r="F64" s="31" t="s">
        <v>7</v>
      </c>
      <c r="G64" s="28">
        <f>IF($E63="","",VLOOKUP($E63,'[1]男雙 Prep'!$A$7:$V$22,8))</f>
      </c>
      <c r="H64" s="245"/>
      <c r="I64" s="28">
        <f>IF($E63="","",VLOOKUP($E63,'[1]男雙 Prep'!$A$7:$V$22,9))</f>
      </c>
      <c r="J64" s="140"/>
      <c r="K64" s="498"/>
      <c r="L64" s="499"/>
      <c r="M64" s="135"/>
      <c r="N64" s="141"/>
      <c r="O64" s="66"/>
      <c r="P64" s="141"/>
      <c r="Q64" s="135"/>
      <c r="R64" s="35"/>
      <c r="S64" s="138"/>
    </row>
    <row r="65" spans="1:19" s="139" customFormat="1" ht="13.5" customHeight="1">
      <c r="A65" s="132"/>
      <c r="B65" s="67"/>
      <c r="C65" s="67"/>
      <c r="D65" s="67"/>
      <c r="E65" s="67"/>
      <c r="F65" s="68"/>
      <c r="G65" s="66"/>
      <c r="H65" s="240"/>
      <c r="I65" s="66"/>
      <c r="J65" s="142"/>
      <c r="K65" s="498"/>
      <c r="L65" s="499"/>
      <c r="M65" s="135"/>
      <c r="N65" s="141"/>
      <c r="O65" s="66"/>
      <c r="P65" s="141"/>
      <c r="Q65" s="135"/>
      <c r="R65" s="35"/>
      <c r="S65" s="138"/>
    </row>
    <row r="66" spans="1:19" s="139" customFormat="1" ht="13.5" customHeight="1">
      <c r="A66" s="132"/>
      <c r="B66" s="41"/>
      <c r="C66" s="41"/>
      <c r="D66" s="41"/>
      <c r="E66" s="41"/>
      <c r="F66" s="145"/>
      <c r="G66" s="135"/>
      <c r="H66" s="526" t="s">
        <v>6</v>
      </c>
      <c r="I66" s="526"/>
      <c r="J66" s="527"/>
      <c r="K66" s="509"/>
      <c r="L66" s="496"/>
      <c r="M66" s="66"/>
      <c r="N66" s="141"/>
      <c r="O66" s="66"/>
      <c r="P66" s="141"/>
      <c r="Q66" s="135"/>
      <c r="R66" s="35"/>
      <c r="S66" s="138"/>
    </row>
    <row r="67" spans="1:19" s="139" customFormat="1" ht="13.5" customHeight="1">
      <c r="A67" s="132">
        <v>16</v>
      </c>
      <c r="B67" s="28"/>
      <c r="C67" s="29">
        <f>IF($E67="","",VLOOKUP($E67,'[1]男雙 Prep'!$A$7:$V$22,21))</f>
        <v>6</v>
      </c>
      <c r="D67" s="29">
        <v>2</v>
      </c>
      <c r="E67" s="30">
        <v>2</v>
      </c>
      <c r="F67" s="31" t="str">
        <f>UPPER(IF($E67="","",VLOOKUP($E67,'[1]男雙 Prep'!$A$7:$V$22,2)))</f>
        <v>陳銘曲</v>
      </c>
      <c r="G67" s="28">
        <f>IF($E67="","",VLOOKUP($E67,'[1]男雙 Prep'!$A$7:$V$22,3))</f>
        <v>0</v>
      </c>
      <c r="H67" s="245"/>
      <c r="I67" s="28" t="str">
        <f>IF($E67="","",VLOOKUP($E67,'[1]男雙 Prep'!$A$7:$V$22,4))</f>
        <v>雲林縣</v>
      </c>
      <c r="J67" s="149"/>
      <c r="K67" s="66"/>
      <c r="L67" s="141"/>
      <c r="M67" s="72"/>
      <c r="N67" s="144"/>
      <c r="O67" s="66"/>
      <c r="P67" s="141"/>
      <c r="Q67" s="135"/>
      <c r="R67" s="35"/>
      <c r="S67" s="138"/>
    </row>
    <row r="68" spans="1:19" s="139" customFormat="1" ht="13.5" customHeight="1">
      <c r="A68" s="132"/>
      <c r="B68" s="67"/>
      <c r="C68" s="67"/>
      <c r="D68" s="67"/>
      <c r="E68" s="67"/>
      <c r="F68" s="31" t="s">
        <v>623</v>
      </c>
      <c r="G68" s="28">
        <f>IF($E67="","",VLOOKUP($E67,'[1]男雙 Prep'!$A$7:$V$22,8))</f>
        <v>0</v>
      </c>
      <c r="H68" s="245"/>
      <c r="I68" s="28" t="str">
        <f>IF($E67="","",VLOOKUP($E67,'[1]男雙 Prep'!$A$7:$V$22,9))</f>
        <v>雲林縣</v>
      </c>
      <c r="J68" s="140"/>
      <c r="K68" s="66"/>
      <c r="L68" s="141"/>
      <c r="M68" s="151"/>
      <c r="N68" s="152"/>
      <c r="O68" s="66"/>
      <c r="P68" s="141"/>
      <c r="Q68" s="135"/>
      <c r="R68" s="35"/>
      <c r="S68" s="138"/>
    </row>
    <row r="69" ht="9" customHeight="1">
      <c r="F69" s="197"/>
    </row>
    <row r="70" ht="15">
      <c r="F70" s="197"/>
    </row>
    <row r="71" ht="15">
      <c r="F71" s="197"/>
    </row>
    <row r="72" ht="15">
      <c r="F72" s="197"/>
    </row>
    <row r="73" ht="15">
      <c r="F73" s="197"/>
    </row>
    <row r="74" ht="15">
      <c r="F74" s="197"/>
    </row>
    <row r="75" ht="15">
      <c r="F75" s="197"/>
    </row>
    <row r="76" ht="15">
      <c r="F76" s="197"/>
    </row>
    <row r="77" ht="15">
      <c r="F77" s="197"/>
    </row>
    <row r="78" ht="15">
      <c r="F78" s="197"/>
    </row>
    <row r="79" ht="15">
      <c r="F79" s="197"/>
    </row>
    <row r="80" ht="15">
      <c r="F80" s="197"/>
    </row>
    <row r="81" ht="15">
      <c r="F81" s="197"/>
    </row>
    <row r="82" ht="15">
      <c r="F82" s="197"/>
    </row>
    <row r="83" ht="15">
      <c r="F83" s="197"/>
    </row>
    <row r="84" ht="15">
      <c r="F84" s="197"/>
    </row>
    <row r="85" ht="15">
      <c r="F85" s="197"/>
    </row>
    <row r="86" ht="15">
      <c r="F86" s="197"/>
    </row>
    <row r="87" ht="15">
      <c r="F87" s="197"/>
    </row>
    <row r="88" ht="15">
      <c r="F88" s="197"/>
    </row>
    <row r="89" ht="15">
      <c r="F89" s="197"/>
    </row>
    <row r="90" ht="15">
      <c r="F90" s="197"/>
    </row>
    <row r="91" ht="15">
      <c r="F91" s="197"/>
    </row>
    <row r="92" ht="15">
      <c r="F92" s="197"/>
    </row>
    <row r="93" ht="15">
      <c r="F93" s="197"/>
    </row>
    <row r="94" ht="15">
      <c r="F94" s="197"/>
    </row>
    <row r="95" ht="15">
      <c r="F95" s="197"/>
    </row>
    <row r="96" ht="15">
      <c r="F96" s="197"/>
    </row>
    <row r="97" ht="15">
      <c r="F97" s="197"/>
    </row>
    <row r="98" ht="15">
      <c r="F98" s="197"/>
    </row>
    <row r="99" ht="15">
      <c r="F99" s="197"/>
    </row>
    <row r="100" ht="15">
      <c r="F100" s="197"/>
    </row>
    <row r="101" ht="15">
      <c r="F101" s="197"/>
    </row>
    <row r="102" ht="15">
      <c r="F102" s="197"/>
    </row>
    <row r="103" ht="15">
      <c r="F103" s="197"/>
    </row>
    <row r="104" ht="15">
      <c r="F104" s="197"/>
    </row>
    <row r="105" ht="15">
      <c r="F105" s="197"/>
    </row>
    <row r="106" ht="15">
      <c r="F106" s="197"/>
    </row>
    <row r="107" ht="15">
      <c r="F107" s="197"/>
    </row>
    <row r="108" ht="15">
      <c r="F108" s="197"/>
    </row>
    <row r="109" ht="15">
      <c r="F109" s="197"/>
    </row>
    <row r="110" ht="15">
      <c r="F110" s="197"/>
    </row>
    <row r="111" ht="15">
      <c r="F111" s="197"/>
    </row>
    <row r="112" ht="15">
      <c r="F112" s="197"/>
    </row>
    <row r="113" ht="15">
      <c r="F113" s="197"/>
    </row>
    <row r="114" ht="15">
      <c r="F114" s="197"/>
    </row>
    <row r="115" ht="15">
      <c r="F115" s="197"/>
    </row>
    <row r="116" ht="15">
      <c r="F116" s="197"/>
    </row>
    <row r="117" ht="15">
      <c r="F117" s="197"/>
    </row>
    <row r="118" ht="15">
      <c r="F118" s="197"/>
    </row>
    <row r="119" ht="15">
      <c r="F119" s="197"/>
    </row>
    <row r="120" ht="15">
      <c r="F120" s="197"/>
    </row>
    <row r="121" ht="15">
      <c r="F121" s="197"/>
    </row>
    <row r="122" ht="15">
      <c r="F122" s="197"/>
    </row>
    <row r="123" ht="15">
      <c r="F123" s="197"/>
    </row>
    <row r="124" ht="15">
      <c r="F124" s="197"/>
    </row>
    <row r="125" ht="15">
      <c r="F125" s="197"/>
    </row>
    <row r="126" ht="15">
      <c r="F126" s="197"/>
    </row>
    <row r="127" ht="15">
      <c r="F127" s="197"/>
    </row>
    <row r="128" ht="15">
      <c r="F128" s="197"/>
    </row>
    <row r="129" ht="15">
      <c r="F129" s="197"/>
    </row>
    <row r="130" ht="15">
      <c r="F130" s="197"/>
    </row>
    <row r="131" ht="15">
      <c r="F131" s="197"/>
    </row>
    <row r="132" ht="15">
      <c r="F132" s="197"/>
    </row>
    <row r="133" ht="15">
      <c r="F133" s="197"/>
    </row>
    <row r="134" ht="15">
      <c r="F134" s="197"/>
    </row>
    <row r="135" ht="15">
      <c r="F135" s="197"/>
    </row>
    <row r="136" ht="15">
      <c r="F136" s="197"/>
    </row>
    <row r="137" ht="15">
      <c r="F137" s="197"/>
    </row>
    <row r="138" ht="15">
      <c r="F138" s="197"/>
    </row>
    <row r="139" ht="15">
      <c r="F139" s="197"/>
    </row>
    <row r="140" ht="15">
      <c r="F140" s="197"/>
    </row>
    <row r="141" ht="15">
      <c r="F141" s="197"/>
    </row>
    <row r="142" ht="15">
      <c r="F142" s="197"/>
    </row>
    <row r="143" ht="15">
      <c r="F143" s="197"/>
    </row>
    <row r="144" ht="15">
      <c r="F144" s="197"/>
    </row>
    <row r="145" ht="15">
      <c r="F145" s="197"/>
    </row>
    <row r="146" ht="15">
      <c r="F146" s="197"/>
    </row>
    <row r="147" ht="15">
      <c r="F147" s="197"/>
    </row>
    <row r="148" ht="15">
      <c r="F148" s="197"/>
    </row>
    <row r="149" ht="15">
      <c r="F149" s="197"/>
    </row>
    <row r="150" ht="15">
      <c r="F150" s="197"/>
    </row>
    <row r="151" ht="15">
      <c r="F151" s="197"/>
    </row>
    <row r="152" ht="15">
      <c r="F152" s="197"/>
    </row>
    <row r="153" ht="15">
      <c r="F153" s="197"/>
    </row>
    <row r="154" ht="15">
      <c r="F154" s="197"/>
    </row>
    <row r="155" ht="15">
      <c r="F155" s="197"/>
    </row>
    <row r="156" ht="15">
      <c r="F156" s="197"/>
    </row>
    <row r="157" ht="15">
      <c r="F157" s="197"/>
    </row>
    <row r="158" ht="15">
      <c r="F158" s="197"/>
    </row>
    <row r="159" ht="15">
      <c r="F159" s="197"/>
    </row>
    <row r="160" ht="15">
      <c r="F160" s="197"/>
    </row>
    <row r="161" ht="15">
      <c r="F161" s="197"/>
    </row>
    <row r="162" ht="15">
      <c r="F162" s="197"/>
    </row>
    <row r="163" ht="15">
      <c r="F163" s="197"/>
    </row>
    <row r="164" ht="15">
      <c r="F164" s="197"/>
    </row>
    <row r="165" ht="15">
      <c r="F165" s="197"/>
    </row>
    <row r="166" ht="15">
      <c r="F166" s="197"/>
    </row>
    <row r="167" ht="15">
      <c r="F167" s="197"/>
    </row>
    <row r="168" ht="15">
      <c r="F168" s="197"/>
    </row>
    <row r="169" ht="15">
      <c r="F169" s="197"/>
    </row>
  </sheetData>
  <sheetProtection/>
  <mergeCells count="16">
    <mergeCell ref="H66:J66"/>
    <mergeCell ref="G57:J58"/>
    <mergeCell ref="G49:J50"/>
    <mergeCell ref="M52:N56"/>
    <mergeCell ref="K59:L66"/>
    <mergeCell ref="K43:L50"/>
    <mergeCell ref="G41:J42"/>
    <mergeCell ref="G33:J34"/>
    <mergeCell ref="G17:J18"/>
    <mergeCell ref="K27:L34"/>
    <mergeCell ref="K11:L18"/>
    <mergeCell ref="O36:P39"/>
    <mergeCell ref="A4:C4"/>
    <mergeCell ref="G10:J10"/>
    <mergeCell ref="M20:N23"/>
    <mergeCell ref="G26:J26"/>
  </mergeCells>
  <conditionalFormatting sqref="B7 B11 B15 B19 B23 B27 B31 B35 B39 B43 B47 B51 B55 B59 B63 B67">
    <cfRule type="cellIs" priority="11" dxfId="10" operator="equal" stopIfTrue="1">
      <formula>"DA"</formula>
    </cfRule>
  </conditionalFormatting>
  <conditionalFormatting sqref="M13 M29 M45 M61 O21 O53 Q37 K9 K41 K25 K57">
    <cfRule type="expression" priority="6" dxfId="3" stopIfTrue="1">
      <formula>J10="as"</formula>
    </cfRule>
    <cfRule type="expression" priority="7" dxfId="3" stopIfTrue="1">
      <formula>J10="bs"</formula>
    </cfRule>
  </conditionalFormatting>
  <conditionalFormatting sqref="M14 M30 M46 M62 O22 O54 Q38 K10 K42 K26 K58">
    <cfRule type="expression" priority="4" dxfId="3" stopIfTrue="1">
      <formula>J10="as"</formula>
    </cfRule>
    <cfRule type="expression" priority="5" dxfId="3" stopIfTrue="1">
      <formula>J10="bs"</formula>
    </cfRule>
  </conditionalFormatting>
  <conditionalFormatting sqref="F7 F67 F19 F23 F31 F35 F39 F43 F51 F55 F59 F15 F11 F47 F63 F27">
    <cfRule type="cellIs" priority="2" dxfId="1" operator="equal" stopIfTrue="1">
      <formula>"Bye"</formula>
    </cfRule>
  </conditionalFormatting>
  <conditionalFormatting sqref="E7 E19 E23 E31 E35 E39 E43 E51 E55 E59 E67 E27 E15 E11 E47 E63">
    <cfRule type="cellIs" priority="1" dxfId="0" operator="lessThan" stopIfTrue="1">
      <formula>5</formula>
    </cfRule>
  </conditionalFormatting>
  <dataValidations count="1">
    <dataValidation type="list" allowBlank="1" showInputMessage="1" sqref="K11 K59 K43 G57 G41 O36">
      <formula1>$U$7:$U$16</formula1>
    </dataValidation>
  </dataValidations>
  <printOptions horizontalCentered="1"/>
  <pageMargins left="0.5905511811023623" right="0.5905511811023623" top="0.5905511811023623" bottom="0.5905511811023623"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AAB</dc:creator>
  <cp:keywords/>
  <dc:description/>
  <cp:lastModifiedBy>kuo</cp:lastModifiedBy>
  <cp:lastPrinted>2011-10-25T03:57:37Z</cp:lastPrinted>
  <dcterms:created xsi:type="dcterms:W3CDTF">2011-10-21T11:36:29Z</dcterms:created>
  <dcterms:modified xsi:type="dcterms:W3CDTF">2011-10-26T02:21:34Z</dcterms:modified>
  <cp:category/>
  <cp:version/>
  <cp:contentType/>
  <cp:contentStatus/>
</cp:coreProperties>
</file>