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9.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8195" windowHeight="7770" activeTab="2"/>
  </bookViews>
  <sheets>
    <sheet name="男單2.0" sheetId="1" r:id="rId1"/>
    <sheet name="女單2.0" sheetId="2" r:id="rId2"/>
    <sheet name="男單3.0" sheetId="3" r:id="rId3"/>
    <sheet name="女單3.0" sheetId="4" r:id="rId4"/>
    <sheet name="男單4.0" sheetId="5" r:id="rId5"/>
    <sheet name="女單4.0" sheetId="6" r:id="rId6"/>
    <sheet name="男單5.0" sheetId="7" r:id="rId7"/>
    <sheet name="女單5.0" sheetId="8" r:id="rId8"/>
    <sheet name="男單公開組" sheetId="9" r:id="rId9"/>
    <sheet name="女單公開組" sheetId="10" r:id="rId10"/>
  </sheets>
  <externalReferences>
    <externalReference r:id="rId13"/>
    <externalReference r:id="rId14"/>
    <externalReference r:id="rId15"/>
    <externalReference r:id="rId16"/>
    <externalReference r:id="rId17"/>
    <externalReference r:id="rId18"/>
  </externalReferences>
  <definedNames/>
  <calcPr fullCalcOnLoad="1"/>
</workbook>
</file>

<file path=xl/comments10.xml><?xml version="1.0" encoding="utf-8"?>
<comments xmlns="http://schemas.openxmlformats.org/spreadsheetml/2006/main">
  <authors>
    <author>Anders Wennberg</author>
  </authors>
  <commentList>
    <comment ref="D7" authorId="0">
      <text>
        <r>
          <rPr>
            <b/>
            <sz val="8"/>
            <rFont val="Tahoma"/>
            <family val="2"/>
          </rPr>
          <t>Before making the draw:
On the Prep-sheet did you:
- fill in QA, WC's?
- fill in the Seed Positions?
- Sort?
If YES: continue making the draw
Otherwise: return to finish preparations</t>
        </r>
      </text>
    </comment>
  </commentList>
</comments>
</file>

<file path=xl/comments2.xml><?xml version="1.0" encoding="utf-8"?>
<comments xmlns="http://schemas.openxmlformats.org/spreadsheetml/2006/main">
  <authors>
    <author>Anders Wennberg</author>
  </authors>
  <commentList>
    <comment ref="D7" authorId="0">
      <text>
        <r>
          <rPr>
            <b/>
            <sz val="8"/>
            <rFont val="Tahoma"/>
            <family val="2"/>
          </rPr>
          <t>Before making the draw:
On the Prep-sheet did you:
- fill in QA, WC's?
- fill in the Seed Positions?
- Sort?
If YES: continue making the draw
Otherwise: return to finish preparations</t>
        </r>
      </text>
    </comment>
  </commentList>
</comments>
</file>

<file path=xl/comments4.xml><?xml version="1.0" encoding="utf-8"?>
<comments xmlns="http://schemas.openxmlformats.org/spreadsheetml/2006/main">
  <authors>
    <author>Anders Wennberg</author>
  </authors>
  <commentList>
    <comment ref="D7" authorId="0">
      <text>
        <r>
          <rPr>
            <b/>
            <sz val="8"/>
            <rFont val="Tahoma"/>
            <family val="2"/>
          </rPr>
          <t>Before making the draw:
On the Prep-sheet did you:
- fill in QA, WC's?
- fill in the Seed Positions?
- Sort?
If YES: continue making the draw
Otherwise: return to finish preparations</t>
        </r>
      </text>
    </comment>
  </commentList>
</comments>
</file>

<file path=xl/comments5.xml><?xml version="1.0" encoding="utf-8"?>
<comments xmlns="http://schemas.openxmlformats.org/spreadsheetml/2006/main">
  <authors>
    <author>Anders Wennberg</author>
  </authors>
  <commentList>
    <comment ref="D7" authorId="0">
      <text>
        <r>
          <rPr>
            <b/>
            <sz val="8"/>
            <rFont val="Tahoma"/>
            <family val="2"/>
          </rPr>
          <t xml:space="preserve">Before making the draw:
On the Prep-sheet did you:
- fill in QA, WC's?
- fill in the Seed Positions?
- Sort?
If YES: continue making the draw
Otherwise: return to finish preparations
</t>
        </r>
      </text>
    </comment>
    <comment ref="D29" authorId="0">
      <text>
        <r>
          <rPr>
            <b/>
            <sz val="8"/>
            <rFont val="Tahoma"/>
            <family val="2"/>
          </rPr>
          <t xml:space="preserve">Before making the draw:
On the Prep-sheet did you:
- fill in QA, WC's?
- fill in the Seed Positions?
- Sort?
If YES: continue making the draw
Otherwise: return to finish preparations
</t>
        </r>
      </text>
    </comment>
    <comment ref="D51" authorId="0">
      <text>
        <r>
          <rPr>
            <b/>
            <sz val="8"/>
            <rFont val="Tahoma"/>
            <family val="2"/>
          </rPr>
          <t xml:space="preserve">Before making the draw:
On the Prep-sheet did you:
- fill in QA, WC's?
- fill in the Seed Positions?
- Sort?
If YES: continue making the draw
Otherwise: return to finish preparations
</t>
        </r>
      </text>
    </comment>
  </commentList>
</comments>
</file>

<file path=xl/comments6.xml><?xml version="1.0" encoding="utf-8"?>
<comments xmlns="http://schemas.openxmlformats.org/spreadsheetml/2006/main">
  <authors>
    <author>Anders Wennberg</author>
  </authors>
  <commentList>
    <comment ref="D7" authorId="0">
      <text>
        <r>
          <rPr>
            <b/>
            <sz val="8"/>
            <rFont val="Tahoma"/>
            <family val="2"/>
          </rPr>
          <t>Before making the draw:
On the Prep-sheet did you:
- fill in QA, WC's?
- fill in the Seed Positions?
- Sort?
If YES: continue making the draw
Otherwise: return to finish preparations</t>
        </r>
      </text>
    </comment>
  </commentList>
</comments>
</file>

<file path=xl/comments7.xml><?xml version="1.0" encoding="utf-8"?>
<comments xmlns="http://schemas.openxmlformats.org/spreadsheetml/2006/main">
  <authors>
    <author>Anders Wennberg</author>
  </authors>
  <commentList>
    <comment ref="D7" authorId="0">
      <text>
        <r>
          <rPr>
            <b/>
            <sz val="8"/>
            <rFont val="Tahoma"/>
            <family val="2"/>
          </rPr>
          <t xml:space="preserve">Before making the draw:
On the Prep-sheet did you:
- fill in QA, WC's?
- fill in the Seed Positions?
- Sort?
If YES: continue making the draw
Otherwise: return to finish preparations
</t>
        </r>
      </text>
    </comment>
  </commentList>
</comments>
</file>

<file path=xl/comments8.xml><?xml version="1.0" encoding="utf-8"?>
<comments xmlns="http://schemas.openxmlformats.org/spreadsheetml/2006/main">
  <authors>
    <author>Anders Wennberg</author>
  </authors>
  <commentList>
    <comment ref="D7" authorId="0">
      <text>
        <r>
          <rPr>
            <b/>
            <sz val="8"/>
            <rFont val="Tahoma"/>
            <family val="2"/>
          </rPr>
          <t>Before making the draw:
On the Prep-sheet did you:
- fill in QA, WC's?
- fill in the Seed Positions?
- Sort?
If YES: continue making the draw
Otherwise: return to finish preparations</t>
        </r>
      </text>
    </comment>
  </commentList>
</comments>
</file>

<file path=xl/comments9.xml><?xml version="1.0" encoding="utf-8"?>
<comments xmlns="http://schemas.openxmlformats.org/spreadsheetml/2006/main">
  <authors>
    <author>Anders Wennberg</author>
  </authors>
  <commentList>
    <comment ref="D7" authorId="0">
      <text>
        <r>
          <rPr>
            <b/>
            <sz val="8"/>
            <rFont val="Tahoma"/>
            <family val="2"/>
          </rPr>
          <t>Before making the draw:
On the Prep-sheet did you:
- fill in QA, WC's?
- fill in the Seed Positions?
- Sort?
If YES: continue making the draw
Otherwise: return to finish preparations</t>
        </r>
      </text>
    </comment>
  </commentList>
</comments>
</file>

<file path=xl/sharedStrings.xml><?xml version="1.0" encoding="utf-8"?>
<sst xmlns="http://schemas.openxmlformats.org/spreadsheetml/2006/main" count="2448" uniqueCount="607">
  <si>
    <t/>
  </si>
  <si>
    <t>日期</t>
  </si>
  <si>
    <t>地點</t>
  </si>
  <si>
    <t>級別</t>
  </si>
  <si>
    <t>裁判長</t>
  </si>
  <si>
    <t>St.</t>
  </si>
  <si>
    <t>排名</t>
  </si>
  <si>
    <t>種子</t>
  </si>
  <si>
    <t>姓名</t>
  </si>
  <si>
    <t>學校</t>
  </si>
  <si>
    <t>第二輪</t>
  </si>
  <si>
    <t>半準決賽</t>
  </si>
  <si>
    <t>準決賽</t>
  </si>
  <si>
    <t>決賽</t>
  </si>
  <si>
    <t>Umpire</t>
  </si>
  <si>
    <t>冠軍</t>
  </si>
  <si>
    <t>女子單打(16)</t>
  </si>
  <si>
    <t>男子單打(64)</t>
  </si>
  <si>
    <t>第三輪</t>
  </si>
  <si>
    <t>1</t>
  </si>
  <si>
    <t>2</t>
  </si>
  <si>
    <t>3</t>
  </si>
  <si>
    <t>4</t>
  </si>
  <si>
    <t>5</t>
  </si>
  <si>
    <t>6</t>
  </si>
  <si>
    <t>7</t>
  </si>
  <si>
    <t>8</t>
  </si>
  <si>
    <t>9</t>
  </si>
  <si>
    <t>10</t>
  </si>
  <si>
    <t>11</t>
  </si>
  <si>
    <t>12</t>
  </si>
  <si>
    <t>13</t>
  </si>
  <si>
    <t>14</t>
  </si>
  <si>
    <t>15</t>
  </si>
  <si>
    <t>16</t>
  </si>
  <si>
    <t>Finalist 1:</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</si>
  <si>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</si>
  <si>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</si>
  <si>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</si>
  <si>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</si>
  <si>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</si>
  <si>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</si>
  <si>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</si>
  <si>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</si>
  <si>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</si>
  <si>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</si>
  <si>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</si>
  <si>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</si>
  <si>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</si>
  <si>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</si>
  <si>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</si>
  <si>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</si>
  <si>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</si>
  <si>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</si>
  <si>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</si>
  <si>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</si>
  <si>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</si>
  <si>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</si>
  <si>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</si>
  <si>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</si>
  <si>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</si>
  <si>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</si>
  <si>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</si>
  <si>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</si>
  <si>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</si>
  <si>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</si>
  <si>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</si>
  <si>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</si>
  <si>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Finalist 2:</t>
  </si>
  <si>
    <t>49</t>
  </si>
  <si>
    <t>50</t>
  </si>
  <si>
    <t>51</t>
  </si>
  <si>
    <t>52</t>
  </si>
  <si>
    <t>53</t>
  </si>
  <si>
    <t>54</t>
  </si>
  <si>
    <t>55</t>
  </si>
  <si>
    <t>56</t>
  </si>
  <si>
    <t>57</t>
  </si>
  <si>
    <t>58</t>
  </si>
  <si>
    <t>59</t>
  </si>
  <si>
    <t>60</t>
  </si>
  <si>
    <t>61</t>
  </si>
  <si>
    <t>62</t>
  </si>
  <si>
    <t>63</t>
  </si>
  <si>
    <t>64</t>
  </si>
  <si>
    <t>Winner:</t>
  </si>
  <si>
    <t>比賽日期</t>
  </si>
  <si>
    <t>身分</t>
  </si>
  <si>
    <t xml:space="preserve">  姓  名</t>
  </si>
  <si>
    <t>A</t>
  </si>
  <si>
    <t>B</t>
  </si>
  <si>
    <t>b</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</si>
  <si>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</si>
  <si>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</si>
  <si>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</si>
  <si>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</si>
  <si>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</si>
  <si>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</si>
  <si>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</si>
  <si>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</si>
  <si>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</si>
  <si>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</si>
  <si>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</si>
  <si>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</si>
  <si>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</si>
  <si>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</si>
  <si>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</si>
  <si>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</si>
  <si>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</si>
  <si>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</si>
  <si>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</si>
  <si>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</si>
  <si>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</si>
  <si>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</si>
  <si>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</si>
  <si>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</si>
  <si>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</si>
  <si>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</si>
  <si>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</si>
  <si>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</si>
  <si>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164</t>
  </si>
  <si>
    <t>165</t>
  </si>
  <si>
    <t>166</t>
  </si>
  <si>
    <t>167</t>
  </si>
  <si>
    <t>168</t>
  </si>
  <si>
    <t>169</t>
  </si>
  <si>
    <t>170</t>
  </si>
  <si>
    <t>171</t>
  </si>
  <si>
    <t>172</t>
  </si>
  <si>
    <t>173</t>
  </si>
  <si>
    <t>174</t>
  </si>
  <si>
    <t>175</t>
  </si>
  <si>
    <t>176</t>
  </si>
  <si>
    <t>F</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</si>
  <si>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</si>
  <si>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</si>
  <si>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</si>
  <si>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</si>
  <si>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</si>
  <si>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</si>
  <si>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</si>
  <si>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</si>
  <si>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</si>
  <si>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</si>
  <si>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</si>
  <si>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</si>
  <si>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</si>
  <si>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</si>
  <si>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</si>
  <si>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</si>
  <si>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</si>
  <si>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</si>
  <si>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</si>
  <si>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</si>
  <si>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</si>
  <si>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</si>
  <si>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</si>
  <si>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</si>
  <si>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</si>
  <si>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</si>
  <si>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</si>
  <si>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</si>
  <si>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</si>
  <si>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</si>
  <si>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</si>
  <si>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</si>
  <si>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</si>
  <si>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</si>
  <si>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</si>
  <si>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</si>
  <si>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</si>
  <si>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</si>
  <si>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</si>
  <si>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</si>
  <si>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</si>
  <si>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</si>
  <si>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</si>
  <si>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</si>
  <si>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</si>
  <si>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</si>
  <si>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</si>
  <si>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</si>
  <si>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</si>
  <si>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</si>
  <si>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</si>
  <si>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</si>
  <si>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</si>
  <si>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</si>
  <si>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</si>
  <si>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</si>
  <si>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</si>
  <si>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</si>
  <si>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</si>
  <si>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</si>
  <si>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</si>
  <si>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</si>
  <si>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</si>
  <si>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</si>
  <si>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</si>
  <si>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</si>
  <si>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</si>
  <si>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</si>
  <si>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</si>
  <si>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</si>
  <si>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</si>
  <si>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</si>
  <si>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</si>
  <si>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</si>
  <si>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</si>
  <si>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</si>
  <si>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</si>
  <si>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H</t>
  </si>
  <si>
    <t>女子單打(32)</t>
  </si>
  <si>
    <t>男子單打(32)</t>
  </si>
  <si>
    <t>比賽地點</t>
  </si>
  <si>
    <t>組  別</t>
  </si>
  <si>
    <t>裁判長</t>
  </si>
  <si>
    <t>身分</t>
  </si>
  <si>
    <t>排名</t>
  </si>
  <si>
    <t xml:space="preserve">  姓  名</t>
  </si>
  <si>
    <t>單   位</t>
  </si>
  <si>
    <t>第二輪</t>
  </si>
  <si>
    <t>第三輪</t>
  </si>
  <si>
    <t>第四輪</t>
  </si>
  <si>
    <t>第五輪</t>
  </si>
  <si>
    <t>半準決賽</t>
  </si>
  <si>
    <t>1</t>
  </si>
  <si>
    <t>a</t>
  </si>
  <si>
    <t>b</t>
  </si>
  <si>
    <t>NS</t>
  </si>
  <si>
    <t>BYE</t>
  </si>
  <si>
    <t>as</t>
  </si>
  <si>
    <t>A</t>
  </si>
  <si>
    <t>as</t>
  </si>
  <si>
    <t>a</t>
  </si>
  <si>
    <t>NS</t>
  </si>
  <si>
    <t>b</t>
  </si>
  <si>
    <t>第四輪</t>
  </si>
  <si>
    <t>第五輪</t>
  </si>
  <si>
    <t>半準決賽</t>
  </si>
  <si>
    <t>33</t>
  </si>
  <si>
    <t>34</t>
  </si>
  <si>
    <t>35</t>
  </si>
  <si>
    <t>36</t>
  </si>
  <si>
    <t>37</t>
  </si>
  <si>
    <t>38</t>
  </si>
  <si>
    <t>39</t>
  </si>
  <si>
    <t>40</t>
  </si>
  <si>
    <t>41</t>
  </si>
  <si>
    <t>42</t>
  </si>
  <si>
    <t>43</t>
  </si>
  <si>
    <t>44</t>
  </si>
  <si>
    <t>45</t>
  </si>
  <si>
    <t>46</t>
  </si>
  <si>
    <t>47</t>
  </si>
  <si>
    <t>48</t>
  </si>
  <si>
    <t>B</t>
  </si>
  <si>
    <t>49</t>
  </si>
  <si>
    <t>50</t>
  </si>
  <si>
    <t>51</t>
  </si>
  <si>
    <t>52</t>
  </si>
  <si>
    <t>53</t>
  </si>
  <si>
    <t>54</t>
  </si>
  <si>
    <t>55</t>
  </si>
  <si>
    <t>56</t>
  </si>
  <si>
    <t>57</t>
  </si>
  <si>
    <t>58</t>
  </si>
  <si>
    <t>59</t>
  </si>
  <si>
    <t>60</t>
  </si>
  <si>
    <t>61</t>
  </si>
  <si>
    <t>62</t>
  </si>
  <si>
    <t>63</t>
  </si>
  <si>
    <t>64</t>
  </si>
  <si>
    <t>身分</t>
  </si>
  <si>
    <t>排名</t>
  </si>
  <si>
    <t xml:space="preserve">  姓  名</t>
  </si>
  <si>
    <t>單   位</t>
  </si>
  <si>
    <t>第二輪</t>
  </si>
  <si>
    <t>第三輪</t>
  </si>
  <si>
    <t>65</t>
  </si>
  <si>
    <t>66</t>
  </si>
  <si>
    <t>67</t>
  </si>
  <si>
    <t>68</t>
  </si>
  <si>
    <t>69</t>
  </si>
  <si>
    <t>70</t>
  </si>
  <si>
    <t>71</t>
  </si>
  <si>
    <t>72</t>
  </si>
  <si>
    <t>73</t>
  </si>
  <si>
    <t>74</t>
  </si>
  <si>
    <t>75</t>
  </si>
  <si>
    <t>76</t>
  </si>
  <si>
    <t>77</t>
  </si>
  <si>
    <t>78</t>
  </si>
  <si>
    <t>79</t>
  </si>
  <si>
    <t>80</t>
  </si>
  <si>
    <t>C</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</si>
  <si>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</si>
  <si>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</si>
  <si>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</si>
  <si>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</si>
  <si>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</si>
  <si>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</si>
  <si>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</si>
  <si>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</si>
  <si>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</si>
  <si>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</si>
  <si>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</si>
  <si>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</si>
  <si>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</si>
  <si>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</si>
  <si>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</si>
  <si>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</si>
  <si>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</si>
  <si>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</si>
  <si>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</si>
  <si>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</si>
  <si>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</si>
  <si>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</si>
  <si>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</si>
  <si>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</si>
  <si>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</si>
  <si>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</si>
  <si>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</si>
  <si>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</si>
  <si>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</si>
  <si>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</si>
  <si>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</si>
  <si>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</si>
  <si>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D</t>
  </si>
  <si>
    <t>113</t>
  </si>
  <si>
    <t>114</t>
  </si>
  <si>
    <t>115</t>
  </si>
  <si>
    <t>116</t>
  </si>
  <si>
    <t>117</t>
  </si>
  <si>
    <t>118</t>
  </si>
  <si>
    <t>119</t>
  </si>
  <si>
    <t>120</t>
  </si>
  <si>
    <t>121</t>
  </si>
  <si>
    <t>122</t>
  </si>
  <si>
    <t>123</t>
  </si>
  <si>
    <t>124</t>
  </si>
  <si>
    <t>125</t>
  </si>
  <si>
    <t>126</t>
  </si>
  <si>
    <t>127</t>
  </si>
  <si>
    <t>128</t>
  </si>
  <si>
    <t>129</t>
  </si>
  <si>
    <t>130</t>
  </si>
  <si>
    <t>131</t>
  </si>
  <si>
    <t>132</t>
  </si>
  <si>
    <t>E</t>
  </si>
  <si>
    <t>161</t>
  </si>
  <si>
    <t>162</t>
  </si>
  <si>
    <t>163</t>
  </si>
  <si>
    <t>76(4)</t>
  </si>
  <si>
    <t>F</t>
  </si>
  <si>
    <t>76(2)</t>
  </si>
  <si>
    <t>A</t>
  </si>
  <si>
    <t>G</t>
  </si>
  <si>
    <t>B</t>
  </si>
  <si>
    <t>225</t>
  </si>
  <si>
    <t>226</t>
  </si>
  <si>
    <t>227</t>
  </si>
  <si>
    <t>H</t>
  </si>
  <si>
    <t>76(5)</t>
  </si>
  <si>
    <t>76(6)</t>
  </si>
  <si>
    <t>單    位</t>
  </si>
  <si>
    <t>準 決 賽</t>
  </si>
  <si>
    <t>決 賽</t>
  </si>
  <si>
    <t>前八強</t>
  </si>
  <si>
    <t>林宏諭</t>
  </si>
  <si>
    <t>陳冠彰</t>
  </si>
  <si>
    <t>C</t>
  </si>
  <si>
    <t>呂新鈿</t>
  </si>
  <si>
    <t>林群賀</t>
  </si>
  <si>
    <t>D</t>
  </si>
  <si>
    <t>冠軍</t>
  </si>
  <si>
    <t>E</t>
  </si>
  <si>
    <t>周郁軒</t>
  </si>
  <si>
    <t>黃福地</t>
  </si>
  <si>
    <t>F</t>
  </si>
  <si>
    <t>秦志強</t>
  </si>
  <si>
    <t>黃奕齊</t>
  </si>
  <si>
    <t>a</t>
  </si>
  <si>
    <t>b</t>
  </si>
  <si>
    <t>63</t>
  </si>
  <si>
    <t>75</t>
  </si>
  <si>
    <t>黃潤泰</t>
  </si>
  <si>
    <t>林家瑞</t>
  </si>
  <si>
    <t>范振祥</t>
  </si>
  <si>
    <t>王向一</t>
  </si>
  <si>
    <t>陳穎厚</t>
  </si>
  <si>
    <t>李修安</t>
  </si>
  <si>
    <t>黃健峰</t>
  </si>
  <si>
    <t>76(3)</t>
  </si>
  <si>
    <t>吳以謙</t>
  </si>
  <si>
    <t>種子</t>
  </si>
  <si>
    <t>姓名</t>
  </si>
  <si>
    <t>學校</t>
  </si>
  <si>
    <t>準決賽</t>
  </si>
  <si>
    <t>決賽</t>
  </si>
  <si>
    <t>李清麗</t>
  </si>
  <si>
    <t>曾</t>
  </si>
  <si>
    <t>劉浩良</t>
  </si>
  <si>
    <t>繆景皓</t>
  </si>
  <si>
    <t>張延年</t>
  </si>
  <si>
    <t>黃旻偉</t>
  </si>
  <si>
    <t>盧冠達</t>
  </si>
  <si>
    <t>邵祺欽</t>
  </si>
  <si>
    <t>NS</t>
  </si>
  <si>
    <t>杜柏翰</t>
  </si>
  <si>
    <t>謝博安</t>
  </si>
  <si>
    <t>黃酩翔</t>
  </si>
  <si>
    <t>陳彥睿</t>
  </si>
  <si>
    <t>葉家宏</t>
  </si>
  <si>
    <t>謝博安</t>
  </si>
  <si>
    <t>蔡文凱</t>
  </si>
  <si>
    <t>薛博瀚</t>
  </si>
  <si>
    <t>楊博翰</t>
  </si>
  <si>
    <t>決賽</t>
  </si>
  <si>
    <t>王浩軒</t>
  </si>
  <si>
    <t>蘇晉輝</t>
  </si>
  <si>
    <t>李修安</t>
  </si>
  <si>
    <t>KEVIN KELLY</t>
  </si>
  <si>
    <t>郭丞善</t>
  </si>
  <si>
    <t>黃士</t>
  </si>
  <si>
    <t>林冠丞</t>
  </si>
  <si>
    <t>陳金來</t>
  </si>
  <si>
    <t>楊祖立</t>
  </si>
  <si>
    <t>李孟庭</t>
  </si>
  <si>
    <t>蕭光志</t>
  </si>
  <si>
    <t>陳彥旭</t>
  </si>
  <si>
    <t>周承彥</t>
  </si>
  <si>
    <t>董家維</t>
  </si>
  <si>
    <t>黃祥驊</t>
  </si>
  <si>
    <t>林宏霖</t>
  </si>
  <si>
    <t>周修愷</t>
  </si>
  <si>
    <t>羅彥翔</t>
  </si>
  <si>
    <t>76(9)</t>
  </si>
  <si>
    <t>胡浩揚</t>
  </si>
  <si>
    <t>林子揚</t>
  </si>
  <si>
    <t>76(6)</t>
  </si>
  <si>
    <t>76(3)</t>
  </si>
  <si>
    <t>比賽日期</t>
  </si>
  <si>
    <t>比賽地點</t>
  </si>
  <si>
    <t>組  別</t>
  </si>
  <si>
    <t>裁判長</t>
  </si>
  <si>
    <t>身分</t>
  </si>
  <si>
    <t>排名</t>
  </si>
  <si>
    <t xml:space="preserve">  姓  名</t>
  </si>
  <si>
    <t>單   位</t>
  </si>
  <si>
    <t>第二輪</t>
  </si>
  <si>
    <t>第三輪</t>
  </si>
  <si>
    <t>第四輪</t>
  </si>
  <si>
    <t>第五輪</t>
  </si>
  <si>
    <t>半準決賽</t>
  </si>
  <si>
    <t>1</t>
  </si>
  <si>
    <t>a</t>
  </si>
  <si>
    <t>b</t>
  </si>
  <si>
    <t>BYE</t>
  </si>
  <si>
    <t>B</t>
  </si>
  <si>
    <t>a</t>
  </si>
  <si>
    <t>B</t>
  </si>
  <si>
    <t>A</t>
  </si>
  <si>
    <t>as</t>
  </si>
  <si>
    <t>A</t>
  </si>
  <si>
    <t>NS</t>
  </si>
  <si>
    <t>第三輪</t>
  </si>
  <si>
    <t>33</t>
  </si>
  <si>
    <t>34</t>
  </si>
  <si>
    <t>35</t>
  </si>
  <si>
    <t>a</t>
  </si>
  <si>
    <t>36</t>
  </si>
  <si>
    <t>b</t>
  </si>
  <si>
    <t>37</t>
  </si>
  <si>
    <t>38</t>
  </si>
  <si>
    <t>39</t>
  </si>
  <si>
    <t>40</t>
  </si>
  <si>
    <t>BYE</t>
  </si>
  <si>
    <t>A</t>
  </si>
  <si>
    <t>41</t>
  </si>
  <si>
    <t>42</t>
  </si>
  <si>
    <t>43</t>
  </si>
  <si>
    <t>44</t>
  </si>
  <si>
    <t>45</t>
  </si>
  <si>
    <t>46</t>
  </si>
  <si>
    <t>47</t>
  </si>
  <si>
    <t>48</t>
  </si>
  <si>
    <t>A</t>
  </si>
  <si>
    <t>B</t>
  </si>
  <si>
    <t>49</t>
  </si>
  <si>
    <t>as</t>
  </si>
  <si>
    <t>50</t>
  </si>
  <si>
    <t>51</t>
  </si>
  <si>
    <t>52</t>
  </si>
  <si>
    <t>53</t>
  </si>
  <si>
    <t>54</t>
  </si>
  <si>
    <t>55</t>
  </si>
  <si>
    <t>56</t>
  </si>
  <si>
    <t>B</t>
  </si>
  <si>
    <t>57</t>
  </si>
  <si>
    <t>58</t>
  </si>
  <si>
    <t>59</t>
  </si>
  <si>
    <t>NS</t>
  </si>
  <si>
    <t>60</t>
  </si>
  <si>
    <t>61</t>
  </si>
  <si>
    <t>62</t>
  </si>
  <si>
    <t>63</t>
  </si>
  <si>
    <t>64</t>
  </si>
  <si>
    <t>身分</t>
  </si>
  <si>
    <t>排名</t>
  </si>
  <si>
    <t xml:space="preserve">  姓  名</t>
  </si>
  <si>
    <t>單   位</t>
  </si>
  <si>
    <t>第二輪</t>
  </si>
  <si>
    <t>第三輪</t>
  </si>
  <si>
    <t>第四輪</t>
  </si>
  <si>
    <t>第五輪</t>
  </si>
  <si>
    <t>半準決賽</t>
  </si>
  <si>
    <t>65</t>
  </si>
  <si>
    <t>66</t>
  </si>
  <si>
    <t>67</t>
  </si>
  <si>
    <t>68</t>
  </si>
  <si>
    <t>69</t>
  </si>
  <si>
    <t>70</t>
  </si>
  <si>
    <t>71</t>
  </si>
  <si>
    <t>72</t>
  </si>
  <si>
    <t>73</t>
  </si>
  <si>
    <t>74</t>
  </si>
  <si>
    <t>75</t>
  </si>
  <si>
    <t>76</t>
  </si>
  <si>
    <t>a</t>
  </si>
  <si>
    <t>77</t>
  </si>
  <si>
    <t>78</t>
  </si>
  <si>
    <t>79</t>
  </si>
  <si>
    <t>80</t>
  </si>
  <si>
    <t>C</t>
  </si>
  <si>
    <t>81</t>
  </si>
  <si>
    <t>82</t>
  </si>
  <si>
    <t>83</t>
  </si>
  <si>
    <t>76(6)</t>
  </si>
  <si>
    <t>84</t>
  </si>
  <si>
    <t>b</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</si>
  <si>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</si>
  <si>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</si>
  <si>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</si>
  <si>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</si>
  <si>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</si>
  <si>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</si>
  <si>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</si>
  <si>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</si>
  <si>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</si>
  <si>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</si>
  <si>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</si>
  <si>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</si>
  <si>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</si>
  <si>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</si>
  <si>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</si>
  <si>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</si>
  <si>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</si>
  <si>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</si>
  <si>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</si>
  <si>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</si>
  <si>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</si>
  <si>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</si>
  <si>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</si>
  <si>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</si>
  <si>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</si>
  <si>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</si>
  <si>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</si>
  <si>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</si>
  <si>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D</t>
  </si>
  <si>
    <t>113</t>
  </si>
  <si>
    <t>114</t>
  </si>
  <si>
    <t>115</t>
  </si>
  <si>
    <t>116</t>
  </si>
  <si>
    <t>117</t>
  </si>
  <si>
    <t>76()</t>
  </si>
  <si>
    <t>118</t>
  </si>
  <si>
    <t>119</t>
  </si>
  <si>
    <t>120</t>
  </si>
  <si>
    <t>121</t>
  </si>
  <si>
    <t>122</t>
  </si>
  <si>
    <t>123</t>
  </si>
  <si>
    <t>124</t>
  </si>
  <si>
    <t>125</t>
  </si>
  <si>
    <t>126</t>
  </si>
  <si>
    <t>127</t>
  </si>
  <si>
    <t>128</t>
  </si>
  <si>
    <t>129</t>
  </si>
  <si>
    <t>130</t>
  </si>
  <si>
    <t>131</t>
  </si>
  <si>
    <t>132</t>
  </si>
  <si>
    <t>E</t>
  </si>
  <si>
    <t>76(4)</t>
  </si>
  <si>
    <t>161</t>
  </si>
  <si>
    <t>162</t>
  </si>
  <si>
    <t>163</t>
  </si>
  <si>
    <t>F</t>
  </si>
  <si>
    <t>黃潤泰</t>
  </si>
  <si>
    <t>G</t>
  </si>
  <si>
    <t>b</t>
  </si>
  <si>
    <t>225</t>
  </si>
  <si>
    <t>226</t>
  </si>
  <si>
    <t>227</t>
  </si>
  <si>
    <t>a</t>
  </si>
  <si>
    <t>H</t>
  </si>
  <si>
    <t>B</t>
  </si>
  <si>
    <t>a</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</si>
</sst>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Red]\(0\)"/>
  </numFmts>
  <fonts count="120">
    <font>
      <sz val="12"/>
      <color theme="1"/>
      <name val="Calibri"/>
      <family val="1"/>
    </font>
    <font>
      <sz val="12"/>
      <color indexed="8"/>
      <name val="新細明體"/>
      <family val="1"/>
    </font>
    <font>
      <sz val="9"/>
      <name val="新細明體"/>
      <family val="1"/>
    </font>
    <font>
      <b/>
      <sz val="12"/>
      <color indexed="8"/>
      <name val="新細明體"/>
      <family val="1"/>
    </font>
    <font>
      <i/>
      <sz val="8"/>
      <color indexed="10"/>
      <name val="Arial"/>
      <family val="2"/>
    </font>
    <font>
      <b/>
      <sz val="16"/>
      <name val="Arial"/>
      <family val="2"/>
    </font>
    <font>
      <b/>
      <sz val="20"/>
      <name val="Arial"/>
      <family val="2"/>
    </font>
    <font>
      <sz val="20"/>
      <name val="Arial"/>
      <family val="2"/>
    </font>
    <font>
      <sz val="20"/>
      <color indexed="9"/>
      <name val="Arial"/>
      <family val="2"/>
    </font>
    <font>
      <b/>
      <sz val="9"/>
      <name val="細明體"/>
      <family val="3"/>
    </font>
    <font>
      <sz val="8"/>
      <name val="Arial"/>
      <family val="2"/>
    </font>
    <font>
      <b/>
      <sz val="10"/>
      <name val="Arial"/>
      <family val="2"/>
    </font>
    <font>
      <b/>
      <i/>
      <sz val="10"/>
      <name val="Arial"/>
      <family val="2"/>
    </font>
    <font>
      <sz val="10"/>
      <name val="Arial"/>
      <family val="2"/>
    </font>
    <font>
      <sz val="10"/>
      <color indexed="9"/>
      <name val="Arial"/>
      <family val="2"/>
    </font>
    <font>
      <b/>
      <sz val="9"/>
      <name val="Arial"/>
      <family val="2"/>
    </font>
    <font>
      <b/>
      <sz val="7"/>
      <name val="細明體"/>
      <family val="3"/>
    </font>
    <font>
      <b/>
      <sz val="7"/>
      <name val="Arial"/>
      <family val="2"/>
    </font>
    <font>
      <b/>
      <sz val="7"/>
      <color indexed="9"/>
      <name val="Arial"/>
      <family val="2"/>
    </font>
    <font>
      <b/>
      <sz val="7"/>
      <color indexed="8"/>
      <name val="細明體"/>
      <family val="3"/>
    </font>
    <font>
      <sz val="6"/>
      <name val="Arial"/>
      <family val="2"/>
    </font>
    <font>
      <b/>
      <sz val="8"/>
      <name val="Arial"/>
      <family val="2"/>
    </font>
    <font>
      <b/>
      <sz val="8"/>
      <color indexed="9"/>
      <name val="Arial"/>
      <family val="2"/>
    </font>
    <font>
      <b/>
      <sz val="8"/>
      <color indexed="8"/>
      <name val="Arial"/>
      <family val="2"/>
    </font>
    <font>
      <sz val="7"/>
      <name val="Arial"/>
      <family val="2"/>
    </font>
    <font>
      <sz val="7"/>
      <name val="細明體"/>
      <family val="3"/>
    </font>
    <font>
      <sz val="7"/>
      <color indexed="9"/>
      <name val="Arial"/>
      <family val="2"/>
    </font>
    <font>
      <sz val="6"/>
      <color indexed="9"/>
      <name val="Arial"/>
      <family val="2"/>
    </font>
    <font>
      <b/>
      <sz val="8.5"/>
      <name val="Arial"/>
      <family val="2"/>
    </font>
    <font>
      <sz val="8.5"/>
      <name val="Arial"/>
      <family val="2"/>
    </font>
    <font>
      <sz val="8.5"/>
      <color indexed="42"/>
      <name val="Arial"/>
      <family val="2"/>
    </font>
    <font>
      <sz val="8.5"/>
      <color indexed="8"/>
      <name val="Arial"/>
      <family val="2"/>
    </font>
    <font>
      <sz val="8.5"/>
      <color indexed="9"/>
      <name val="Arial"/>
      <family val="2"/>
    </font>
    <font>
      <sz val="10"/>
      <color indexed="8"/>
      <name val="Arial"/>
      <family val="2"/>
    </font>
    <font>
      <i/>
      <sz val="6"/>
      <color indexed="9"/>
      <name val="Arial"/>
      <family val="2"/>
    </font>
    <font>
      <b/>
      <sz val="8.5"/>
      <color indexed="8"/>
      <name val="Arial"/>
      <family val="2"/>
    </font>
    <font>
      <b/>
      <sz val="10"/>
      <color indexed="8"/>
      <name val="Arial"/>
      <family val="2"/>
    </font>
    <font>
      <i/>
      <sz val="8.5"/>
      <name val="細明體"/>
      <family val="3"/>
    </font>
    <font>
      <i/>
      <sz val="8.5"/>
      <color indexed="9"/>
      <name val="Arial"/>
      <family val="2"/>
    </font>
    <font>
      <sz val="11"/>
      <name val="Arial"/>
      <family val="2"/>
    </font>
    <font>
      <sz val="14"/>
      <name val="Arial"/>
      <family val="2"/>
    </font>
    <font>
      <sz val="14"/>
      <color indexed="9"/>
      <name val="Arial"/>
      <family val="2"/>
    </font>
    <font>
      <b/>
      <sz val="8"/>
      <name val="Tahoma"/>
      <family val="2"/>
    </font>
    <font>
      <i/>
      <sz val="8.5"/>
      <color indexed="8"/>
      <name val="Arial"/>
      <family val="2"/>
    </font>
    <font>
      <i/>
      <sz val="7"/>
      <name val="Arial"/>
      <family val="2"/>
    </font>
    <font>
      <i/>
      <sz val="8.5"/>
      <name val="Arial"/>
      <family val="2"/>
    </font>
    <font>
      <b/>
      <sz val="9"/>
      <name val="Times New Roman"/>
      <family val="1"/>
    </font>
    <font>
      <sz val="14"/>
      <color indexed="9"/>
      <name val="Times New Roman"/>
      <family val="1"/>
    </font>
    <font>
      <b/>
      <i/>
      <sz val="10"/>
      <name val="Times New Roman"/>
      <family val="1"/>
    </font>
    <font>
      <b/>
      <i/>
      <sz val="10"/>
      <color indexed="9"/>
      <name val="Arial"/>
      <family val="2"/>
    </font>
    <font>
      <b/>
      <sz val="8"/>
      <name val="新細明體"/>
      <family val="1"/>
    </font>
    <font>
      <b/>
      <sz val="10"/>
      <name val="Times New Roman"/>
      <family val="1"/>
    </font>
    <font>
      <b/>
      <sz val="10"/>
      <name val="新細明體"/>
      <family val="1"/>
    </font>
    <font>
      <b/>
      <sz val="8"/>
      <color indexed="9"/>
      <name val="新細明體"/>
      <family val="1"/>
    </font>
    <font>
      <b/>
      <sz val="14"/>
      <color indexed="8"/>
      <name val="Times New Roman"/>
      <family val="1"/>
    </font>
    <font>
      <sz val="8"/>
      <name val="新細明體"/>
      <family val="1"/>
    </font>
    <font>
      <b/>
      <sz val="12"/>
      <color indexed="8"/>
      <name val="Arial"/>
      <family val="2"/>
    </font>
    <font>
      <b/>
      <sz val="10"/>
      <color indexed="8"/>
      <name val="新細明體"/>
      <family val="1"/>
    </font>
    <font>
      <sz val="10"/>
      <name val="新細明體"/>
      <family val="1"/>
    </font>
    <font>
      <sz val="10"/>
      <color indexed="9"/>
      <name val="新細明體"/>
      <family val="1"/>
    </font>
    <font>
      <sz val="10"/>
      <name val="Times New Roman"/>
      <family val="1"/>
    </font>
    <font>
      <sz val="12"/>
      <color indexed="9"/>
      <name val="Arial"/>
      <family val="2"/>
    </font>
    <font>
      <sz val="12"/>
      <name val="Arial"/>
      <family val="2"/>
    </font>
    <font>
      <sz val="12"/>
      <color indexed="8"/>
      <name val="Arial"/>
      <family val="2"/>
    </font>
    <font>
      <sz val="12"/>
      <name val="細明體"/>
      <family val="3"/>
    </font>
    <font>
      <i/>
      <sz val="12"/>
      <color indexed="9"/>
      <name val="Arial"/>
      <family val="2"/>
    </font>
    <font>
      <i/>
      <sz val="12"/>
      <color indexed="9"/>
      <name val="細明體"/>
      <family val="3"/>
    </font>
    <font>
      <b/>
      <sz val="14"/>
      <name val="Times New Roman"/>
      <family val="1"/>
    </font>
    <font>
      <sz val="24"/>
      <name val="標楷體"/>
      <family val="4"/>
    </font>
    <font>
      <b/>
      <sz val="12"/>
      <name val="Times New Roman"/>
      <family val="1"/>
    </font>
    <font>
      <b/>
      <sz val="14"/>
      <name val="細明體"/>
      <family val="3"/>
    </font>
    <font>
      <sz val="12"/>
      <color indexed="8"/>
      <name val="細明體"/>
      <family val="3"/>
    </font>
    <font>
      <sz val="14"/>
      <color indexed="8"/>
      <name val="細明體"/>
      <family val="3"/>
    </font>
    <font>
      <sz val="14"/>
      <color indexed="9"/>
      <name val="細明體"/>
      <family val="3"/>
    </font>
    <font>
      <sz val="12"/>
      <color indexed="9"/>
      <name val="細明體"/>
      <family val="3"/>
    </font>
    <font>
      <b/>
      <sz val="14"/>
      <color indexed="8"/>
      <name val="細明體"/>
      <family val="3"/>
    </font>
    <font>
      <b/>
      <sz val="12"/>
      <color indexed="8"/>
      <name val="細明體"/>
      <family val="3"/>
    </font>
    <font>
      <b/>
      <sz val="12"/>
      <name val="細明體"/>
      <family val="3"/>
    </font>
    <font>
      <sz val="9"/>
      <name val="細明體"/>
      <family val="3"/>
    </font>
    <font>
      <sz val="8.5"/>
      <color indexed="8"/>
      <name val="細明體"/>
      <family val="3"/>
    </font>
    <font>
      <i/>
      <sz val="6"/>
      <color indexed="9"/>
      <name val="細明體"/>
      <family val="3"/>
    </font>
    <font>
      <sz val="12"/>
      <color indexed="9"/>
      <name val="新細明體"/>
      <family val="1"/>
    </font>
    <font>
      <sz val="12"/>
      <color indexed="60"/>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4"/>
      <color indexed="8"/>
      <name val="Times New Roman"/>
      <family val="1"/>
    </font>
    <font>
      <sz val="10"/>
      <color indexed="56"/>
      <name val="Arial"/>
      <family val="2"/>
    </font>
    <font>
      <sz val="8.5"/>
      <color indexed="56"/>
      <name val="細明體"/>
      <family val="3"/>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theme="1"/>
      <name val="Arial"/>
      <family val="2"/>
    </font>
    <font>
      <sz val="14"/>
      <color theme="1"/>
      <name val="Times New Roman"/>
      <family val="1"/>
    </font>
    <font>
      <sz val="10"/>
      <color rgb="FF002060"/>
      <name val="Arial"/>
      <family val="2"/>
    </font>
    <font>
      <sz val="8.5"/>
      <color rgb="FF002060"/>
      <name val="細明體"/>
      <family val="3"/>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22"/>
        <bgColor indexed="64"/>
      </patternFill>
    </fill>
    <fill>
      <patternFill patternType="solid">
        <fgColor indexed="42"/>
        <bgColor indexed="64"/>
      </patternFill>
    </fill>
    <fill>
      <patternFill patternType="solid">
        <fgColor indexed="9"/>
        <bgColor indexed="64"/>
      </patternFill>
    </fill>
    <fill>
      <patternFill patternType="solid">
        <fgColor indexed="9"/>
        <bgColor indexed="64"/>
      </patternFill>
    </fill>
    <fill>
      <patternFill patternType="solid">
        <fgColor indexed="43"/>
        <bgColor indexed="64"/>
      </patternFill>
    </fill>
    <fill>
      <patternFill patternType="solid">
        <fgColor indexed="43"/>
        <bgColor indexed="64"/>
      </patternFill>
    </fill>
  </fills>
  <borders count="24">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border>
    <border>
      <left>
        <color indexed="63"/>
      </left>
      <right>
        <color indexed="63"/>
      </right>
      <top>
        <color indexed="63"/>
      </top>
      <bottom style="thin"/>
    </border>
    <border>
      <left style="medium"/>
      <right style="medium"/>
      <top style="medium"/>
      <bottom>
        <color indexed="63"/>
      </bottom>
    </border>
    <border>
      <left>
        <color indexed="63"/>
      </left>
      <right style="thin"/>
      <top style="thin"/>
      <bottom>
        <color indexed="63"/>
      </bottom>
    </border>
    <border>
      <left style="medium"/>
      <right style="medium"/>
      <top>
        <color indexed="63"/>
      </top>
      <bottom>
        <color indexed="63"/>
      </bottom>
    </border>
    <border>
      <left>
        <color indexed="63"/>
      </left>
      <right style="thin"/>
      <top>
        <color indexed="63"/>
      </top>
      <bottom style="thin"/>
    </border>
    <border>
      <left style="thin"/>
      <right>
        <color indexed="63"/>
      </right>
      <top style="thin"/>
      <bottom>
        <color indexed="63"/>
      </bottom>
    </border>
    <border>
      <left>
        <color indexed="63"/>
      </left>
      <right style="thin"/>
      <top>
        <color indexed="63"/>
      </top>
      <bottom>
        <color indexed="63"/>
      </bottom>
    </border>
    <border>
      <left style="medium"/>
      <right style="medium"/>
      <top>
        <color indexed="63"/>
      </top>
      <bottom style="medium"/>
    </border>
    <border>
      <left>
        <color indexed="63"/>
      </left>
      <right>
        <color indexed="63"/>
      </right>
      <top style="thin"/>
      <bottom>
        <color indexed="63"/>
      </bottom>
    </border>
    <border>
      <left>
        <color indexed="63"/>
      </left>
      <right style="thin"/>
      <top style="thin"/>
      <bottom style="thin"/>
    </border>
    <border>
      <left>
        <color indexed="63"/>
      </left>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99" fillId="14" borderId="0" applyNumberFormat="0" applyBorder="0" applyAlignment="0" applyProtection="0"/>
    <xf numFmtId="0" fontId="99" fillId="15" borderId="0" applyNumberFormat="0" applyBorder="0" applyAlignment="0" applyProtection="0"/>
    <xf numFmtId="0" fontId="99" fillId="16" borderId="0" applyNumberFormat="0" applyBorder="0" applyAlignment="0" applyProtection="0"/>
    <xf numFmtId="0" fontId="99" fillId="17" borderId="0" applyNumberFormat="0" applyBorder="0" applyAlignment="0" applyProtection="0"/>
    <xf numFmtId="0" fontId="99" fillId="18" borderId="0" applyNumberFormat="0" applyBorder="0" applyAlignment="0" applyProtection="0"/>
    <xf numFmtId="0" fontId="99"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00" fillId="20" borderId="0" applyNumberFormat="0" applyBorder="0" applyAlignment="0" applyProtection="0"/>
    <xf numFmtId="0" fontId="101" fillId="0" borderId="1" applyNumberFormat="0" applyFill="0" applyAlignment="0" applyProtection="0"/>
    <xf numFmtId="0" fontId="102" fillId="21" borderId="0" applyNumberFormat="0" applyBorder="0" applyAlignment="0" applyProtection="0"/>
    <xf numFmtId="9" fontId="0" fillId="0" borderId="0" applyFont="0" applyFill="0" applyBorder="0" applyAlignment="0" applyProtection="0"/>
    <xf numFmtId="0" fontId="103"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04" fillId="0" borderId="3" applyNumberFormat="0" applyFill="0" applyAlignment="0" applyProtection="0"/>
    <xf numFmtId="0" fontId="0" fillId="23" borderId="4" applyNumberFormat="0" applyFont="0" applyAlignment="0" applyProtection="0"/>
    <xf numFmtId="0" fontId="105" fillId="0" borderId="0" applyNumberFormat="0" applyFill="0" applyBorder="0" applyAlignment="0" applyProtection="0"/>
    <xf numFmtId="0" fontId="99" fillId="24" borderId="0" applyNumberFormat="0" applyBorder="0" applyAlignment="0" applyProtection="0"/>
    <xf numFmtId="0" fontId="99" fillId="25" borderId="0" applyNumberFormat="0" applyBorder="0" applyAlignment="0" applyProtection="0"/>
    <xf numFmtId="0" fontId="99" fillId="26" borderId="0" applyNumberFormat="0" applyBorder="0" applyAlignment="0" applyProtection="0"/>
    <xf numFmtId="0" fontId="99" fillId="27" borderId="0" applyNumberFormat="0" applyBorder="0" applyAlignment="0" applyProtection="0"/>
    <xf numFmtId="0" fontId="99" fillId="28" borderId="0" applyNumberFormat="0" applyBorder="0" applyAlignment="0" applyProtection="0"/>
    <xf numFmtId="0" fontId="99" fillId="29" borderId="0" applyNumberFormat="0" applyBorder="0" applyAlignment="0" applyProtection="0"/>
    <xf numFmtId="0" fontId="106" fillId="0" borderId="0" applyNumberFormat="0" applyFill="0" applyBorder="0" applyAlignment="0" applyProtection="0"/>
    <xf numFmtId="0" fontId="107" fillId="0" borderId="5" applyNumberFormat="0" applyFill="0" applyAlignment="0" applyProtection="0"/>
    <xf numFmtId="0" fontId="108" fillId="0" borderId="6" applyNumberFormat="0" applyFill="0" applyAlignment="0" applyProtection="0"/>
    <xf numFmtId="0" fontId="109" fillId="0" borderId="7" applyNumberFormat="0" applyFill="0" applyAlignment="0" applyProtection="0"/>
    <xf numFmtId="0" fontId="109" fillId="0" borderId="0" applyNumberFormat="0" applyFill="0" applyBorder="0" applyAlignment="0" applyProtection="0"/>
    <xf numFmtId="0" fontId="110" fillId="30" borderId="2" applyNumberFormat="0" applyAlignment="0" applyProtection="0"/>
    <xf numFmtId="0" fontId="111" fillId="22" borderId="8" applyNumberFormat="0" applyAlignment="0" applyProtection="0"/>
    <xf numFmtId="0" fontId="112" fillId="31" borderId="9" applyNumberFormat="0" applyAlignment="0" applyProtection="0"/>
    <xf numFmtId="0" fontId="113" fillId="32" borderId="0" applyNumberFormat="0" applyBorder="0" applyAlignment="0" applyProtection="0"/>
    <xf numFmtId="0" fontId="114" fillId="0" borderId="0" applyNumberFormat="0" applyFill="0" applyBorder="0" applyAlignment="0" applyProtection="0"/>
  </cellStyleXfs>
  <cellXfs count="464">
    <xf numFmtId="0" fontId="0" fillId="0" borderId="0" xfId="0" applyFont="1" applyAlignment="1">
      <alignment vertical="center"/>
    </xf>
    <xf numFmtId="49" fontId="5" fillId="0" borderId="0" xfId="0" applyNumberFormat="1" applyFont="1" applyBorder="1" applyAlignment="1">
      <alignment vertical="top"/>
    </xf>
    <xf numFmtId="49" fontId="6" fillId="0" borderId="0" xfId="0" applyNumberFormat="1" applyFont="1" applyBorder="1" applyAlignment="1">
      <alignment vertical="top"/>
    </xf>
    <xf numFmtId="49" fontId="7" fillId="0" borderId="0" xfId="0" applyNumberFormat="1" applyFont="1" applyBorder="1" applyAlignment="1">
      <alignment vertical="top"/>
    </xf>
    <xf numFmtId="49" fontId="8" fillId="0" borderId="0" xfId="0" applyNumberFormat="1" applyFont="1" applyBorder="1" applyAlignment="1">
      <alignment vertical="top"/>
    </xf>
    <xf numFmtId="49" fontId="9" fillId="0" borderId="0" xfId="0" applyNumberFormat="1" applyFont="1" applyBorder="1" applyAlignment="1">
      <alignment horizontal="left"/>
    </xf>
    <xf numFmtId="49" fontId="11" fillId="0" borderId="0" xfId="0" applyNumberFormat="1" applyFont="1" applyBorder="1" applyAlignment="1">
      <alignment horizontal="left"/>
    </xf>
    <xf numFmtId="49" fontId="7" fillId="0" borderId="0" xfId="0" applyNumberFormat="1" applyFont="1" applyAlignment="1">
      <alignment vertical="top"/>
    </xf>
    <xf numFmtId="49" fontId="8" fillId="0" borderId="0" xfId="0" applyNumberFormat="1" applyFont="1" applyAlignment="1">
      <alignment vertical="top"/>
    </xf>
    <xf numFmtId="0" fontId="7" fillId="0" borderId="0" xfId="0" applyFont="1" applyBorder="1" applyAlignment="1">
      <alignment vertical="top"/>
    </xf>
    <xf numFmtId="49" fontId="12" fillId="0" borderId="0" xfId="0" applyNumberFormat="1" applyFont="1" applyAlignment="1" applyProtection="1">
      <alignment horizontal="left"/>
      <protection/>
    </xf>
    <xf numFmtId="49" fontId="12" fillId="0" borderId="0" xfId="0" applyNumberFormat="1" applyFont="1" applyAlignment="1" applyProtection="1">
      <alignment horizontal="left" vertical="center"/>
      <protection/>
    </xf>
    <xf numFmtId="49" fontId="13" fillId="0" borderId="0" xfId="0" applyNumberFormat="1" applyFont="1" applyAlignment="1">
      <alignment/>
    </xf>
    <xf numFmtId="49" fontId="14" fillId="0" borderId="0" xfId="0" applyNumberFormat="1" applyFont="1" applyAlignment="1">
      <alignment/>
    </xf>
    <xf numFmtId="49" fontId="15" fillId="0" borderId="0" xfId="0" applyNumberFormat="1" applyFont="1" applyBorder="1" applyAlignment="1">
      <alignment horizontal="left"/>
    </xf>
    <xf numFmtId="0" fontId="13" fillId="0" borderId="0" xfId="0" applyFont="1" applyAlignment="1">
      <alignment/>
    </xf>
    <xf numFmtId="49" fontId="16" fillId="33" borderId="0" xfId="0" applyNumberFormat="1" applyFont="1" applyFill="1" applyBorder="1" applyAlignment="1">
      <alignment vertical="center"/>
    </xf>
    <xf numFmtId="49" fontId="17" fillId="33" borderId="0" xfId="0" applyNumberFormat="1" applyFont="1" applyFill="1" applyBorder="1" applyAlignment="1">
      <alignment vertical="center"/>
    </xf>
    <xf numFmtId="49" fontId="17" fillId="33" borderId="0" xfId="0" applyNumberFormat="1" applyFont="1" applyFill="1" applyAlignment="1">
      <alignment vertical="center"/>
    </xf>
    <xf numFmtId="49" fontId="18" fillId="33" borderId="0" xfId="0" applyNumberFormat="1" applyFont="1" applyFill="1" applyBorder="1" applyAlignment="1">
      <alignment vertical="center"/>
    </xf>
    <xf numFmtId="49" fontId="18" fillId="33" borderId="0" xfId="0" applyNumberFormat="1" applyFont="1" applyFill="1" applyAlignment="1">
      <alignment vertical="center"/>
    </xf>
    <xf numFmtId="49" fontId="19" fillId="33" borderId="0" xfId="0" applyNumberFormat="1" applyFont="1" applyFill="1" applyBorder="1" applyAlignment="1">
      <alignment horizontal="right" vertical="center"/>
    </xf>
    <xf numFmtId="0" fontId="20" fillId="0" borderId="0" xfId="0" applyFont="1" applyBorder="1" applyAlignment="1">
      <alignment vertical="center"/>
    </xf>
    <xf numFmtId="49" fontId="21" fillId="0" borderId="10" xfId="0" applyNumberFormat="1" applyFont="1" applyBorder="1" applyAlignment="1">
      <alignment vertical="center"/>
    </xf>
    <xf numFmtId="49" fontId="22" fillId="0" borderId="10" xfId="0" applyNumberFormat="1" applyFont="1" applyBorder="1" applyAlignment="1">
      <alignment vertical="center"/>
    </xf>
    <xf numFmtId="49" fontId="21" fillId="0" borderId="10" xfId="40" applyNumberFormat="1" applyFont="1" applyBorder="1" applyAlignment="1" applyProtection="1">
      <alignment vertical="center"/>
      <protection locked="0"/>
    </xf>
    <xf numFmtId="0" fontId="23" fillId="0" borderId="10" xfId="0" applyNumberFormat="1" applyFont="1" applyBorder="1" applyAlignment="1">
      <alignment horizontal="left" vertical="center"/>
    </xf>
    <xf numFmtId="49" fontId="23" fillId="0" borderId="10" xfId="0" applyNumberFormat="1" applyFont="1" applyBorder="1" applyAlignment="1">
      <alignment horizontal="right" vertical="center"/>
    </xf>
    <xf numFmtId="0" fontId="21" fillId="0" borderId="0" xfId="0" applyFont="1" applyBorder="1" applyAlignment="1">
      <alignment vertical="center"/>
    </xf>
    <xf numFmtId="49" fontId="24" fillId="33" borderId="0" xfId="0" applyNumberFormat="1" applyFont="1" applyFill="1" applyAlignment="1">
      <alignment horizontal="right" vertical="center"/>
    </xf>
    <xf numFmtId="49" fontId="24" fillId="33" borderId="0" xfId="0" applyNumberFormat="1" applyFont="1" applyFill="1" applyAlignment="1">
      <alignment horizontal="center" vertical="center"/>
    </xf>
    <xf numFmtId="49" fontId="25" fillId="33" borderId="0" xfId="0" applyNumberFormat="1" applyFont="1" applyFill="1" applyAlignment="1">
      <alignment horizontal="center" vertical="center"/>
    </xf>
    <xf numFmtId="49" fontId="25" fillId="33" borderId="0" xfId="0" applyNumberFormat="1" applyFont="1" applyFill="1" applyAlignment="1">
      <alignment horizontal="left" vertical="center"/>
    </xf>
    <xf numFmtId="49" fontId="24" fillId="33" borderId="0" xfId="0" applyNumberFormat="1" applyFont="1" applyFill="1" applyAlignment="1">
      <alignment vertical="center"/>
    </xf>
    <xf numFmtId="49" fontId="26" fillId="33" borderId="0" xfId="0" applyNumberFormat="1" applyFont="1" applyFill="1" applyAlignment="1">
      <alignment horizontal="center" vertical="center"/>
    </xf>
    <xf numFmtId="49" fontId="26" fillId="33" borderId="0" xfId="0" applyNumberFormat="1" applyFont="1" applyFill="1" applyAlignment="1">
      <alignment vertical="center"/>
    </xf>
    <xf numFmtId="0" fontId="20" fillId="0" borderId="0" xfId="0" applyFont="1" applyAlignment="1">
      <alignment vertical="center"/>
    </xf>
    <xf numFmtId="49" fontId="20" fillId="33" borderId="0" xfId="0" applyNumberFormat="1" applyFont="1" applyFill="1" applyAlignment="1">
      <alignment horizontal="right" vertical="center"/>
    </xf>
    <xf numFmtId="49" fontId="20" fillId="0" borderId="0" xfId="0" applyNumberFormat="1" applyFont="1" applyFill="1" applyAlignment="1">
      <alignment horizontal="center" vertical="center"/>
    </xf>
    <xf numFmtId="0" fontId="20" fillId="0" borderId="0" xfId="0" applyNumberFormat="1" applyFont="1" applyFill="1" applyAlignment="1">
      <alignment horizontal="center" vertical="center"/>
    </xf>
    <xf numFmtId="49" fontId="20" fillId="0" borderId="0" xfId="0" applyNumberFormat="1" applyFont="1" applyFill="1" applyAlignment="1">
      <alignment horizontal="left" vertical="center"/>
    </xf>
    <xf numFmtId="49" fontId="0" fillId="0" borderId="0" xfId="0" applyNumberFormat="1" applyFill="1" applyAlignment="1">
      <alignment vertical="center"/>
    </xf>
    <xf numFmtId="49" fontId="27" fillId="0" borderId="0" xfId="0" applyNumberFormat="1" applyFont="1" applyFill="1" applyAlignment="1">
      <alignment horizontal="center" vertical="center"/>
    </xf>
    <xf numFmtId="49" fontId="27" fillId="0" borderId="0" xfId="0" applyNumberFormat="1" applyFont="1" applyFill="1" applyAlignment="1">
      <alignment vertical="center"/>
    </xf>
    <xf numFmtId="49" fontId="28" fillId="33" borderId="0" xfId="0" applyNumberFormat="1" applyFont="1" applyFill="1" applyBorder="1" applyAlignment="1">
      <alignment horizontal="center" vertical="center"/>
    </xf>
    <xf numFmtId="0" fontId="29" fillId="0" borderId="11" xfId="0" applyNumberFormat="1" applyFont="1" applyFill="1" applyBorder="1" applyAlignment="1">
      <alignment vertical="center"/>
    </xf>
    <xf numFmtId="0" fontId="30" fillId="34" borderId="11" xfId="0" applyNumberFormat="1" applyFont="1" applyFill="1" applyBorder="1" applyAlignment="1">
      <alignment horizontal="center" vertical="center"/>
    </xf>
    <xf numFmtId="0" fontId="28" fillId="0" borderId="11" xfId="0" applyNumberFormat="1" applyFont="1" applyFill="1" applyBorder="1" applyAlignment="1">
      <alignment vertical="center"/>
    </xf>
    <xf numFmtId="0" fontId="31" fillId="0" borderId="11" xfId="0" applyNumberFormat="1" applyFont="1" applyFill="1" applyBorder="1" applyAlignment="1">
      <alignment horizontal="center" vertical="center"/>
    </xf>
    <xf numFmtId="0" fontId="31" fillId="0" borderId="0" xfId="0" applyNumberFormat="1" applyFont="1" applyFill="1" applyAlignment="1">
      <alignment vertical="center"/>
    </xf>
    <xf numFmtId="0" fontId="29" fillId="35" borderId="0" xfId="0" applyNumberFormat="1" applyFont="1" applyFill="1" applyAlignment="1">
      <alignment vertical="center"/>
    </xf>
    <xf numFmtId="0" fontId="32" fillId="35" borderId="0" xfId="0" applyNumberFormat="1" applyFont="1" applyFill="1" applyAlignment="1">
      <alignment vertical="center"/>
    </xf>
    <xf numFmtId="49" fontId="29" fillId="35" borderId="0" xfId="0" applyNumberFormat="1" applyFont="1" applyFill="1" applyAlignment="1">
      <alignment vertical="center"/>
    </xf>
    <xf numFmtId="49" fontId="32" fillId="35" borderId="0" xfId="0" applyNumberFormat="1" applyFont="1" applyFill="1" applyAlignment="1">
      <alignment vertical="center"/>
    </xf>
    <xf numFmtId="0" fontId="13" fillId="35" borderId="0" xfId="0" applyFont="1" applyFill="1" applyAlignment="1">
      <alignment vertical="center"/>
    </xf>
    <xf numFmtId="0" fontId="13" fillId="0" borderId="0" xfId="0" applyFont="1" applyAlignment="1">
      <alignment vertical="center"/>
    </xf>
    <xf numFmtId="0" fontId="13" fillId="0" borderId="12" xfId="0" applyFont="1" applyBorder="1" applyAlignment="1">
      <alignment vertical="center"/>
    </xf>
    <xf numFmtId="49" fontId="29" fillId="33" borderId="0" xfId="0" applyNumberFormat="1" applyFont="1" applyFill="1" applyBorder="1" applyAlignment="1">
      <alignment horizontal="center" vertical="center"/>
    </xf>
    <xf numFmtId="0" fontId="29" fillId="0" borderId="0" xfId="0" applyNumberFormat="1" applyFont="1" applyFill="1" applyAlignment="1">
      <alignment horizontal="center" vertical="center"/>
    </xf>
    <xf numFmtId="0" fontId="33" fillId="0" borderId="0" xfId="0" applyNumberFormat="1" applyFont="1" applyFill="1" applyAlignment="1">
      <alignment vertical="center"/>
    </xf>
    <xf numFmtId="0" fontId="26" fillId="0" borderId="0" xfId="0" applyNumberFormat="1" applyFont="1" applyFill="1" applyBorder="1" applyAlignment="1">
      <alignment horizontal="right" vertical="center"/>
    </xf>
    <xf numFmtId="0" fontId="34" fillId="36" borderId="13" xfId="0" applyNumberFormat="1" applyFont="1" applyFill="1" applyBorder="1" applyAlignment="1">
      <alignment horizontal="right" vertical="center"/>
    </xf>
    <xf numFmtId="0" fontId="31" fillId="0" borderId="11" xfId="0" applyNumberFormat="1" applyFont="1" applyFill="1" applyBorder="1" applyAlignment="1">
      <alignment vertical="center"/>
    </xf>
    <xf numFmtId="0" fontId="13" fillId="0" borderId="14" xfId="0" applyFont="1" applyBorder="1" applyAlignment="1">
      <alignment vertical="center"/>
    </xf>
    <xf numFmtId="0" fontId="31" fillId="0" borderId="15" xfId="0" applyNumberFormat="1" applyFont="1" applyFill="1" applyBorder="1" applyAlignment="1">
      <alignment horizontal="center" vertical="center"/>
    </xf>
    <xf numFmtId="0" fontId="31" fillId="0" borderId="16" xfId="0" applyNumberFormat="1" applyFont="1" applyFill="1" applyBorder="1" applyAlignment="1">
      <alignment vertical="center"/>
    </xf>
    <xf numFmtId="0" fontId="31" fillId="0" borderId="17" xfId="0" applyNumberFormat="1" applyFont="1" applyFill="1" applyBorder="1" applyAlignment="1">
      <alignment horizontal="left" vertical="center"/>
    </xf>
    <xf numFmtId="0" fontId="30" fillId="0" borderId="0" xfId="0" applyNumberFormat="1" applyFont="1" applyFill="1" applyAlignment="1">
      <alignment horizontal="center" vertical="center"/>
    </xf>
    <xf numFmtId="0" fontId="31" fillId="0" borderId="0" xfId="0" applyNumberFormat="1" applyFont="1" applyFill="1" applyAlignment="1">
      <alignment horizontal="center" vertical="center"/>
    </xf>
    <xf numFmtId="0" fontId="34" fillId="36" borderId="17" xfId="0" applyNumberFormat="1" applyFont="1" applyFill="1" applyBorder="1" applyAlignment="1">
      <alignment horizontal="right" vertical="center"/>
    </xf>
    <xf numFmtId="49" fontId="31" fillId="0" borderId="11" xfId="0" applyNumberFormat="1" applyFont="1" applyFill="1" applyBorder="1" applyAlignment="1">
      <alignment vertical="center"/>
    </xf>
    <xf numFmtId="49" fontId="31" fillId="0" borderId="0" xfId="0" applyNumberFormat="1" applyFont="1" applyFill="1" applyAlignment="1">
      <alignment vertical="center"/>
    </xf>
    <xf numFmtId="0" fontId="31" fillId="0" borderId="0" xfId="0" applyNumberFormat="1" applyFont="1" applyFill="1" applyBorder="1" applyAlignment="1">
      <alignment vertical="center"/>
    </xf>
    <xf numFmtId="0" fontId="31" fillId="0" borderId="17" xfId="0" applyNumberFormat="1" applyFont="1" applyFill="1" applyBorder="1" applyAlignment="1">
      <alignment vertical="center"/>
    </xf>
    <xf numFmtId="49" fontId="31" fillId="0" borderId="13" xfId="0" applyNumberFormat="1" applyFont="1" applyFill="1" applyBorder="1" applyAlignment="1">
      <alignment vertical="center"/>
    </xf>
    <xf numFmtId="0" fontId="31" fillId="0" borderId="15" xfId="0" applyNumberFormat="1" applyFont="1" applyFill="1" applyBorder="1" applyAlignment="1">
      <alignment vertical="center"/>
    </xf>
    <xf numFmtId="49" fontId="31" fillId="0" borderId="17" xfId="0" applyNumberFormat="1" applyFont="1" applyFill="1" applyBorder="1" applyAlignment="1">
      <alignment vertical="center"/>
    </xf>
    <xf numFmtId="0" fontId="35" fillId="0" borderId="15" xfId="0" applyNumberFormat="1" applyFont="1" applyFill="1" applyBorder="1" applyAlignment="1">
      <alignment horizontal="center" vertical="center"/>
    </xf>
    <xf numFmtId="0" fontId="35" fillId="0" borderId="0" xfId="0" applyNumberFormat="1" applyFont="1" applyFill="1" applyAlignment="1">
      <alignment vertical="center"/>
    </xf>
    <xf numFmtId="0" fontId="35" fillId="0" borderId="11" xfId="0" applyNumberFormat="1" applyFont="1" applyFill="1" applyBorder="1" applyAlignment="1">
      <alignment horizontal="center" vertical="center"/>
    </xf>
    <xf numFmtId="0" fontId="32" fillId="35" borderId="17" xfId="0" applyNumberFormat="1" applyFont="1" applyFill="1" applyBorder="1" applyAlignment="1">
      <alignment vertical="center"/>
    </xf>
    <xf numFmtId="0" fontId="29" fillId="35" borderId="0" xfId="0" applyNumberFormat="1" applyFont="1" applyFill="1" applyBorder="1" applyAlignment="1">
      <alignment vertical="center"/>
    </xf>
    <xf numFmtId="0" fontId="13" fillId="0" borderId="18" xfId="0" applyFont="1" applyBorder="1" applyAlignment="1">
      <alignment vertical="center"/>
    </xf>
    <xf numFmtId="49" fontId="31" fillId="0" borderId="15" xfId="0" applyNumberFormat="1" applyFont="1" applyFill="1" applyBorder="1" applyAlignment="1">
      <alignment vertical="center"/>
    </xf>
    <xf numFmtId="0" fontId="36" fillId="0" borderId="0" xfId="0" applyNumberFormat="1" applyFont="1" applyFill="1" applyAlignment="1">
      <alignment vertical="center"/>
    </xf>
    <xf numFmtId="49" fontId="31" fillId="0" borderId="0" xfId="0" applyNumberFormat="1" applyFont="1" applyFill="1" applyBorder="1" applyAlignment="1">
      <alignment vertical="center"/>
    </xf>
    <xf numFmtId="0" fontId="32" fillId="35" borderId="11" xfId="0" applyNumberFormat="1" applyFont="1" applyFill="1" applyBorder="1" applyAlignment="1">
      <alignment vertical="center"/>
    </xf>
    <xf numFmtId="0" fontId="32" fillId="35" borderId="15" xfId="0" applyNumberFormat="1" applyFont="1" applyFill="1" applyBorder="1" applyAlignment="1">
      <alignment vertical="center"/>
    </xf>
    <xf numFmtId="0" fontId="32" fillId="35" borderId="0" xfId="0" applyNumberFormat="1" applyFont="1" applyFill="1" applyBorder="1" applyAlignment="1">
      <alignment vertical="center"/>
    </xf>
    <xf numFmtId="0" fontId="37" fillId="35" borderId="0" xfId="0" applyNumberFormat="1" applyFont="1" applyFill="1" applyBorder="1" applyAlignment="1">
      <alignment horizontal="right" vertical="center"/>
    </xf>
    <xf numFmtId="0" fontId="38" fillId="0" borderId="0" xfId="0" applyNumberFormat="1" applyFont="1" applyAlignment="1">
      <alignment vertical="center"/>
    </xf>
    <xf numFmtId="0" fontId="31" fillId="0" borderId="15" xfId="0" applyNumberFormat="1" applyFont="1" applyFill="1" applyBorder="1" applyAlignment="1">
      <alignment horizontal="right" vertical="center"/>
    </xf>
    <xf numFmtId="0" fontId="34" fillId="36" borderId="0" xfId="0" applyNumberFormat="1" applyFont="1" applyFill="1" applyBorder="1" applyAlignment="1">
      <alignment horizontal="right" vertical="center"/>
    </xf>
    <xf numFmtId="0" fontId="31" fillId="0" borderId="19" xfId="0" applyNumberFormat="1" applyFont="1" applyFill="1" applyBorder="1" applyAlignment="1">
      <alignment vertical="center"/>
    </xf>
    <xf numFmtId="0" fontId="32" fillId="35" borderId="13" xfId="0" applyNumberFormat="1" applyFont="1" applyFill="1" applyBorder="1" applyAlignment="1">
      <alignment vertical="center"/>
    </xf>
    <xf numFmtId="0" fontId="32" fillId="35" borderId="19" xfId="0" applyNumberFormat="1" applyFont="1" applyFill="1" applyBorder="1" applyAlignment="1">
      <alignment vertical="center"/>
    </xf>
    <xf numFmtId="49" fontId="13" fillId="35" borderId="0" xfId="0" applyNumberFormat="1" applyFont="1" applyFill="1" applyAlignment="1">
      <alignment vertical="center"/>
    </xf>
    <xf numFmtId="49" fontId="39" fillId="35" borderId="0" xfId="0" applyNumberFormat="1" applyFont="1" applyFill="1" applyAlignment="1">
      <alignment horizontal="center" vertical="center"/>
    </xf>
    <xf numFmtId="49" fontId="40" fillId="0" borderId="0" xfId="0" applyNumberFormat="1" applyFont="1" applyAlignment="1">
      <alignment vertical="center"/>
    </xf>
    <xf numFmtId="49" fontId="41" fillId="0" borderId="0" xfId="0" applyNumberFormat="1" applyFont="1" applyAlignment="1">
      <alignment horizontal="center" vertical="center"/>
    </xf>
    <xf numFmtId="49" fontId="40" fillId="35" borderId="0" xfId="0" applyNumberFormat="1" applyFont="1" applyFill="1" applyAlignment="1">
      <alignment vertical="center"/>
    </xf>
    <xf numFmtId="49" fontId="41" fillId="35" borderId="0" xfId="0" applyNumberFormat="1" applyFont="1" applyFill="1" applyAlignment="1">
      <alignment vertical="center"/>
    </xf>
    <xf numFmtId="49" fontId="40" fillId="35" borderId="0" xfId="0" applyNumberFormat="1" applyFont="1" applyFill="1" applyBorder="1" applyAlignment="1">
      <alignment vertical="center"/>
    </xf>
    <xf numFmtId="49" fontId="41" fillId="35" borderId="0" xfId="0" applyNumberFormat="1" applyFont="1" applyFill="1" applyBorder="1" applyAlignment="1">
      <alignment vertical="center"/>
    </xf>
    <xf numFmtId="0" fontId="0" fillId="35" borderId="0" xfId="0" applyFill="1" applyAlignment="1">
      <alignment vertical="center"/>
    </xf>
    <xf numFmtId="0" fontId="0" fillId="0" borderId="0" xfId="0" applyAlignment="1">
      <alignment vertical="center"/>
    </xf>
    <xf numFmtId="0" fontId="0" fillId="0" borderId="0" xfId="0" applyAlignment="1">
      <alignment/>
    </xf>
    <xf numFmtId="0" fontId="26" fillId="0" borderId="0" xfId="0" applyFont="1" applyAlignment="1">
      <alignment/>
    </xf>
    <xf numFmtId="0" fontId="14" fillId="0" borderId="0" xfId="0" applyFont="1" applyAlignment="1">
      <alignment/>
    </xf>
    <xf numFmtId="49" fontId="31" fillId="0" borderId="19" xfId="0" applyNumberFormat="1" applyFont="1" applyFill="1" applyBorder="1" applyAlignment="1">
      <alignment vertical="center"/>
    </xf>
    <xf numFmtId="49" fontId="32" fillId="35" borderId="0" xfId="0" applyNumberFormat="1" applyFont="1" applyFill="1" applyBorder="1" applyAlignment="1">
      <alignment vertical="center"/>
    </xf>
    <xf numFmtId="49" fontId="29" fillId="0" borderId="0" xfId="0" applyNumberFormat="1" applyFont="1" applyFill="1" applyBorder="1" applyAlignment="1">
      <alignment horizontal="center" vertical="center"/>
    </xf>
    <xf numFmtId="49" fontId="29" fillId="35" borderId="0" xfId="0" applyNumberFormat="1" applyFont="1" applyFill="1" applyBorder="1" applyAlignment="1">
      <alignment vertical="center"/>
    </xf>
    <xf numFmtId="49" fontId="28" fillId="0" borderId="0" xfId="0" applyNumberFormat="1" applyFont="1" applyFill="1" applyBorder="1" applyAlignment="1">
      <alignment horizontal="center" vertical="center"/>
    </xf>
    <xf numFmtId="0" fontId="29" fillId="0" borderId="0" xfId="0" applyNumberFormat="1" applyFont="1" applyFill="1" applyBorder="1" applyAlignment="1">
      <alignment vertical="center"/>
    </xf>
    <xf numFmtId="0" fontId="29" fillId="0" borderId="0" xfId="0" applyNumberFormat="1" applyFont="1" applyFill="1" applyBorder="1" applyAlignment="1">
      <alignment horizontal="center" vertical="center"/>
    </xf>
    <xf numFmtId="49" fontId="29" fillId="0" borderId="0" xfId="0" applyNumberFormat="1" applyFont="1" applyFill="1" applyBorder="1" applyAlignment="1">
      <alignment vertical="center"/>
    </xf>
    <xf numFmtId="0" fontId="13" fillId="0" borderId="0" xfId="0" applyNumberFormat="1" applyFont="1" applyFill="1" applyBorder="1" applyAlignment="1">
      <alignment vertical="center"/>
    </xf>
    <xf numFmtId="0" fontId="24" fillId="0" borderId="0" xfId="0" applyNumberFormat="1" applyFont="1" applyFill="1" applyBorder="1" applyAlignment="1">
      <alignment horizontal="right" vertical="center"/>
    </xf>
    <xf numFmtId="0" fontId="29" fillId="0" borderId="0" xfId="0" applyNumberFormat="1" applyFont="1" applyFill="1" applyBorder="1" applyAlignment="1">
      <alignment horizontal="left" vertical="center"/>
    </xf>
    <xf numFmtId="49" fontId="17" fillId="33" borderId="0" xfId="0" applyNumberFormat="1" applyFont="1" applyFill="1" applyBorder="1" applyAlignment="1">
      <alignment horizontal="right" vertical="center"/>
    </xf>
    <xf numFmtId="0" fontId="23" fillId="0" borderId="10" xfId="0" applyNumberFormat="1" applyFont="1" applyBorder="1" applyAlignment="1">
      <alignment horizontal="right" vertical="center"/>
    </xf>
    <xf numFmtId="49" fontId="31" fillId="0" borderId="11" xfId="0" applyNumberFormat="1" applyFont="1" applyFill="1" applyBorder="1" applyAlignment="1">
      <alignment horizontal="left" vertical="center"/>
    </xf>
    <xf numFmtId="0" fontId="34" fillId="36" borderId="20" xfId="0" applyNumberFormat="1" applyFont="1" applyFill="1" applyBorder="1" applyAlignment="1">
      <alignment horizontal="right" vertical="center"/>
    </xf>
    <xf numFmtId="49" fontId="31" fillId="0" borderId="15" xfId="0" applyNumberFormat="1" applyFont="1" applyFill="1" applyBorder="1" applyAlignment="1">
      <alignment horizontal="left" vertical="center"/>
    </xf>
    <xf numFmtId="49" fontId="31" fillId="0" borderId="0" xfId="0" applyNumberFormat="1" applyFont="1" applyFill="1" applyBorder="1" applyAlignment="1">
      <alignment horizontal="left" vertical="center"/>
    </xf>
    <xf numFmtId="49" fontId="31" fillId="0" borderId="17" xfId="0" applyNumberFormat="1" applyFont="1" applyFill="1" applyBorder="1" applyAlignment="1">
      <alignment horizontal="left" vertical="center"/>
    </xf>
    <xf numFmtId="49" fontId="43" fillId="0" borderId="15" xfId="0" applyNumberFormat="1" applyFont="1" applyFill="1" applyBorder="1" applyAlignment="1">
      <alignment horizontal="right" vertical="center"/>
    </xf>
    <xf numFmtId="49" fontId="43" fillId="0" borderId="0" xfId="0" applyNumberFormat="1" applyFont="1" applyFill="1" applyBorder="1" applyAlignment="1">
      <alignment horizontal="right" vertical="center"/>
    </xf>
    <xf numFmtId="0" fontId="44" fillId="35" borderId="0" xfId="0" applyNumberFormat="1" applyFont="1" applyFill="1" applyBorder="1" applyAlignment="1">
      <alignment horizontal="right" vertical="center"/>
    </xf>
    <xf numFmtId="49" fontId="25" fillId="37" borderId="0" xfId="0" applyNumberFormat="1" applyFont="1" applyFill="1" applyAlignment="1">
      <alignment horizontal="center" vertical="center"/>
    </xf>
    <xf numFmtId="49" fontId="31" fillId="37" borderId="0" xfId="0" applyNumberFormat="1" applyFont="1" applyFill="1" applyAlignment="1">
      <alignment vertical="center"/>
    </xf>
    <xf numFmtId="49" fontId="31" fillId="37" borderId="11" xfId="0" applyNumberFormat="1" applyFont="1" applyFill="1" applyBorder="1" applyAlignment="1">
      <alignment vertical="center"/>
    </xf>
    <xf numFmtId="49" fontId="24" fillId="37" borderId="0" xfId="0" applyNumberFormat="1" applyFont="1" applyFill="1" applyAlignment="1">
      <alignment horizontal="center" vertical="center"/>
    </xf>
    <xf numFmtId="0" fontId="29" fillId="35" borderId="0" xfId="0" applyNumberFormat="1" applyFont="1" applyFill="1" applyBorder="1" applyAlignment="1">
      <alignment horizontal="right" vertical="center"/>
    </xf>
    <xf numFmtId="0" fontId="26" fillId="37" borderId="0" xfId="0" applyNumberFormat="1" applyFont="1" applyFill="1" applyBorder="1" applyAlignment="1">
      <alignment horizontal="right" vertical="center"/>
    </xf>
    <xf numFmtId="0" fontId="34" fillId="38" borderId="13" xfId="0" applyNumberFormat="1" applyFont="1" applyFill="1" applyBorder="1" applyAlignment="1">
      <alignment horizontal="right" vertical="center"/>
    </xf>
    <xf numFmtId="0" fontId="45" fillId="35" borderId="0" xfId="0" applyNumberFormat="1" applyFont="1" applyFill="1" applyBorder="1" applyAlignment="1">
      <alignment horizontal="right" vertical="center"/>
    </xf>
    <xf numFmtId="49" fontId="31" fillId="37" borderId="15" xfId="0" applyNumberFormat="1" applyFont="1" applyFill="1" applyBorder="1" applyAlignment="1">
      <alignment vertical="center"/>
    </xf>
    <xf numFmtId="1" fontId="29" fillId="0" borderId="0" xfId="0" applyNumberFormat="1" applyFont="1" applyFill="1" applyBorder="1" applyAlignment="1">
      <alignment horizontal="center" vertical="center"/>
    </xf>
    <xf numFmtId="49" fontId="35" fillId="0" borderId="0" xfId="0" applyNumberFormat="1" applyFont="1" applyFill="1" applyBorder="1" applyAlignment="1">
      <alignment vertical="center"/>
    </xf>
    <xf numFmtId="49" fontId="36" fillId="0" borderId="0" xfId="0" applyNumberFormat="1" applyFont="1" applyFill="1" applyBorder="1" applyAlignment="1">
      <alignment vertical="center"/>
    </xf>
    <xf numFmtId="0" fontId="0" fillId="0" borderId="0" xfId="0" applyBorder="1" applyAlignment="1">
      <alignment/>
    </xf>
    <xf numFmtId="0" fontId="26" fillId="0" borderId="0" xfId="0" applyFont="1" applyBorder="1" applyAlignment="1">
      <alignment/>
    </xf>
    <xf numFmtId="49" fontId="5" fillId="0" borderId="0" xfId="0" applyNumberFormat="1" applyFont="1" applyAlignment="1">
      <alignment vertical="top"/>
    </xf>
    <xf numFmtId="49" fontId="46" fillId="0" borderId="0" xfId="0" applyNumberFormat="1" applyFont="1" applyAlignment="1">
      <alignment horizontal="center" vertical="top"/>
    </xf>
    <xf numFmtId="49" fontId="11" fillId="0" borderId="0" xfId="0" applyNumberFormat="1" applyFont="1" applyAlignment="1">
      <alignment horizontal="center" vertical="top"/>
    </xf>
    <xf numFmtId="49" fontId="8" fillId="0" borderId="0" xfId="0" applyNumberFormat="1" applyFont="1" applyFill="1" applyAlignment="1">
      <alignment vertical="top"/>
    </xf>
    <xf numFmtId="49" fontId="15" fillId="0" borderId="0" xfId="0" applyNumberFormat="1" applyFont="1" applyAlignment="1">
      <alignment horizontal="left"/>
    </xf>
    <xf numFmtId="49" fontId="11" fillId="0" borderId="0" xfId="0" applyNumberFormat="1" applyFont="1" applyAlignment="1">
      <alignment horizontal="left"/>
    </xf>
    <xf numFmtId="49" fontId="7" fillId="0" borderId="0" xfId="0" applyNumberFormat="1" applyFont="1" applyAlignment="1">
      <alignment horizontal="center" vertical="top"/>
    </xf>
    <xf numFmtId="49" fontId="47" fillId="0" borderId="0" xfId="0" applyNumberFormat="1" applyFont="1" applyAlignment="1">
      <alignment vertical="top"/>
    </xf>
    <xf numFmtId="0" fontId="7" fillId="0" borderId="0" xfId="0" applyFont="1" applyAlignment="1">
      <alignment vertical="top"/>
    </xf>
    <xf numFmtId="49" fontId="40" fillId="0" borderId="0" xfId="0" applyNumberFormat="1" applyFont="1" applyAlignment="1">
      <alignment horizontal="left"/>
    </xf>
    <xf numFmtId="49" fontId="48" fillId="0" borderId="0" xfId="0" applyNumberFormat="1" applyFont="1" applyAlignment="1">
      <alignment horizontal="center"/>
    </xf>
    <xf numFmtId="49" fontId="12" fillId="0" borderId="0" xfId="0" applyNumberFormat="1" applyFont="1" applyAlignment="1">
      <alignment horizontal="center"/>
    </xf>
    <xf numFmtId="49" fontId="49" fillId="0" borderId="0" xfId="0" applyNumberFormat="1" applyFont="1" applyFill="1" applyAlignment="1">
      <alignment horizontal="left"/>
    </xf>
    <xf numFmtId="49" fontId="12" fillId="0" borderId="0" xfId="0" applyNumberFormat="1" applyFont="1" applyAlignment="1">
      <alignment horizontal="left"/>
    </xf>
    <xf numFmtId="49" fontId="12" fillId="0" borderId="0" xfId="0" applyNumberFormat="1" applyFont="1" applyAlignment="1">
      <alignment/>
    </xf>
    <xf numFmtId="49" fontId="13" fillId="0" borderId="0" xfId="0" applyNumberFormat="1" applyFont="1" applyAlignment="1">
      <alignment horizontal="center"/>
    </xf>
    <xf numFmtId="49" fontId="47" fillId="0" borderId="0" xfId="0" applyNumberFormat="1" applyFont="1" applyAlignment="1">
      <alignment/>
    </xf>
    <xf numFmtId="49" fontId="50" fillId="33" borderId="0" xfId="0" applyNumberFormat="1" applyFont="1" applyFill="1" applyAlignment="1">
      <alignment vertical="center"/>
    </xf>
    <xf numFmtId="49" fontId="51" fillId="33" borderId="0" xfId="0" applyNumberFormat="1" applyFont="1" applyFill="1" applyAlignment="1">
      <alignment horizontal="center" vertical="center"/>
    </xf>
    <xf numFmtId="49" fontId="52" fillId="33" borderId="0" xfId="0" applyNumberFormat="1" applyFont="1" applyFill="1" applyAlignment="1">
      <alignment horizontal="center" vertical="center"/>
    </xf>
    <xf numFmtId="49" fontId="50" fillId="33" borderId="0" xfId="0" applyNumberFormat="1" applyFont="1" applyFill="1" applyAlignment="1">
      <alignment horizontal="left" vertical="center"/>
    </xf>
    <xf numFmtId="49" fontId="53" fillId="33" borderId="0" xfId="0" applyNumberFormat="1" applyFont="1" applyFill="1" applyAlignment="1">
      <alignment vertical="center"/>
    </xf>
    <xf numFmtId="49" fontId="50" fillId="33" borderId="0" xfId="0" applyNumberFormat="1" applyFont="1" applyFill="1" applyAlignment="1">
      <alignment horizontal="center" vertical="center"/>
    </xf>
    <xf numFmtId="49" fontId="54" fillId="0" borderId="0" xfId="0" applyNumberFormat="1" applyFont="1" applyFill="1" applyAlignment="1">
      <alignment horizontal="right" vertical="center"/>
    </xf>
    <xf numFmtId="0" fontId="55" fillId="0" borderId="0" xfId="0" applyFont="1" applyAlignment="1">
      <alignment vertical="center"/>
    </xf>
    <xf numFmtId="14" fontId="50" fillId="0" borderId="10" xfId="0" applyNumberFormat="1" applyFont="1" applyBorder="1" applyAlignment="1">
      <alignment vertical="center"/>
    </xf>
    <xf numFmtId="49" fontId="53" fillId="0" borderId="10" xfId="0" applyNumberFormat="1" applyFont="1" applyFill="1" applyBorder="1" applyAlignment="1">
      <alignment vertical="center"/>
    </xf>
    <xf numFmtId="49" fontId="50" fillId="0" borderId="10" xfId="0" applyNumberFormat="1" applyFont="1" applyBorder="1" applyAlignment="1">
      <alignment vertical="center"/>
    </xf>
    <xf numFmtId="49" fontId="56" fillId="0" borderId="10" xfId="0" applyNumberFormat="1" applyFont="1" applyBorder="1" applyAlignment="1">
      <alignment horizontal="left" vertical="center"/>
    </xf>
    <xf numFmtId="49" fontId="53" fillId="0" borderId="10" xfId="0" applyNumberFormat="1" applyFont="1" applyBorder="1" applyAlignment="1">
      <alignment vertical="center"/>
    </xf>
    <xf numFmtId="0" fontId="57" fillId="0" borderId="10" xfId="0" applyFont="1" applyBorder="1" applyAlignment="1">
      <alignment horizontal="center" vertical="center"/>
    </xf>
    <xf numFmtId="0" fontId="3" fillId="0" borderId="10" xfId="0" applyFont="1" applyBorder="1" applyAlignment="1">
      <alignment horizontal="left"/>
    </xf>
    <xf numFmtId="49" fontId="23" fillId="0" borderId="10" xfId="0" applyNumberFormat="1" applyFont="1" applyBorder="1" applyAlignment="1">
      <alignment horizontal="center" vertical="center"/>
    </xf>
    <xf numFmtId="49" fontId="54" fillId="0" borderId="10" xfId="0" applyNumberFormat="1" applyFont="1" applyBorder="1" applyAlignment="1">
      <alignment horizontal="right" vertical="center"/>
    </xf>
    <xf numFmtId="0" fontId="50" fillId="0" borderId="0" xfId="0" applyFont="1" applyAlignment="1">
      <alignment vertical="center"/>
    </xf>
    <xf numFmtId="49" fontId="58" fillId="33" borderId="0" xfId="0" applyNumberFormat="1" applyFont="1" applyFill="1" applyAlignment="1">
      <alignment horizontal="right" vertical="center"/>
    </xf>
    <xf numFmtId="49" fontId="58" fillId="33" borderId="0" xfId="0" applyNumberFormat="1" applyFont="1" applyFill="1" applyAlignment="1">
      <alignment horizontal="center" vertical="center"/>
    </xf>
    <xf numFmtId="49" fontId="52" fillId="33" borderId="0" xfId="0" applyNumberFormat="1" applyFont="1" applyFill="1" applyAlignment="1">
      <alignment vertical="center"/>
    </xf>
    <xf numFmtId="49" fontId="58" fillId="33" borderId="0" xfId="0" applyNumberFormat="1" applyFont="1" applyFill="1" applyAlignment="1">
      <alignment horizontal="left" vertical="center"/>
    </xf>
    <xf numFmtId="49" fontId="58" fillId="33" borderId="21" xfId="0" applyNumberFormat="1" applyFont="1" applyFill="1" applyBorder="1" applyAlignment="1">
      <alignment horizontal="center" vertical="center"/>
    </xf>
    <xf numFmtId="49" fontId="59" fillId="33" borderId="0" xfId="0" applyNumberFormat="1" applyFont="1" applyFill="1" applyAlignment="1">
      <alignment horizontal="center" vertical="center"/>
    </xf>
    <xf numFmtId="0" fontId="58" fillId="0" borderId="0" xfId="0" applyFont="1" applyAlignment="1">
      <alignment vertical="center"/>
    </xf>
    <xf numFmtId="49" fontId="20" fillId="0" borderId="0" xfId="0" applyNumberFormat="1" applyFont="1" applyFill="1" applyAlignment="1">
      <alignment horizontal="right" vertical="center"/>
    </xf>
    <xf numFmtId="49" fontId="51" fillId="0" borderId="0" xfId="0" applyNumberFormat="1" applyFont="1" applyAlignment="1">
      <alignment horizontal="center" vertical="center"/>
    </xf>
    <xf numFmtId="0" fontId="11" fillId="0" borderId="0" xfId="0" applyFont="1" applyAlignment="1">
      <alignment horizontal="center" vertical="center"/>
    </xf>
    <xf numFmtId="49" fontId="20" fillId="0" borderId="0" xfId="0" applyNumberFormat="1" applyFont="1" applyAlignment="1">
      <alignment horizontal="left" vertical="center"/>
    </xf>
    <xf numFmtId="49" fontId="0" fillId="0" borderId="0" xfId="0" applyNumberFormat="1" applyFont="1" applyAlignment="1">
      <alignment vertical="center"/>
    </xf>
    <xf numFmtId="49" fontId="27" fillId="0" borderId="0" xfId="0" applyNumberFormat="1" applyFont="1" applyAlignment="1">
      <alignment horizontal="center" vertical="center"/>
    </xf>
    <xf numFmtId="49" fontId="20" fillId="0" borderId="0" xfId="0" applyNumberFormat="1" applyFont="1" applyAlignment="1">
      <alignment horizontal="center" vertical="center"/>
    </xf>
    <xf numFmtId="49" fontId="47" fillId="0" borderId="0" xfId="0" applyNumberFormat="1" applyFont="1" applyAlignment="1">
      <alignment vertical="center"/>
    </xf>
    <xf numFmtId="49" fontId="28" fillId="0" borderId="0" xfId="0" applyNumberFormat="1" applyFont="1" applyFill="1" applyAlignment="1">
      <alignment horizontal="center" vertical="center"/>
    </xf>
    <xf numFmtId="0" fontId="60" fillId="0" borderId="11" xfId="0" applyFont="1" applyBorder="1" applyAlignment="1">
      <alignment horizontal="center" vertical="center"/>
    </xf>
    <xf numFmtId="0" fontId="13" fillId="0" borderId="11" xfId="0" applyFont="1" applyBorder="1" applyAlignment="1">
      <alignment horizontal="center" vertical="center"/>
    </xf>
    <xf numFmtId="0" fontId="61" fillId="0" borderId="11" xfId="0" applyFont="1" applyFill="1" applyBorder="1" applyAlignment="1">
      <alignment horizontal="center" vertical="center"/>
    </xf>
    <xf numFmtId="0" fontId="62" fillId="0" borderId="11" xfId="0" applyFont="1" applyBorder="1" applyAlignment="1">
      <alignment/>
    </xf>
    <xf numFmtId="0" fontId="63" fillId="0" borderId="11" xfId="0" applyFont="1" applyBorder="1" applyAlignment="1">
      <alignment horizontal="center"/>
    </xf>
    <xf numFmtId="0" fontId="63" fillId="0" borderId="0" xfId="0" applyFont="1" applyAlignment="1">
      <alignment/>
    </xf>
    <xf numFmtId="0" fontId="63" fillId="0" borderId="0" xfId="0" applyFont="1" applyBorder="1" applyAlignment="1">
      <alignment/>
    </xf>
    <xf numFmtId="0" fontId="62" fillId="35" borderId="0" xfId="0" applyFont="1" applyFill="1" applyBorder="1" applyAlignment="1">
      <alignment/>
    </xf>
    <xf numFmtId="0" fontId="61" fillId="35" borderId="0" xfId="0" applyFont="1" applyFill="1" applyBorder="1" applyAlignment="1">
      <alignment/>
    </xf>
    <xf numFmtId="49" fontId="64" fillId="35" borderId="0" xfId="0" applyNumberFormat="1" applyFont="1" applyFill="1" applyBorder="1" applyAlignment="1">
      <alignment horizontal="center"/>
    </xf>
    <xf numFmtId="49" fontId="47" fillId="35" borderId="0" xfId="0" applyNumberFormat="1" applyFont="1" applyFill="1" applyAlignment="1">
      <alignment vertical="center"/>
    </xf>
    <xf numFmtId="49" fontId="29" fillId="0" borderId="0" xfId="0" applyNumberFormat="1" applyFont="1" applyFill="1" applyAlignment="1">
      <alignment horizontal="center" vertical="center"/>
    </xf>
    <xf numFmtId="0" fontId="60" fillId="0" borderId="0" xfId="0" applyFont="1" applyAlignment="1">
      <alignment horizontal="center" vertical="center"/>
    </xf>
    <xf numFmtId="0" fontId="13" fillId="0" borderId="0" xfId="0" applyFont="1" applyAlignment="1">
      <alignment horizontal="center" vertical="center"/>
    </xf>
    <xf numFmtId="0" fontId="61" fillId="0" borderId="0" xfId="0" applyFont="1" applyFill="1" applyAlignment="1">
      <alignment horizontal="center" vertical="center"/>
    </xf>
    <xf numFmtId="0" fontId="61" fillId="0" borderId="0" xfId="0" applyFont="1" applyAlignment="1">
      <alignment horizontal="right"/>
    </xf>
    <xf numFmtId="0" fontId="65" fillId="36" borderId="13" xfId="0" applyFont="1" applyFill="1" applyBorder="1" applyAlignment="1">
      <alignment horizontal="right"/>
    </xf>
    <xf numFmtId="0" fontId="63" fillId="0" borderId="0" xfId="0" applyFont="1" applyAlignment="1">
      <alignment horizontal="center"/>
    </xf>
    <xf numFmtId="0" fontId="63" fillId="0" borderId="0" xfId="0" applyFont="1" applyBorder="1" applyAlignment="1">
      <alignment horizontal="center"/>
    </xf>
    <xf numFmtId="0" fontId="62" fillId="35" borderId="0" xfId="0" applyFont="1" applyFill="1" applyBorder="1" applyAlignment="1">
      <alignment horizontal="center"/>
    </xf>
    <xf numFmtId="0" fontId="61" fillId="35" borderId="0" xfId="0" applyFont="1" applyFill="1" applyBorder="1" applyAlignment="1">
      <alignment horizontal="center"/>
    </xf>
    <xf numFmtId="49" fontId="62" fillId="35" borderId="0" xfId="0" applyNumberFormat="1" applyFont="1" applyFill="1" applyBorder="1" applyAlignment="1">
      <alignment horizontal="center"/>
    </xf>
    <xf numFmtId="49" fontId="47" fillId="35" borderId="0" xfId="0" applyNumberFormat="1" applyFont="1" applyFill="1" applyAlignment="1">
      <alignment horizontal="center" vertical="center"/>
    </xf>
    <xf numFmtId="0" fontId="63" fillId="0" borderId="15" xfId="0" applyFont="1" applyBorder="1" applyAlignment="1">
      <alignment horizontal="center"/>
    </xf>
    <xf numFmtId="0" fontId="63" fillId="0" borderId="17" xfId="0" applyFont="1" applyBorder="1" applyAlignment="1">
      <alignment horizontal="center"/>
    </xf>
    <xf numFmtId="0" fontId="61" fillId="0" borderId="0" xfId="0" applyFont="1" applyAlignment="1">
      <alignment horizontal="center"/>
    </xf>
    <xf numFmtId="0" fontId="66" fillId="36" borderId="17" xfId="0" applyFont="1" applyFill="1" applyBorder="1" applyAlignment="1">
      <alignment horizontal="center"/>
    </xf>
    <xf numFmtId="49" fontId="63" fillId="0" borderId="0" xfId="0" applyNumberFormat="1" applyFont="1" applyBorder="1" applyAlignment="1">
      <alignment horizontal="center"/>
    </xf>
    <xf numFmtId="49" fontId="63" fillId="0" borderId="13" xfId="0" applyNumberFormat="1" applyFont="1" applyBorder="1" applyAlignment="1">
      <alignment horizontal="center"/>
    </xf>
    <xf numFmtId="49" fontId="63" fillId="0" borderId="0" xfId="0" applyNumberFormat="1" applyFont="1" applyAlignment="1">
      <alignment horizontal="center"/>
    </xf>
    <xf numFmtId="49" fontId="62" fillId="35" borderId="0" xfId="0" applyNumberFormat="1" applyFont="1" applyFill="1" applyAlignment="1">
      <alignment horizontal="center"/>
    </xf>
    <xf numFmtId="49" fontId="63" fillId="0" borderId="17" xfId="0" applyNumberFormat="1" applyFont="1" applyBorder="1" applyAlignment="1">
      <alignment horizontal="center"/>
    </xf>
    <xf numFmtId="0" fontId="65" fillId="36" borderId="17" xfId="0" applyFont="1" applyFill="1" applyBorder="1" applyAlignment="1">
      <alignment horizontal="center"/>
    </xf>
    <xf numFmtId="49" fontId="63" fillId="0" borderId="11" xfId="0" applyNumberFormat="1" applyFont="1" applyBorder="1" applyAlignment="1">
      <alignment horizontal="center"/>
    </xf>
    <xf numFmtId="0" fontId="61" fillId="35" borderId="17" xfId="0" applyFont="1" applyFill="1" applyBorder="1" applyAlignment="1">
      <alignment horizontal="center"/>
    </xf>
    <xf numFmtId="0" fontId="62" fillId="35" borderId="0" xfId="0" applyFont="1" applyFill="1" applyAlignment="1">
      <alignment horizontal="center"/>
    </xf>
    <xf numFmtId="0" fontId="47" fillId="35" borderId="0" xfId="0" applyFont="1" applyFill="1" applyAlignment="1">
      <alignment horizontal="center" vertical="center"/>
    </xf>
    <xf numFmtId="49" fontId="63" fillId="0" borderId="15" xfId="0" applyNumberFormat="1" applyFont="1" applyBorder="1" applyAlignment="1">
      <alignment horizontal="center"/>
    </xf>
    <xf numFmtId="0" fontId="64" fillId="35" borderId="0" xfId="0" applyFont="1" applyFill="1" applyAlignment="1">
      <alignment horizontal="center"/>
    </xf>
    <xf numFmtId="0" fontId="67" fillId="35" borderId="0" xfId="0" applyFont="1" applyFill="1" applyBorder="1" applyAlignment="1">
      <alignment horizontal="center" vertical="center"/>
    </xf>
    <xf numFmtId="0" fontId="63" fillId="0" borderId="13" xfId="0" applyFont="1" applyBorder="1" applyAlignment="1">
      <alignment horizontal="center"/>
    </xf>
    <xf numFmtId="0" fontId="47" fillId="35" borderId="22" xfId="0" applyFont="1" applyFill="1" applyBorder="1" applyAlignment="1">
      <alignment horizontal="center" vertical="center"/>
    </xf>
    <xf numFmtId="0" fontId="62" fillId="35" borderId="17" xfId="0" applyFont="1" applyFill="1" applyBorder="1" applyAlignment="1">
      <alignment horizontal="center"/>
    </xf>
    <xf numFmtId="0" fontId="61" fillId="35" borderId="15" xfId="0" applyFont="1" applyFill="1" applyBorder="1" applyAlignment="1">
      <alignment horizontal="center"/>
    </xf>
    <xf numFmtId="0" fontId="61" fillId="35" borderId="0" xfId="0" applyFont="1" applyFill="1" applyAlignment="1">
      <alignment horizontal="center"/>
    </xf>
    <xf numFmtId="0" fontId="64" fillId="35" borderId="0" xfId="0" applyFont="1" applyFill="1" applyAlignment="1">
      <alignment horizontal="right"/>
    </xf>
    <xf numFmtId="0" fontId="65" fillId="0" borderId="0" xfId="0" applyFont="1" applyAlignment="1">
      <alignment horizontal="center"/>
    </xf>
    <xf numFmtId="0" fontId="61" fillId="0" borderId="17" xfId="0" applyFont="1" applyBorder="1" applyAlignment="1">
      <alignment horizontal="center"/>
    </xf>
    <xf numFmtId="0" fontId="65" fillId="36" borderId="0" xfId="0" applyFont="1" applyFill="1" applyAlignment="1">
      <alignment horizontal="center"/>
    </xf>
    <xf numFmtId="0" fontId="61" fillId="35" borderId="11" xfId="0" applyFont="1" applyFill="1" applyBorder="1" applyAlignment="1">
      <alignment horizontal="center"/>
    </xf>
    <xf numFmtId="0" fontId="64" fillId="35" borderId="17" xfId="0" applyFont="1" applyFill="1" applyBorder="1" applyAlignment="1">
      <alignment horizontal="center"/>
    </xf>
    <xf numFmtId="0" fontId="67" fillId="35" borderId="22" xfId="0" applyFont="1" applyFill="1" applyBorder="1" applyAlignment="1">
      <alignment horizontal="center" vertical="center"/>
    </xf>
    <xf numFmtId="49" fontId="58" fillId="33" borderId="0" xfId="0" applyNumberFormat="1" applyFont="1" applyFill="1" applyBorder="1" applyAlignment="1">
      <alignment horizontal="center" vertical="center"/>
    </xf>
    <xf numFmtId="0" fontId="51" fillId="0" borderId="0" xfId="0" applyFont="1" applyAlignment="1">
      <alignment horizontal="center"/>
    </xf>
    <xf numFmtId="0" fontId="11" fillId="0" borderId="0" xfId="0" applyFont="1" applyAlignment="1">
      <alignment horizontal="center"/>
    </xf>
    <xf numFmtId="0" fontId="14" fillId="0" borderId="0" xfId="0" applyFont="1" applyFill="1" applyAlignment="1">
      <alignment/>
    </xf>
    <xf numFmtId="0" fontId="0" fillId="0" borderId="0" xfId="0" applyAlignment="1">
      <alignment horizontal="center"/>
    </xf>
    <xf numFmtId="0" fontId="47" fillId="0" borderId="0" xfId="0" applyFont="1" applyAlignment="1">
      <alignment/>
    </xf>
    <xf numFmtId="49" fontId="58" fillId="0" borderId="0" xfId="0" applyNumberFormat="1" applyFont="1" applyFill="1" applyAlignment="1">
      <alignment horizontal="right" vertical="center"/>
    </xf>
    <xf numFmtId="49" fontId="58" fillId="0" borderId="0" xfId="0" applyNumberFormat="1" applyFont="1" applyFill="1" applyAlignment="1">
      <alignment horizontal="center" vertical="center"/>
    </xf>
    <xf numFmtId="49" fontId="58" fillId="0" borderId="0" xfId="0" applyNumberFormat="1" applyFont="1" applyFill="1" applyAlignment="1">
      <alignment horizontal="left" vertical="center"/>
    </xf>
    <xf numFmtId="49" fontId="58" fillId="0" borderId="0" xfId="0" applyNumberFormat="1" applyFont="1" applyFill="1" applyBorder="1" applyAlignment="1">
      <alignment horizontal="center" vertical="center"/>
    </xf>
    <xf numFmtId="49" fontId="59" fillId="0" borderId="0" xfId="0" applyNumberFormat="1" applyFont="1" applyFill="1" applyAlignment="1">
      <alignment horizontal="center" vertical="center"/>
    </xf>
    <xf numFmtId="0" fontId="58" fillId="0" borderId="0" xfId="0" applyFont="1" applyFill="1" applyAlignment="1">
      <alignment vertical="center"/>
    </xf>
    <xf numFmtId="0" fontId="13" fillId="0" borderId="0" xfId="0" applyFont="1" applyBorder="1" applyAlignment="1">
      <alignment vertical="center"/>
    </xf>
    <xf numFmtId="49" fontId="47" fillId="33" borderId="0" xfId="0" applyNumberFormat="1" applyFont="1" applyFill="1" applyAlignment="1">
      <alignment vertical="center"/>
    </xf>
    <xf numFmtId="0" fontId="68" fillId="0" borderId="0" xfId="0" applyFont="1" applyAlignment="1">
      <alignment/>
    </xf>
    <xf numFmtId="49" fontId="69" fillId="0" borderId="0" xfId="0" applyNumberFormat="1" applyFont="1" applyFill="1" applyAlignment="1">
      <alignment horizontal="right" vertical="center"/>
    </xf>
    <xf numFmtId="0" fontId="69" fillId="0" borderId="11" xfId="0" applyFont="1" applyBorder="1" applyAlignment="1">
      <alignment horizontal="center"/>
    </xf>
    <xf numFmtId="0" fontId="11" fillId="0" borderId="11" xfId="0" applyFont="1" applyBorder="1" applyAlignment="1">
      <alignment horizontal="center"/>
    </xf>
    <xf numFmtId="0" fontId="32" fillId="0" borderId="11" xfId="0" applyFont="1" applyFill="1" applyBorder="1" applyAlignment="1">
      <alignment horizontal="center" vertical="center"/>
    </xf>
    <xf numFmtId="0" fontId="70" fillId="0" borderId="11" xfId="0" applyFont="1" applyBorder="1" applyAlignment="1">
      <alignment horizontal="center"/>
    </xf>
    <xf numFmtId="0" fontId="71" fillId="0" borderId="11" xfId="0" applyFont="1" applyBorder="1" applyAlignment="1">
      <alignment horizontal="center"/>
    </xf>
    <xf numFmtId="0" fontId="71" fillId="0" borderId="0" xfId="0" applyFont="1" applyAlignment="1">
      <alignment horizontal="center"/>
    </xf>
    <xf numFmtId="0" fontId="61" fillId="35" borderId="0" xfId="0" applyFont="1" applyFill="1" applyAlignment="1">
      <alignment/>
    </xf>
    <xf numFmtId="0" fontId="62" fillId="35" borderId="0" xfId="0" applyFont="1" applyFill="1" applyAlignment="1">
      <alignment vertical="center"/>
    </xf>
    <xf numFmtId="0" fontId="62" fillId="0" borderId="0" xfId="0" applyFont="1" applyAlignment="1">
      <alignment vertical="center"/>
    </xf>
    <xf numFmtId="0" fontId="62" fillId="0" borderId="12" xfId="0" applyFont="1" applyBorder="1" applyAlignment="1">
      <alignment vertical="center"/>
    </xf>
    <xf numFmtId="0" fontId="69" fillId="0" borderId="0" xfId="0" applyFont="1" applyAlignment="1">
      <alignment horizontal="center"/>
    </xf>
    <xf numFmtId="0" fontId="32" fillId="0" borderId="0" xfId="0" applyFont="1" applyFill="1" applyAlignment="1">
      <alignment horizontal="center" vertical="center"/>
    </xf>
    <xf numFmtId="0" fontId="72" fillId="0" borderId="0" xfId="0" applyFont="1" applyAlignment="1">
      <alignment horizontal="center"/>
    </xf>
    <xf numFmtId="0" fontId="73" fillId="0" borderId="0" xfId="0" applyFont="1" applyAlignment="1">
      <alignment horizontal="center"/>
    </xf>
    <xf numFmtId="0" fontId="66" fillId="36" borderId="13" xfId="0" applyFont="1" applyFill="1" applyBorder="1" applyAlignment="1">
      <alignment horizontal="center"/>
    </xf>
    <xf numFmtId="0" fontId="62" fillId="0" borderId="14" xfId="0" applyFont="1" applyBorder="1" applyAlignment="1">
      <alignment vertical="center"/>
    </xf>
    <xf numFmtId="0" fontId="71" fillId="0" borderId="15" xfId="0" applyFont="1" applyBorder="1" applyAlignment="1">
      <alignment horizontal="center"/>
    </xf>
    <xf numFmtId="0" fontId="71" fillId="0" borderId="0" xfId="0" applyFont="1" applyAlignment="1">
      <alignment horizontal="center" vertical="top"/>
    </xf>
    <xf numFmtId="0" fontId="71" fillId="0" borderId="17" xfId="0" applyFont="1" applyBorder="1" applyAlignment="1">
      <alignment horizontal="center"/>
    </xf>
    <xf numFmtId="0" fontId="74" fillId="0" borderId="0" xfId="0" applyFont="1" applyAlignment="1">
      <alignment horizontal="center"/>
    </xf>
    <xf numFmtId="49" fontId="71" fillId="0" borderId="11" xfId="0" applyNumberFormat="1" applyFont="1" applyBorder="1" applyAlignment="1">
      <alignment horizontal="center"/>
    </xf>
    <xf numFmtId="49" fontId="71" fillId="0" borderId="0" xfId="0" applyNumberFormat="1" applyFont="1" applyAlignment="1">
      <alignment horizontal="center"/>
    </xf>
    <xf numFmtId="49" fontId="71" fillId="0" borderId="17" xfId="0" applyNumberFormat="1" applyFont="1" applyBorder="1" applyAlignment="1">
      <alignment horizontal="center"/>
    </xf>
    <xf numFmtId="49" fontId="75" fillId="0" borderId="0" xfId="0" applyNumberFormat="1" applyFont="1" applyAlignment="1">
      <alignment horizontal="center"/>
    </xf>
    <xf numFmtId="0" fontId="76" fillId="0" borderId="15" xfId="0" applyFont="1" applyBorder="1" applyAlignment="1">
      <alignment horizontal="center"/>
    </xf>
    <xf numFmtId="0" fontId="62" fillId="0" borderId="0" xfId="0" applyFont="1" applyAlignment="1">
      <alignment/>
    </xf>
    <xf numFmtId="0" fontId="76" fillId="0" borderId="11" xfId="0" applyFont="1" applyBorder="1" applyAlignment="1">
      <alignment horizontal="center"/>
    </xf>
    <xf numFmtId="0" fontId="62" fillId="0" borderId="18" xfId="0" applyFont="1" applyBorder="1" applyAlignment="1">
      <alignment vertical="center"/>
    </xf>
    <xf numFmtId="49" fontId="71" fillId="0" borderId="15" xfId="0" applyNumberFormat="1" applyFont="1" applyBorder="1" applyAlignment="1">
      <alignment horizontal="center"/>
    </xf>
    <xf numFmtId="0" fontId="77" fillId="35" borderId="0" xfId="0" applyFont="1" applyFill="1" applyBorder="1" applyAlignment="1">
      <alignment horizontal="center"/>
    </xf>
    <xf numFmtId="0" fontId="0" fillId="0" borderId="0" xfId="0" applyBorder="1" applyAlignment="1">
      <alignment horizontal="center"/>
    </xf>
    <xf numFmtId="176" fontId="5" fillId="0" borderId="0" xfId="0" applyNumberFormat="1" applyFont="1" applyAlignment="1">
      <alignment vertical="top"/>
    </xf>
    <xf numFmtId="176" fontId="46" fillId="0" borderId="0" xfId="0" applyNumberFormat="1" applyFont="1" applyAlignment="1">
      <alignment horizontal="center" vertical="top"/>
    </xf>
    <xf numFmtId="176" fontId="11" fillId="0" borderId="0" xfId="0" applyNumberFormat="1" applyFont="1" applyAlignment="1">
      <alignment horizontal="center" vertical="top"/>
    </xf>
    <xf numFmtId="176" fontId="8" fillId="0" borderId="0" xfId="0" applyNumberFormat="1" applyFont="1" applyFill="1" applyAlignment="1">
      <alignment vertical="top"/>
    </xf>
    <xf numFmtId="176" fontId="7" fillId="0" borderId="0" xfId="0" applyNumberFormat="1" applyFont="1" applyAlignment="1">
      <alignment vertical="top"/>
    </xf>
    <xf numFmtId="176" fontId="8" fillId="0" borderId="0" xfId="0" applyNumberFormat="1" applyFont="1" applyAlignment="1">
      <alignment vertical="top"/>
    </xf>
    <xf numFmtId="176" fontId="15" fillId="0" borderId="0" xfId="0" applyNumberFormat="1" applyFont="1" applyAlignment="1">
      <alignment horizontal="left"/>
    </xf>
    <xf numFmtId="176" fontId="11" fillId="0" borderId="0" xfId="0" applyNumberFormat="1" applyFont="1" applyAlignment="1">
      <alignment horizontal="left"/>
    </xf>
    <xf numFmtId="176" fontId="7" fillId="0" borderId="0" xfId="0" applyNumberFormat="1" applyFont="1" applyAlignment="1">
      <alignment horizontal="center" vertical="top"/>
    </xf>
    <xf numFmtId="176" fontId="47" fillId="0" borderId="0" xfId="0" applyNumberFormat="1" applyFont="1" applyAlignment="1">
      <alignment vertical="top"/>
    </xf>
    <xf numFmtId="176" fontId="40" fillId="0" borderId="0" xfId="0" applyNumberFormat="1" applyFont="1" applyAlignment="1">
      <alignment horizontal="left"/>
    </xf>
    <xf numFmtId="176" fontId="48" fillId="0" borderId="0" xfId="0" applyNumberFormat="1" applyFont="1" applyAlignment="1">
      <alignment horizontal="center"/>
    </xf>
    <xf numFmtId="176" fontId="12" fillId="0" borderId="0" xfId="0" applyNumberFormat="1" applyFont="1" applyAlignment="1">
      <alignment horizontal="center"/>
    </xf>
    <xf numFmtId="176" fontId="49" fillId="0" borderId="0" xfId="0" applyNumberFormat="1" applyFont="1" applyFill="1" applyAlignment="1">
      <alignment horizontal="left"/>
    </xf>
    <xf numFmtId="176" fontId="12" fillId="0" borderId="0" xfId="0" applyNumberFormat="1" applyFont="1" applyAlignment="1">
      <alignment horizontal="left"/>
    </xf>
    <xf numFmtId="176" fontId="12" fillId="0" borderId="0" xfId="0" applyNumberFormat="1" applyFont="1" applyAlignment="1">
      <alignment/>
    </xf>
    <xf numFmtId="176" fontId="13" fillId="0" borderId="0" xfId="0" applyNumberFormat="1" applyFont="1" applyAlignment="1">
      <alignment/>
    </xf>
    <xf numFmtId="176" fontId="14" fillId="0" borderId="0" xfId="0" applyNumberFormat="1" applyFont="1" applyAlignment="1">
      <alignment/>
    </xf>
    <xf numFmtId="176" fontId="13" fillId="0" borderId="0" xfId="0" applyNumberFormat="1" applyFont="1" applyAlignment="1">
      <alignment horizontal="center"/>
    </xf>
    <xf numFmtId="176" fontId="47" fillId="0" borderId="0" xfId="0" applyNumberFormat="1" applyFont="1" applyAlignment="1">
      <alignment/>
    </xf>
    <xf numFmtId="176" fontId="50" fillId="33" borderId="0" xfId="0" applyNumberFormat="1" applyFont="1" applyFill="1" applyAlignment="1">
      <alignment vertical="center"/>
    </xf>
    <xf numFmtId="176" fontId="51" fillId="33" borderId="0" xfId="0" applyNumberFormat="1" applyFont="1" applyFill="1" applyAlignment="1">
      <alignment horizontal="center" vertical="center"/>
    </xf>
    <xf numFmtId="176" fontId="52" fillId="33" borderId="0" xfId="0" applyNumberFormat="1" applyFont="1" applyFill="1" applyAlignment="1">
      <alignment horizontal="center" vertical="center"/>
    </xf>
    <xf numFmtId="176" fontId="50" fillId="33" borderId="0" xfId="0" applyNumberFormat="1" applyFont="1" applyFill="1" applyAlignment="1">
      <alignment horizontal="left" vertical="center"/>
    </xf>
    <xf numFmtId="176" fontId="53" fillId="33" borderId="0" xfId="0" applyNumberFormat="1" applyFont="1" applyFill="1" applyAlignment="1">
      <alignment vertical="center"/>
    </xf>
    <xf numFmtId="176" fontId="50" fillId="33" borderId="0" xfId="0" applyNumberFormat="1" applyFont="1" applyFill="1" applyAlignment="1">
      <alignment horizontal="center" vertical="center"/>
    </xf>
    <xf numFmtId="176" fontId="54" fillId="0" borderId="0" xfId="0" applyNumberFormat="1" applyFont="1" applyFill="1" applyAlignment="1">
      <alignment horizontal="right" vertical="center"/>
    </xf>
    <xf numFmtId="176" fontId="55" fillId="0" borderId="0" xfId="0" applyNumberFormat="1" applyFont="1" applyAlignment="1">
      <alignment vertical="center"/>
    </xf>
    <xf numFmtId="176" fontId="50" fillId="0" borderId="10" xfId="0" applyNumberFormat="1" applyFont="1" applyBorder="1" applyAlignment="1">
      <alignment vertical="center"/>
    </xf>
    <xf numFmtId="176" fontId="53" fillId="0" borderId="10" xfId="0" applyNumberFormat="1" applyFont="1" applyFill="1" applyBorder="1" applyAlignment="1">
      <alignment vertical="center"/>
    </xf>
    <xf numFmtId="176" fontId="56" fillId="0" borderId="10" xfId="0" applyNumberFormat="1" applyFont="1" applyBorder="1" applyAlignment="1">
      <alignment horizontal="left" vertical="center"/>
    </xf>
    <xf numFmtId="176" fontId="53" fillId="0" borderId="10" xfId="0" applyNumberFormat="1" applyFont="1" applyBorder="1" applyAlignment="1">
      <alignment vertical="center"/>
    </xf>
    <xf numFmtId="176" fontId="57" fillId="0" borderId="10" xfId="0" applyNumberFormat="1" applyFont="1" applyBorder="1" applyAlignment="1">
      <alignment horizontal="center" vertical="center"/>
    </xf>
    <xf numFmtId="176" fontId="3" fillId="0" borderId="10" xfId="0" applyNumberFormat="1" applyFont="1" applyBorder="1" applyAlignment="1">
      <alignment horizontal="left"/>
    </xf>
    <xf numFmtId="176" fontId="23" fillId="0" borderId="10" xfId="0" applyNumberFormat="1" applyFont="1" applyBorder="1" applyAlignment="1">
      <alignment horizontal="center" vertical="center"/>
    </xf>
    <xf numFmtId="176" fontId="54" fillId="0" borderId="10" xfId="0" applyNumberFormat="1" applyFont="1" applyBorder="1" applyAlignment="1">
      <alignment horizontal="right" vertical="center"/>
    </xf>
    <xf numFmtId="176" fontId="50" fillId="0" borderId="0" xfId="0" applyNumberFormat="1" applyFont="1" applyAlignment="1">
      <alignment vertical="center"/>
    </xf>
    <xf numFmtId="176" fontId="58" fillId="33" borderId="0" xfId="0" applyNumberFormat="1" applyFont="1" applyFill="1" applyAlignment="1">
      <alignment horizontal="right" vertical="center"/>
    </xf>
    <xf numFmtId="176" fontId="58" fillId="33" borderId="0" xfId="0" applyNumberFormat="1" applyFont="1" applyFill="1" applyAlignment="1">
      <alignment horizontal="center" vertical="center"/>
    </xf>
    <xf numFmtId="176" fontId="52" fillId="33" borderId="0" xfId="0" applyNumberFormat="1" applyFont="1" applyFill="1" applyAlignment="1">
      <alignment vertical="center"/>
    </xf>
    <xf numFmtId="176" fontId="58" fillId="33" borderId="0" xfId="0" applyNumberFormat="1" applyFont="1" applyFill="1" applyAlignment="1">
      <alignment horizontal="left" vertical="center"/>
    </xf>
    <xf numFmtId="176" fontId="58" fillId="33" borderId="21" xfId="0" applyNumberFormat="1" applyFont="1" applyFill="1" applyBorder="1" applyAlignment="1">
      <alignment horizontal="center" vertical="center"/>
    </xf>
    <xf numFmtId="176" fontId="59" fillId="33" borderId="0" xfId="0" applyNumberFormat="1" applyFont="1" applyFill="1" applyAlignment="1">
      <alignment horizontal="center" vertical="center"/>
    </xf>
    <xf numFmtId="176" fontId="58" fillId="0" borderId="0" xfId="0" applyNumberFormat="1" applyFont="1" applyAlignment="1">
      <alignment vertical="center"/>
    </xf>
    <xf numFmtId="176" fontId="20" fillId="0" borderId="0" xfId="0" applyNumberFormat="1" applyFont="1" applyFill="1" applyAlignment="1">
      <alignment horizontal="right" vertical="center"/>
    </xf>
    <xf numFmtId="176" fontId="51" fillId="0" borderId="0" xfId="0" applyNumberFormat="1" applyFont="1" applyAlignment="1">
      <alignment horizontal="center" vertical="center"/>
    </xf>
    <xf numFmtId="176" fontId="11" fillId="0" borderId="0" xfId="0" applyNumberFormat="1" applyFont="1" applyAlignment="1">
      <alignment horizontal="center" vertical="center"/>
    </xf>
    <xf numFmtId="176" fontId="27" fillId="0" borderId="0" xfId="0" applyNumberFormat="1" applyFont="1" applyFill="1" applyAlignment="1">
      <alignment horizontal="center" vertical="center"/>
    </xf>
    <xf numFmtId="176" fontId="20" fillId="0" borderId="0" xfId="0" applyNumberFormat="1" applyFont="1" applyAlignment="1">
      <alignment horizontal="left" vertical="center"/>
    </xf>
    <xf numFmtId="176" fontId="0" fillId="0" borderId="0" xfId="0" applyNumberFormat="1" applyFont="1" applyAlignment="1">
      <alignment vertical="center"/>
    </xf>
    <xf numFmtId="176" fontId="27" fillId="0" borderId="0" xfId="0" applyNumberFormat="1" applyFont="1" applyAlignment="1">
      <alignment horizontal="center" vertical="center"/>
    </xf>
    <xf numFmtId="176" fontId="20" fillId="0" borderId="0" xfId="0" applyNumberFormat="1" applyFont="1" applyAlignment="1">
      <alignment horizontal="center" vertical="center"/>
    </xf>
    <xf numFmtId="176" fontId="47" fillId="0" borderId="0" xfId="0" applyNumberFormat="1" applyFont="1" applyAlignment="1">
      <alignment vertical="center"/>
    </xf>
    <xf numFmtId="176" fontId="20" fillId="0" borderId="0" xfId="0" applyNumberFormat="1" applyFont="1" applyAlignment="1">
      <alignment vertical="center"/>
    </xf>
    <xf numFmtId="176" fontId="28" fillId="0" borderId="0" xfId="0" applyNumberFormat="1" applyFont="1" applyFill="1" applyAlignment="1">
      <alignment horizontal="center" vertical="center"/>
    </xf>
    <xf numFmtId="176" fontId="60" fillId="0" borderId="11" xfId="0" applyNumberFormat="1" applyFont="1" applyBorder="1" applyAlignment="1">
      <alignment horizontal="center" vertical="center"/>
    </xf>
    <xf numFmtId="176" fontId="13" fillId="0" borderId="11" xfId="0" applyNumberFormat="1" applyFont="1" applyBorder="1" applyAlignment="1">
      <alignment horizontal="center" vertical="center"/>
    </xf>
    <xf numFmtId="176" fontId="61" fillId="0" borderId="11" xfId="0" applyNumberFormat="1" applyFont="1" applyFill="1" applyBorder="1" applyAlignment="1">
      <alignment horizontal="center" vertical="center"/>
    </xf>
    <xf numFmtId="176" fontId="62" fillId="0" borderId="11" xfId="0" applyNumberFormat="1" applyFont="1" applyBorder="1" applyAlignment="1">
      <alignment/>
    </xf>
    <xf numFmtId="176" fontId="63" fillId="0" borderId="11" xfId="0" applyNumberFormat="1" applyFont="1" applyBorder="1" applyAlignment="1">
      <alignment horizontal="center"/>
    </xf>
    <xf numFmtId="176" fontId="63" fillId="0" borderId="0" xfId="0" applyNumberFormat="1" applyFont="1" applyAlignment="1">
      <alignment/>
    </xf>
    <xf numFmtId="176" fontId="63" fillId="0" borderId="0" xfId="0" applyNumberFormat="1" applyFont="1" applyBorder="1" applyAlignment="1">
      <alignment/>
    </xf>
    <xf numFmtId="176" fontId="62" fillId="35" borderId="0" xfId="0" applyNumberFormat="1" applyFont="1" applyFill="1" applyBorder="1" applyAlignment="1">
      <alignment/>
    </xf>
    <xf numFmtId="176" fontId="61" fillId="35" borderId="0" xfId="0" applyNumberFormat="1" applyFont="1" applyFill="1" applyBorder="1" applyAlignment="1">
      <alignment/>
    </xf>
    <xf numFmtId="176" fontId="64" fillId="35" borderId="0" xfId="0" applyNumberFormat="1" applyFont="1" applyFill="1" applyBorder="1" applyAlignment="1">
      <alignment horizontal="center"/>
    </xf>
    <xf numFmtId="176" fontId="47" fillId="35" borderId="0" xfId="0" applyNumberFormat="1" applyFont="1" applyFill="1" applyAlignment="1">
      <alignment vertical="center"/>
    </xf>
    <xf numFmtId="176" fontId="13" fillId="35" borderId="0" xfId="0" applyNumberFormat="1" applyFont="1" applyFill="1" applyAlignment="1">
      <alignment vertical="center"/>
    </xf>
    <xf numFmtId="176" fontId="13" fillId="0" borderId="0" xfId="0" applyNumberFormat="1" applyFont="1" applyAlignment="1">
      <alignment vertical="center"/>
    </xf>
    <xf numFmtId="176" fontId="13" fillId="0" borderId="12" xfId="0" applyNumberFormat="1" applyFont="1" applyBorder="1" applyAlignment="1">
      <alignment vertical="center"/>
    </xf>
    <xf numFmtId="176" fontId="29" fillId="0" borderId="0" xfId="0" applyNumberFormat="1" applyFont="1" applyFill="1" applyAlignment="1">
      <alignment horizontal="center" vertical="center"/>
    </xf>
    <xf numFmtId="176" fontId="60" fillId="0" borderId="0" xfId="0" applyNumberFormat="1" applyFont="1" applyAlignment="1">
      <alignment horizontal="center" vertical="center"/>
    </xf>
    <xf numFmtId="176" fontId="13" fillId="0" borderId="0" xfId="0" applyNumberFormat="1" applyFont="1" applyAlignment="1">
      <alignment horizontal="center" vertical="center"/>
    </xf>
    <xf numFmtId="176" fontId="61" fillId="0" borderId="0" xfId="0" applyNumberFormat="1" applyFont="1" applyFill="1" applyAlignment="1">
      <alignment horizontal="center" vertical="center"/>
    </xf>
    <xf numFmtId="176" fontId="61" fillId="0" borderId="0" xfId="0" applyNumberFormat="1" applyFont="1" applyAlignment="1">
      <alignment horizontal="right"/>
    </xf>
    <xf numFmtId="176" fontId="65" fillId="36" borderId="13" xfId="0" applyNumberFormat="1" applyFont="1" applyFill="1" applyBorder="1" applyAlignment="1">
      <alignment horizontal="right"/>
    </xf>
    <xf numFmtId="176" fontId="63" fillId="0" borderId="0" xfId="0" applyNumberFormat="1" applyFont="1" applyAlignment="1">
      <alignment horizontal="center"/>
    </xf>
    <xf numFmtId="176" fontId="63" fillId="0" borderId="0" xfId="0" applyNumberFormat="1" applyFont="1" applyBorder="1" applyAlignment="1">
      <alignment horizontal="center"/>
    </xf>
    <xf numFmtId="176" fontId="62" fillId="35" borderId="0" xfId="0" applyNumberFormat="1" applyFont="1" applyFill="1" applyBorder="1" applyAlignment="1">
      <alignment horizontal="center"/>
    </xf>
    <xf numFmtId="176" fontId="61" fillId="35" borderId="0" xfId="0" applyNumberFormat="1" applyFont="1" applyFill="1" applyBorder="1" applyAlignment="1">
      <alignment horizontal="center"/>
    </xf>
    <xf numFmtId="176" fontId="47" fillId="35" borderId="0" xfId="0" applyNumberFormat="1" applyFont="1" applyFill="1" applyAlignment="1">
      <alignment horizontal="center" vertical="center"/>
    </xf>
    <xf numFmtId="176" fontId="13" fillId="0" borderId="14" xfId="0" applyNumberFormat="1" applyFont="1" applyBorder="1" applyAlignment="1">
      <alignment vertical="center"/>
    </xf>
    <xf numFmtId="176" fontId="63" fillId="0" borderId="15" xfId="0" applyNumberFormat="1" applyFont="1" applyBorder="1" applyAlignment="1">
      <alignment horizontal="center"/>
    </xf>
    <xf numFmtId="176" fontId="63" fillId="0" borderId="17" xfId="0" applyNumberFormat="1" applyFont="1" applyBorder="1" applyAlignment="1">
      <alignment horizontal="center"/>
    </xf>
    <xf numFmtId="176" fontId="61" fillId="0" borderId="0" xfId="0" applyNumberFormat="1" applyFont="1" applyAlignment="1">
      <alignment horizontal="center"/>
    </xf>
    <xf numFmtId="176" fontId="66" fillId="36" borderId="17" xfId="0" applyNumberFormat="1" applyFont="1" applyFill="1" applyBorder="1" applyAlignment="1">
      <alignment horizontal="center"/>
    </xf>
    <xf numFmtId="176" fontId="63" fillId="0" borderId="13" xfId="0" applyNumberFormat="1" applyFont="1" applyBorder="1" applyAlignment="1">
      <alignment horizontal="center"/>
    </xf>
    <xf numFmtId="176" fontId="62" fillId="35" borderId="0" xfId="0" applyNumberFormat="1" applyFont="1" applyFill="1" applyAlignment="1">
      <alignment horizontal="center"/>
    </xf>
    <xf numFmtId="176" fontId="65" fillId="36" borderId="17" xfId="0" applyNumberFormat="1" applyFont="1" applyFill="1" applyBorder="1" applyAlignment="1">
      <alignment horizontal="center"/>
    </xf>
    <xf numFmtId="176" fontId="61" fillId="35" borderId="17" xfId="0" applyNumberFormat="1" applyFont="1" applyFill="1" applyBorder="1" applyAlignment="1">
      <alignment horizontal="center"/>
    </xf>
    <xf numFmtId="176" fontId="13" fillId="0" borderId="18" xfId="0" applyNumberFormat="1" applyFont="1" applyBorder="1" applyAlignment="1">
      <alignment vertical="center"/>
    </xf>
    <xf numFmtId="176" fontId="64" fillId="35" borderId="0" xfId="0" applyNumberFormat="1" applyFont="1" applyFill="1" applyAlignment="1">
      <alignment horizontal="center"/>
    </xf>
    <xf numFmtId="176" fontId="115" fillId="0" borderId="11" xfId="0" applyNumberFormat="1" applyFont="1" applyBorder="1" applyAlignment="1">
      <alignment/>
    </xf>
    <xf numFmtId="176" fontId="67" fillId="35" borderId="0" xfId="0" applyNumberFormat="1" applyFont="1" applyFill="1" applyBorder="1" applyAlignment="1">
      <alignment horizontal="center" vertical="center"/>
    </xf>
    <xf numFmtId="176" fontId="47" fillId="35" borderId="22" xfId="0" applyNumberFormat="1" applyFont="1" applyFill="1" applyBorder="1" applyAlignment="1">
      <alignment horizontal="center" vertical="center"/>
    </xf>
    <xf numFmtId="176" fontId="62" fillId="35" borderId="17" xfId="0" applyNumberFormat="1" applyFont="1" applyFill="1" applyBorder="1" applyAlignment="1">
      <alignment horizontal="center"/>
    </xf>
    <xf numFmtId="176" fontId="61" fillId="35" borderId="15" xfId="0" applyNumberFormat="1" applyFont="1" applyFill="1" applyBorder="1" applyAlignment="1">
      <alignment horizontal="center"/>
    </xf>
    <xf numFmtId="176" fontId="61" fillId="35" borderId="0" xfId="0" applyNumberFormat="1" applyFont="1" applyFill="1" applyAlignment="1">
      <alignment horizontal="center"/>
    </xf>
    <xf numFmtId="176" fontId="64" fillId="35" borderId="0" xfId="0" applyNumberFormat="1" applyFont="1" applyFill="1" applyAlignment="1">
      <alignment horizontal="right"/>
    </xf>
    <xf numFmtId="176" fontId="65" fillId="0" borderId="0" xfId="0" applyNumberFormat="1" applyFont="1" applyAlignment="1">
      <alignment horizontal="center"/>
    </xf>
    <xf numFmtId="176" fontId="61" fillId="0" borderId="17" xfId="0" applyNumberFormat="1" applyFont="1" applyBorder="1" applyAlignment="1">
      <alignment horizontal="center"/>
    </xf>
    <xf numFmtId="176" fontId="65" fillId="36" borderId="0" xfId="0" applyNumberFormat="1" applyFont="1" applyFill="1" applyAlignment="1">
      <alignment horizontal="center"/>
    </xf>
    <xf numFmtId="176" fontId="116" fillId="35" borderId="22" xfId="0" applyNumberFormat="1" applyFont="1" applyFill="1" applyBorder="1" applyAlignment="1">
      <alignment horizontal="center" vertical="center"/>
    </xf>
    <xf numFmtId="176" fontId="61" fillId="35" borderId="11" xfId="0" applyNumberFormat="1" applyFont="1" applyFill="1" applyBorder="1" applyAlignment="1">
      <alignment horizontal="center"/>
    </xf>
    <xf numFmtId="176" fontId="64" fillId="35" borderId="17" xfId="0" applyNumberFormat="1" applyFont="1" applyFill="1" applyBorder="1" applyAlignment="1">
      <alignment horizontal="center"/>
    </xf>
    <xf numFmtId="176" fontId="67" fillId="35" borderId="22" xfId="0" applyNumberFormat="1" applyFont="1" applyFill="1" applyBorder="1" applyAlignment="1">
      <alignment horizontal="center" vertical="center"/>
    </xf>
    <xf numFmtId="176" fontId="58" fillId="33" borderId="0" xfId="0" applyNumberFormat="1" applyFont="1" applyFill="1" applyBorder="1" applyAlignment="1">
      <alignment horizontal="center" vertical="center"/>
    </xf>
    <xf numFmtId="176" fontId="0" fillId="0" borderId="0" xfId="0" applyNumberFormat="1" applyAlignment="1">
      <alignment/>
    </xf>
    <xf numFmtId="176" fontId="51" fillId="0" borderId="0" xfId="0" applyNumberFormat="1" applyFont="1" applyAlignment="1">
      <alignment horizontal="center"/>
    </xf>
    <xf numFmtId="176" fontId="11" fillId="0" borderId="0" xfId="0" applyNumberFormat="1" applyFont="1" applyAlignment="1">
      <alignment horizontal="center"/>
    </xf>
    <xf numFmtId="176" fontId="14" fillId="0" borderId="0" xfId="0" applyNumberFormat="1" applyFont="1" applyFill="1" applyAlignment="1">
      <alignment/>
    </xf>
    <xf numFmtId="176" fontId="26" fillId="0" borderId="0" xfId="0" applyNumberFormat="1" applyFont="1" applyAlignment="1">
      <alignment/>
    </xf>
    <xf numFmtId="176" fontId="0" fillId="0" borderId="0" xfId="0" applyNumberFormat="1" applyAlignment="1">
      <alignment horizontal="center"/>
    </xf>
    <xf numFmtId="176" fontId="116" fillId="35" borderId="16" xfId="0" applyNumberFormat="1" applyFont="1" applyFill="1" applyBorder="1" applyAlignment="1">
      <alignment horizontal="center" vertical="center"/>
    </xf>
    <xf numFmtId="176" fontId="58" fillId="0" borderId="0" xfId="0" applyNumberFormat="1" applyFont="1" applyFill="1" applyAlignment="1">
      <alignment horizontal="right" vertical="center"/>
    </xf>
    <xf numFmtId="176" fontId="58" fillId="0" borderId="0" xfId="0" applyNumberFormat="1" applyFont="1" applyFill="1" applyAlignment="1">
      <alignment horizontal="center" vertical="center"/>
    </xf>
    <xf numFmtId="176" fontId="52" fillId="0" borderId="0" xfId="0" applyNumberFormat="1" applyFont="1" applyFill="1" applyAlignment="1">
      <alignment vertical="center"/>
    </xf>
    <xf numFmtId="176" fontId="58" fillId="0" borderId="0" xfId="0" applyNumberFormat="1" applyFont="1" applyFill="1" applyAlignment="1">
      <alignment horizontal="left" vertical="center"/>
    </xf>
    <xf numFmtId="176" fontId="58" fillId="0" borderId="0" xfId="0" applyNumberFormat="1" applyFont="1" applyFill="1" applyBorder="1" applyAlignment="1">
      <alignment horizontal="center" vertical="center"/>
    </xf>
    <xf numFmtId="176" fontId="59" fillId="0" borderId="0" xfId="0" applyNumberFormat="1" applyFont="1" applyFill="1" applyAlignment="1">
      <alignment horizontal="center" vertical="center"/>
    </xf>
    <xf numFmtId="176" fontId="58" fillId="0" borderId="0" xfId="0" applyNumberFormat="1" applyFont="1" applyFill="1" applyAlignment="1">
      <alignment vertical="center"/>
    </xf>
    <xf numFmtId="176" fontId="13" fillId="0" borderId="0" xfId="0" applyNumberFormat="1" applyFont="1" applyBorder="1" applyAlignment="1">
      <alignment vertical="center"/>
    </xf>
    <xf numFmtId="176" fontId="47" fillId="33" borderId="0" xfId="0" applyNumberFormat="1" applyFont="1" applyFill="1" applyAlignment="1">
      <alignment vertical="center"/>
    </xf>
    <xf numFmtId="176" fontId="68" fillId="0" borderId="0" xfId="0" applyNumberFormat="1" applyFont="1" applyAlignment="1">
      <alignment/>
    </xf>
    <xf numFmtId="176" fontId="69" fillId="0" borderId="0" xfId="0" applyNumberFormat="1" applyFont="1" applyFill="1" applyAlignment="1">
      <alignment horizontal="right" vertical="center"/>
    </xf>
    <xf numFmtId="176" fontId="69" fillId="0" borderId="11" xfId="0" applyNumberFormat="1" applyFont="1" applyBorder="1" applyAlignment="1">
      <alignment horizontal="center"/>
    </xf>
    <xf numFmtId="176" fontId="11" fillId="0" borderId="11" xfId="0" applyNumberFormat="1" applyFont="1" applyBorder="1" applyAlignment="1">
      <alignment horizontal="center"/>
    </xf>
    <xf numFmtId="176" fontId="32" fillId="0" borderId="11" xfId="0" applyNumberFormat="1" applyFont="1" applyFill="1" applyBorder="1" applyAlignment="1">
      <alignment horizontal="center" vertical="center"/>
    </xf>
    <xf numFmtId="176" fontId="70" fillId="0" borderId="11" xfId="0" applyNumberFormat="1" applyFont="1" applyBorder="1" applyAlignment="1">
      <alignment horizontal="center"/>
    </xf>
    <xf numFmtId="176" fontId="71" fillId="0" borderId="11" xfId="0" applyNumberFormat="1" applyFont="1" applyBorder="1" applyAlignment="1">
      <alignment horizontal="center"/>
    </xf>
    <xf numFmtId="176" fontId="71" fillId="0" borderId="0" xfId="0" applyNumberFormat="1" applyFont="1" applyAlignment="1">
      <alignment horizontal="center"/>
    </xf>
    <xf numFmtId="176" fontId="61" fillId="35" borderId="0" xfId="0" applyNumberFormat="1" applyFont="1" applyFill="1" applyAlignment="1">
      <alignment/>
    </xf>
    <xf numFmtId="176" fontId="62" fillId="35" borderId="0" xfId="0" applyNumberFormat="1" applyFont="1" applyFill="1" applyAlignment="1">
      <alignment vertical="center"/>
    </xf>
    <xf numFmtId="176" fontId="62" fillId="0" borderId="0" xfId="0" applyNumberFormat="1" applyFont="1" applyAlignment="1">
      <alignment vertical="center"/>
    </xf>
    <xf numFmtId="176" fontId="62" fillId="0" borderId="12" xfId="0" applyNumberFormat="1" applyFont="1" applyBorder="1" applyAlignment="1">
      <alignment vertical="center"/>
    </xf>
    <xf numFmtId="176" fontId="69" fillId="0" borderId="0" xfId="0" applyNumberFormat="1" applyFont="1" applyAlignment="1">
      <alignment horizontal="center"/>
    </xf>
    <xf numFmtId="176" fontId="32" fillId="0" borderId="0" xfId="0" applyNumberFormat="1" applyFont="1" applyFill="1" applyAlignment="1">
      <alignment horizontal="center" vertical="center"/>
    </xf>
    <xf numFmtId="176" fontId="72" fillId="0" borderId="0" xfId="0" applyNumberFormat="1" applyFont="1" applyAlignment="1">
      <alignment horizontal="center"/>
    </xf>
    <xf numFmtId="176" fontId="73" fillId="0" borderId="0" xfId="0" applyNumberFormat="1" applyFont="1" applyAlignment="1">
      <alignment horizontal="center"/>
    </xf>
    <xf numFmtId="176" fontId="66" fillId="36" borderId="13" xfId="0" applyNumberFormat="1" applyFont="1" applyFill="1" applyBorder="1" applyAlignment="1">
      <alignment horizontal="center"/>
    </xf>
    <xf numFmtId="176" fontId="62" fillId="0" borderId="14" xfId="0" applyNumberFormat="1" applyFont="1" applyBorder="1" applyAlignment="1">
      <alignment vertical="center"/>
    </xf>
    <xf numFmtId="176" fontId="71" fillId="0" borderId="15" xfId="0" applyNumberFormat="1" applyFont="1" applyBorder="1" applyAlignment="1">
      <alignment horizontal="center"/>
    </xf>
    <xf numFmtId="176" fontId="71" fillId="0" borderId="0" xfId="0" applyNumberFormat="1" applyFont="1" applyAlignment="1">
      <alignment horizontal="center" vertical="top"/>
    </xf>
    <xf numFmtId="176" fontId="71" fillId="0" borderId="17" xfId="0" applyNumberFormat="1" applyFont="1" applyBorder="1" applyAlignment="1">
      <alignment horizontal="center"/>
    </xf>
    <xf numFmtId="176" fontId="74" fillId="0" borderId="0" xfId="0" applyNumberFormat="1" applyFont="1" applyAlignment="1">
      <alignment horizontal="center"/>
    </xf>
    <xf numFmtId="176" fontId="75" fillId="0" borderId="0" xfId="0" applyNumberFormat="1" applyFont="1" applyAlignment="1">
      <alignment horizontal="center"/>
    </xf>
    <xf numFmtId="176" fontId="76" fillId="0" borderId="15" xfId="0" applyNumberFormat="1" applyFont="1" applyBorder="1" applyAlignment="1">
      <alignment horizontal="center"/>
    </xf>
    <xf numFmtId="176" fontId="62" fillId="0" borderId="0" xfId="0" applyNumberFormat="1" applyFont="1" applyAlignment="1">
      <alignment/>
    </xf>
    <xf numFmtId="176" fontId="76" fillId="0" borderId="11" xfId="0" applyNumberFormat="1" applyFont="1" applyBorder="1" applyAlignment="1">
      <alignment horizontal="center"/>
    </xf>
    <xf numFmtId="176" fontId="62" fillId="0" borderId="18" xfId="0" applyNumberFormat="1" applyFont="1" applyBorder="1" applyAlignment="1">
      <alignment vertical="center"/>
    </xf>
    <xf numFmtId="176" fontId="77" fillId="35" borderId="0" xfId="0" applyNumberFormat="1" applyFont="1" applyFill="1" applyBorder="1" applyAlignment="1">
      <alignment horizontal="center"/>
    </xf>
    <xf numFmtId="176" fontId="0" fillId="0" borderId="0" xfId="0" applyNumberFormat="1" applyBorder="1" applyAlignment="1">
      <alignment horizontal="center"/>
    </xf>
    <xf numFmtId="0" fontId="116" fillId="35" borderId="16" xfId="0" applyFont="1" applyFill="1" applyBorder="1" applyAlignment="1">
      <alignment horizontal="center" vertical="center"/>
    </xf>
    <xf numFmtId="0" fontId="64" fillId="0" borderId="11" xfId="0" applyFont="1" applyBorder="1" applyAlignment="1">
      <alignment/>
    </xf>
    <xf numFmtId="0" fontId="79" fillId="0" borderId="11" xfId="0" applyNumberFormat="1" applyFont="1" applyFill="1" applyBorder="1" applyAlignment="1">
      <alignment vertical="center"/>
    </xf>
    <xf numFmtId="0" fontId="80" fillId="36" borderId="13" xfId="0" applyNumberFormat="1" applyFont="1" applyFill="1" applyBorder="1" applyAlignment="1">
      <alignment horizontal="right" vertical="center"/>
    </xf>
    <xf numFmtId="0" fontId="117" fillId="0" borderId="0" xfId="0" applyFont="1" applyAlignment="1">
      <alignment vertical="center"/>
    </xf>
    <xf numFmtId="0" fontId="118" fillId="0" borderId="11" xfId="0" applyNumberFormat="1" applyFont="1" applyFill="1" applyBorder="1" applyAlignment="1">
      <alignment vertical="center"/>
    </xf>
    <xf numFmtId="0" fontId="79" fillId="37" borderId="11" xfId="0" applyNumberFormat="1" applyFont="1" applyFill="1" applyBorder="1" applyAlignment="1">
      <alignment vertical="center"/>
    </xf>
    <xf numFmtId="0" fontId="79" fillId="37" borderId="23" xfId="0" applyNumberFormat="1" applyFont="1" applyFill="1" applyBorder="1" applyAlignment="1">
      <alignment vertical="center"/>
    </xf>
    <xf numFmtId="176" fontId="58" fillId="33" borderId="21" xfId="0" applyNumberFormat="1" applyFont="1" applyFill="1" applyBorder="1" applyAlignment="1">
      <alignment horizontal="center" vertical="center"/>
    </xf>
    <xf numFmtId="176" fontId="62" fillId="0" borderId="11" xfId="0" applyNumberFormat="1" applyFont="1" applyBorder="1" applyAlignment="1">
      <alignment horizontal="center"/>
    </xf>
    <xf numFmtId="176" fontId="62" fillId="0" borderId="0" xfId="0" applyNumberFormat="1" applyFont="1" applyBorder="1" applyAlignment="1">
      <alignment horizontal="center"/>
    </xf>
    <xf numFmtId="176" fontId="58" fillId="33" borderId="0" xfId="0" applyNumberFormat="1" applyFont="1" applyFill="1" applyBorder="1" applyAlignment="1">
      <alignment horizontal="center" vertical="center"/>
    </xf>
    <xf numFmtId="176" fontId="70" fillId="0" borderId="11" xfId="0" applyNumberFormat="1" applyFont="1" applyBorder="1" applyAlignment="1">
      <alignment horizontal="center"/>
    </xf>
    <xf numFmtId="14" fontId="21" fillId="0" borderId="10" xfId="0" applyNumberFormat="1" applyFont="1" applyFill="1" applyBorder="1" applyAlignment="1">
      <alignment horizontal="left" vertical="center"/>
    </xf>
    <xf numFmtId="49" fontId="58" fillId="33" borderId="21" xfId="0" applyNumberFormat="1" applyFont="1" applyFill="1" applyBorder="1" applyAlignment="1">
      <alignment horizontal="center" vertical="center"/>
    </xf>
    <xf numFmtId="0" fontId="62" fillId="0" borderId="11" xfId="0" applyFont="1" applyBorder="1" applyAlignment="1">
      <alignment horizontal="center"/>
    </xf>
    <xf numFmtId="0" fontId="62" fillId="0" borderId="0" xfId="0" applyFont="1" applyBorder="1" applyAlignment="1">
      <alignment horizontal="center"/>
    </xf>
    <xf numFmtId="49" fontId="58" fillId="33" borderId="0" xfId="0" applyNumberFormat="1" applyFont="1" applyFill="1" applyBorder="1" applyAlignment="1">
      <alignment horizontal="center" vertical="center"/>
    </xf>
    <xf numFmtId="0" fontId="70" fillId="0" borderId="11" xfId="0" applyFont="1" applyBorder="1" applyAlignment="1">
      <alignment horizontal="center"/>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dxfs count="425">
    <dxf>
      <font>
        <i val="0"/>
        <color indexed="9"/>
      </font>
      <fill>
        <patternFill>
          <bgColor indexed="42"/>
        </patternFill>
      </fill>
    </dxf>
    <dxf>
      <font>
        <i val="0"/>
        <color indexed="9"/>
      </font>
      <fill>
        <patternFill>
          <bgColor indexed="42"/>
        </patternFill>
      </fill>
    </dxf>
    <dxf>
      <font>
        <i val="0"/>
        <color indexed="9"/>
      </font>
    </dxf>
    <dxf>
      <font>
        <i val="0"/>
        <color indexed="9"/>
      </font>
    </dxf>
    <dxf>
      <font>
        <i val="0"/>
        <color indexed="9"/>
      </font>
    </dxf>
    <dxf>
      <font>
        <i val="0"/>
        <color indexed="9"/>
      </font>
    </dxf>
    <dxf>
      <font>
        <b/>
        <i val="0"/>
      </font>
    </dxf>
    <dxf>
      <font>
        <b/>
        <i val="0"/>
      </font>
    </dxf>
    <dxf>
      <font>
        <b/>
        <i val="0"/>
      </font>
    </dxf>
    <dxf>
      <font>
        <b/>
        <i val="0"/>
      </font>
    </dxf>
    <dxf>
      <font>
        <b/>
        <i val="0"/>
      </font>
    </dxf>
    <dxf>
      <font>
        <b/>
        <i val="0"/>
      </font>
    </dxf>
    <dxf>
      <font>
        <b/>
        <i val="0"/>
      </font>
    </dxf>
    <dxf>
      <font>
        <b/>
        <i val="0"/>
      </font>
    </dxf>
    <dxf>
      <font>
        <i val="0"/>
        <color indexed="11"/>
      </font>
    </dxf>
    <dxf>
      <font>
        <b/>
        <i val="0"/>
        <color indexed="11"/>
      </font>
    </dxf>
    <dxf>
      <font>
        <b val="0"/>
        <i/>
        <color indexed="10"/>
      </font>
    </dxf>
    <dxf>
      <font>
        <i val="0"/>
        <color indexed="11"/>
      </font>
    </dxf>
    <dxf>
      <font>
        <b/>
        <i val="0"/>
        <color indexed="11"/>
      </font>
    </dxf>
    <dxf>
      <font>
        <b val="0"/>
        <i/>
        <color indexed="10"/>
      </font>
    </dxf>
    <dxf>
      <font>
        <b/>
        <i val="0"/>
        <color indexed="8"/>
      </font>
      <fill>
        <patternFill patternType="solid">
          <bgColor indexed="42"/>
        </patternFill>
      </fill>
    </dxf>
    <dxf>
      <font>
        <b val="0"/>
        <i val="0"/>
      </font>
    </dxf>
    <dxf>
      <font>
        <color indexed="9"/>
      </font>
      <fill>
        <patternFill>
          <bgColor indexed="42"/>
        </patternFill>
      </fill>
    </dxf>
    <dxf>
      <font>
        <color indexed="9"/>
      </font>
    </dxf>
    <dxf>
      <font>
        <color indexed="9"/>
      </font>
    </dxf>
    <dxf>
      <font>
        <b/>
        <i val="0"/>
      </font>
    </dxf>
    <dxf>
      <font>
        <b/>
        <i val="0"/>
      </font>
    </dxf>
    <dxf>
      <font>
        <b/>
        <i val="0"/>
      </font>
    </dxf>
    <dxf>
      <font>
        <b val="0"/>
        <i val="0"/>
      </font>
    </dxf>
    <dxf>
      <font>
        <b/>
        <i val="0"/>
        <color indexed="8"/>
      </font>
      <fill>
        <patternFill patternType="solid">
          <bgColor indexed="42"/>
        </patternFill>
      </fill>
    </dxf>
    <dxf>
      <font>
        <color indexed="11"/>
      </font>
    </dxf>
    <dxf>
      <font>
        <b/>
        <i val="0"/>
        <color indexed="11"/>
      </font>
    </dxf>
    <dxf>
      <font>
        <b val="0"/>
        <i/>
        <color indexed="10"/>
      </font>
    </dxf>
    <dxf>
      <font>
        <b/>
        <i val="0"/>
      </font>
    </dxf>
    <dxf>
      <font>
        <b/>
        <i val="0"/>
        <color indexed="8"/>
      </font>
      <fill>
        <patternFill patternType="solid">
          <bgColor indexed="42"/>
        </patternFill>
      </fill>
    </dxf>
    <dxf>
      <font>
        <b val="0"/>
        <i val="0"/>
      </font>
    </dxf>
    <dxf>
      <font>
        <color indexed="9"/>
      </font>
      <fill>
        <patternFill>
          <bgColor indexed="42"/>
        </patternFill>
      </fill>
    </dxf>
    <dxf>
      <font>
        <color indexed="9"/>
      </font>
    </dxf>
    <dxf>
      <font>
        <color indexed="9"/>
      </font>
    </dxf>
    <dxf>
      <font>
        <b/>
        <i val="0"/>
      </font>
    </dxf>
    <dxf>
      <font>
        <b/>
        <i val="0"/>
      </font>
    </dxf>
    <dxf>
      <font>
        <b/>
        <i val="0"/>
      </font>
    </dxf>
    <dxf>
      <font>
        <b val="0"/>
        <i val="0"/>
      </font>
    </dxf>
    <dxf>
      <font>
        <b/>
        <i val="0"/>
        <color indexed="8"/>
      </font>
      <fill>
        <patternFill patternType="solid">
          <bgColor indexed="42"/>
        </patternFill>
      </fill>
    </dxf>
    <dxf>
      <font>
        <color indexed="11"/>
      </font>
    </dxf>
    <dxf>
      <font>
        <b/>
        <i val="0"/>
        <color indexed="11"/>
      </font>
    </dxf>
    <dxf>
      <font>
        <b val="0"/>
        <i/>
        <color indexed="10"/>
      </font>
    </dxf>
    <dxf>
      <font>
        <b/>
        <i val="0"/>
      </font>
    </dxf>
    <dxf>
      <font>
        <b/>
        <i val="0"/>
        <color indexed="8"/>
      </font>
      <fill>
        <patternFill patternType="solid">
          <bgColor indexed="42"/>
        </patternFill>
      </fill>
    </dxf>
    <dxf>
      <font>
        <b val="0"/>
        <i val="0"/>
      </font>
    </dxf>
    <dxf>
      <font>
        <color indexed="9"/>
      </font>
      <fill>
        <patternFill>
          <bgColor indexed="42"/>
        </patternFill>
      </fill>
    </dxf>
    <dxf>
      <font>
        <color indexed="9"/>
      </font>
    </dxf>
    <dxf>
      <font>
        <color indexed="9"/>
      </font>
    </dxf>
    <dxf>
      <font>
        <b/>
        <i val="0"/>
      </font>
    </dxf>
    <dxf>
      <font>
        <b/>
        <i val="0"/>
      </font>
    </dxf>
    <dxf>
      <font>
        <b/>
        <i val="0"/>
      </font>
    </dxf>
    <dxf>
      <font>
        <b val="0"/>
        <i val="0"/>
      </font>
    </dxf>
    <dxf>
      <font>
        <b/>
        <i val="0"/>
        <color indexed="8"/>
      </font>
      <fill>
        <patternFill patternType="solid">
          <bgColor indexed="42"/>
        </patternFill>
      </fill>
    </dxf>
    <dxf>
      <font>
        <color indexed="11"/>
      </font>
    </dxf>
    <dxf>
      <font>
        <b/>
        <i val="0"/>
        <color indexed="11"/>
      </font>
    </dxf>
    <dxf>
      <font>
        <b val="0"/>
        <i/>
        <color indexed="10"/>
      </font>
    </dxf>
    <dxf>
      <font>
        <b/>
        <i val="0"/>
      </font>
    </dxf>
    <dxf>
      <font>
        <b/>
        <i val="0"/>
        <color indexed="8"/>
      </font>
      <fill>
        <patternFill patternType="solid">
          <bgColor indexed="42"/>
        </patternFill>
      </fill>
    </dxf>
    <dxf>
      <font>
        <b/>
        <i val="0"/>
      </font>
    </dxf>
    <dxf>
      <font>
        <b/>
        <i val="0"/>
      </font>
    </dxf>
    <dxf>
      <font>
        <color indexed="9"/>
      </font>
      <fill>
        <patternFill>
          <bgColor indexed="42"/>
        </patternFill>
      </fill>
    </dxf>
    <dxf>
      <font>
        <color indexed="9"/>
      </font>
    </dxf>
    <dxf>
      <font>
        <color indexed="9"/>
      </font>
    </dxf>
    <dxf>
      <font>
        <b/>
        <i val="0"/>
      </font>
    </dxf>
    <dxf>
      <font>
        <b/>
        <i val="0"/>
      </font>
    </dxf>
    <dxf>
      <font>
        <b/>
        <i val="0"/>
        <color indexed="8"/>
      </font>
      <fill>
        <patternFill patternType="solid">
          <bgColor indexed="42"/>
        </patternFill>
      </fill>
    </dxf>
    <dxf>
      <font>
        <color indexed="11"/>
      </font>
    </dxf>
    <dxf>
      <font>
        <b/>
        <i val="0"/>
        <color indexed="11"/>
      </font>
    </dxf>
    <dxf>
      <font>
        <b val="0"/>
        <i/>
        <color indexed="10"/>
      </font>
    </dxf>
    <dxf>
      <font>
        <b/>
        <i val="0"/>
      </font>
    </dxf>
    <dxf>
      <font>
        <b/>
        <i val="0"/>
        <color indexed="8"/>
      </font>
      <fill>
        <patternFill patternType="solid">
          <bgColor indexed="42"/>
        </patternFill>
      </fill>
    </dxf>
    <dxf>
      <font>
        <b/>
        <i val="0"/>
      </font>
    </dxf>
    <dxf>
      <font>
        <b/>
        <i val="0"/>
      </font>
    </dxf>
    <dxf>
      <font>
        <color indexed="9"/>
      </font>
      <fill>
        <patternFill>
          <bgColor indexed="42"/>
        </patternFill>
      </fill>
    </dxf>
    <dxf>
      <font>
        <color indexed="9"/>
      </font>
    </dxf>
    <dxf>
      <font>
        <color indexed="9"/>
      </font>
    </dxf>
    <dxf>
      <font>
        <b/>
        <i val="0"/>
      </font>
    </dxf>
    <dxf>
      <font>
        <b/>
        <i val="0"/>
      </font>
    </dxf>
    <dxf>
      <font>
        <b/>
        <i val="0"/>
        <color indexed="8"/>
      </font>
      <fill>
        <patternFill patternType="solid">
          <bgColor indexed="42"/>
        </patternFill>
      </fill>
    </dxf>
    <dxf>
      <font>
        <color indexed="11"/>
      </font>
    </dxf>
    <dxf>
      <font>
        <b/>
        <i val="0"/>
        <color indexed="11"/>
      </font>
    </dxf>
    <dxf>
      <font>
        <b val="0"/>
        <i/>
        <color indexed="10"/>
      </font>
    </dxf>
    <dxf>
      <font>
        <b/>
        <i val="0"/>
      </font>
    </dxf>
    <dxf>
      <font>
        <b/>
        <i val="0"/>
        <color indexed="8"/>
      </font>
      <fill>
        <patternFill patternType="solid">
          <bgColor indexed="42"/>
        </patternFill>
      </fill>
    </dxf>
    <dxf>
      <font>
        <b/>
        <i val="0"/>
      </font>
    </dxf>
    <dxf>
      <font>
        <b/>
        <i val="0"/>
      </font>
    </dxf>
    <dxf>
      <font>
        <color indexed="9"/>
      </font>
      <fill>
        <patternFill>
          <bgColor indexed="42"/>
        </patternFill>
      </fill>
    </dxf>
    <dxf>
      <font>
        <color indexed="9"/>
      </font>
    </dxf>
    <dxf>
      <font>
        <color indexed="9"/>
      </font>
    </dxf>
    <dxf>
      <font>
        <b/>
        <i val="0"/>
      </font>
    </dxf>
    <dxf>
      <font>
        <b/>
        <i val="0"/>
      </font>
    </dxf>
    <dxf>
      <font>
        <b/>
        <i val="0"/>
        <color indexed="8"/>
      </font>
      <fill>
        <patternFill patternType="solid">
          <bgColor indexed="42"/>
        </patternFill>
      </fill>
    </dxf>
    <dxf>
      <font>
        <color indexed="11"/>
      </font>
    </dxf>
    <dxf>
      <font>
        <b/>
        <i val="0"/>
        <color indexed="11"/>
      </font>
    </dxf>
    <dxf>
      <font>
        <b val="0"/>
        <i/>
        <color indexed="10"/>
      </font>
    </dxf>
    <dxf>
      <font>
        <b/>
        <i val="0"/>
      </font>
    </dxf>
    <dxf>
      <font>
        <b/>
        <i val="0"/>
        <color indexed="8"/>
      </font>
      <fill>
        <patternFill patternType="solid">
          <bgColor indexed="42"/>
        </patternFill>
      </fill>
    </dxf>
    <dxf>
      <font>
        <b val="0"/>
        <i val="0"/>
      </font>
    </dxf>
    <dxf>
      <font>
        <color indexed="9"/>
      </font>
      <fill>
        <patternFill>
          <bgColor indexed="42"/>
        </patternFill>
      </fill>
    </dxf>
    <dxf>
      <font>
        <color indexed="9"/>
      </font>
    </dxf>
    <dxf>
      <font>
        <color indexed="9"/>
      </font>
    </dxf>
    <dxf>
      <font>
        <b/>
        <i val="0"/>
      </font>
    </dxf>
    <dxf>
      <font>
        <b/>
        <i val="0"/>
      </font>
    </dxf>
    <dxf>
      <font>
        <b/>
        <i val="0"/>
      </font>
    </dxf>
    <dxf>
      <font>
        <b val="0"/>
        <i val="0"/>
      </font>
    </dxf>
    <dxf>
      <font>
        <b/>
        <i val="0"/>
        <color indexed="8"/>
      </font>
      <fill>
        <patternFill patternType="solid">
          <bgColor indexed="42"/>
        </patternFill>
      </fill>
    </dxf>
    <dxf>
      <font>
        <color indexed="11"/>
      </font>
    </dxf>
    <dxf>
      <font>
        <b/>
        <i val="0"/>
        <color indexed="11"/>
      </font>
    </dxf>
    <dxf>
      <font>
        <b val="0"/>
        <i/>
        <color indexed="10"/>
      </font>
    </dxf>
    <dxf>
      <font>
        <b/>
        <i val="0"/>
      </font>
    </dxf>
    <dxf>
      <font>
        <b/>
        <i val="0"/>
        <color indexed="8"/>
      </font>
      <fill>
        <patternFill patternType="solid">
          <bgColor indexed="42"/>
        </patternFill>
      </fill>
    </dxf>
    <dxf>
      <font>
        <b val="0"/>
        <i val="0"/>
      </font>
    </dxf>
    <dxf>
      <font>
        <color indexed="9"/>
      </font>
      <fill>
        <patternFill>
          <bgColor indexed="42"/>
        </patternFill>
      </fill>
    </dxf>
    <dxf>
      <font>
        <color indexed="9"/>
      </font>
    </dxf>
    <dxf>
      <font>
        <color indexed="9"/>
      </font>
    </dxf>
    <dxf>
      <font>
        <b/>
        <i val="0"/>
      </font>
    </dxf>
    <dxf>
      <font>
        <b/>
        <i val="0"/>
      </font>
    </dxf>
    <dxf>
      <font>
        <b/>
        <i val="0"/>
      </font>
    </dxf>
    <dxf>
      <font>
        <b val="0"/>
        <i val="0"/>
      </font>
    </dxf>
    <dxf>
      <font>
        <b/>
        <i val="0"/>
        <color indexed="8"/>
      </font>
      <fill>
        <patternFill patternType="solid">
          <bgColor indexed="42"/>
        </patternFill>
      </fill>
    </dxf>
    <dxf>
      <font>
        <color indexed="11"/>
      </font>
    </dxf>
    <dxf>
      <font>
        <b/>
        <i val="0"/>
        <color indexed="11"/>
      </font>
    </dxf>
    <dxf>
      <font>
        <b val="0"/>
        <i/>
        <color indexed="10"/>
      </font>
    </dxf>
    <dxf>
      <font>
        <b/>
        <i val="0"/>
      </font>
    </dxf>
    <dxf>
      <font>
        <b/>
        <i val="0"/>
        <color indexed="8"/>
      </font>
      <fill>
        <patternFill patternType="solid">
          <bgColor indexed="42"/>
        </patternFill>
      </fill>
    </dxf>
    <dxf>
      <font>
        <b val="0"/>
        <i val="0"/>
      </font>
    </dxf>
    <dxf>
      <font>
        <color indexed="9"/>
      </font>
      <fill>
        <patternFill>
          <bgColor indexed="42"/>
        </patternFill>
      </fill>
    </dxf>
    <dxf>
      <font>
        <color indexed="9"/>
      </font>
    </dxf>
    <dxf>
      <font>
        <color indexed="9"/>
      </font>
    </dxf>
    <dxf>
      <font>
        <b/>
        <i val="0"/>
      </font>
    </dxf>
    <dxf>
      <font>
        <b/>
        <i val="0"/>
      </font>
    </dxf>
    <dxf>
      <font>
        <b/>
        <i val="0"/>
      </font>
    </dxf>
    <dxf>
      <font>
        <b val="0"/>
        <i val="0"/>
      </font>
    </dxf>
    <dxf>
      <font>
        <b/>
        <i val="0"/>
        <color indexed="8"/>
      </font>
      <fill>
        <patternFill patternType="solid">
          <bgColor indexed="42"/>
        </patternFill>
      </fill>
    </dxf>
    <dxf>
      <font>
        <color indexed="11"/>
      </font>
    </dxf>
    <dxf>
      <font>
        <b/>
        <i val="0"/>
        <color indexed="11"/>
      </font>
    </dxf>
    <dxf>
      <font>
        <b val="0"/>
        <i/>
        <color indexed="10"/>
      </font>
    </dxf>
    <dxf>
      <font>
        <b/>
        <i val="0"/>
      </font>
    </dxf>
    <dxf>
      <font>
        <b/>
        <i val="0"/>
        <color indexed="8"/>
      </font>
      <fill>
        <patternFill patternType="solid">
          <bgColor indexed="42"/>
        </patternFill>
      </fill>
    </dxf>
    <dxf>
      <font>
        <color indexed="9"/>
      </font>
      <fill>
        <patternFill>
          <bgColor indexed="42"/>
        </patternFill>
      </fill>
    </dxf>
    <dxf>
      <font>
        <color indexed="9"/>
      </font>
    </dxf>
    <dxf>
      <font>
        <color indexed="9"/>
      </font>
    </dxf>
    <dxf>
      <font>
        <b/>
        <i val="0"/>
      </font>
    </dxf>
    <dxf>
      <font>
        <b/>
        <i val="0"/>
      </font>
    </dxf>
    <dxf>
      <font>
        <b/>
        <i val="0"/>
      </font>
    </dxf>
    <dxf>
      <font>
        <b/>
        <i val="0"/>
      </font>
    </dxf>
    <dxf>
      <font>
        <color indexed="11"/>
      </font>
    </dxf>
    <dxf>
      <font>
        <b/>
        <i val="0"/>
        <color indexed="11"/>
      </font>
    </dxf>
    <dxf>
      <font>
        <b val="0"/>
        <i/>
        <color indexed="10"/>
      </font>
    </dxf>
    <dxf>
      <font>
        <b/>
        <i val="0"/>
      </font>
    </dxf>
    <dxf>
      <font>
        <b/>
        <i val="0"/>
      </font>
    </dxf>
    <dxf>
      <font>
        <b/>
        <i val="0"/>
        <color indexed="8"/>
      </font>
      <fill>
        <patternFill patternType="solid">
          <bgColor indexed="42"/>
        </patternFill>
      </fill>
    </dxf>
    <dxf>
      <font>
        <color indexed="9"/>
      </font>
      <fill>
        <patternFill>
          <bgColor indexed="42"/>
        </patternFill>
      </fill>
    </dxf>
    <dxf>
      <font>
        <color indexed="9"/>
      </font>
    </dxf>
    <dxf>
      <font>
        <color indexed="9"/>
      </font>
    </dxf>
    <dxf>
      <font>
        <b/>
        <i val="0"/>
      </font>
    </dxf>
    <dxf>
      <font>
        <b/>
        <i val="0"/>
      </font>
    </dxf>
    <dxf>
      <font>
        <b/>
        <i val="0"/>
      </font>
    </dxf>
    <dxf>
      <font>
        <b/>
        <i val="0"/>
      </font>
    </dxf>
    <dxf>
      <font>
        <color indexed="11"/>
      </font>
    </dxf>
    <dxf>
      <font>
        <b/>
        <i val="0"/>
        <color indexed="11"/>
      </font>
    </dxf>
    <dxf>
      <font>
        <b val="0"/>
        <i/>
        <color indexed="10"/>
      </font>
    </dxf>
    <dxf>
      <font>
        <b/>
        <i val="0"/>
      </font>
    </dxf>
    <dxf>
      <font>
        <b/>
        <i val="0"/>
      </font>
    </dxf>
    <dxf>
      <font>
        <b/>
        <i val="0"/>
        <color indexed="8"/>
      </font>
      <fill>
        <patternFill patternType="solid">
          <bgColor indexed="42"/>
        </patternFill>
      </fill>
    </dxf>
    <dxf>
      <font>
        <color indexed="9"/>
      </font>
      <fill>
        <patternFill>
          <bgColor indexed="42"/>
        </patternFill>
      </fill>
    </dxf>
    <dxf>
      <font>
        <color indexed="9"/>
      </font>
    </dxf>
    <dxf>
      <font>
        <color indexed="9"/>
      </font>
    </dxf>
    <dxf>
      <font>
        <b/>
        <i val="0"/>
      </font>
    </dxf>
    <dxf>
      <font>
        <b/>
        <i val="0"/>
      </font>
    </dxf>
    <dxf>
      <font>
        <b/>
        <i val="0"/>
      </font>
    </dxf>
    <dxf>
      <font>
        <b/>
        <i val="0"/>
      </font>
    </dxf>
    <dxf>
      <font>
        <color indexed="11"/>
      </font>
    </dxf>
    <dxf>
      <font>
        <b/>
        <i val="0"/>
        <color indexed="11"/>
      </font>
    </dxf>
    <dxf>
      <font>
        <b val="0"/>
        <i/>
        <color indexed="10"/>
      </font>
    </dxf>
    <dxf>
      <font>
        <b/>
        <i val="0"/>
      </font>
    </dxf>
    <dxf>
      <font>
        <b/>
        <i val="0"/>
      </font>
    </dxf>
    <dxf>
      <font>
        <b/>
        <i val="0"/>
        <color indexed="8"/>
      </font>
      <fill>
        <patternFill patternType="solid">
          <bgColor indexed="42"/>
        </patternFill>
      </fill>
    </dxf>
    <dxf>
      <font>
        <b val="0"/>
        <i val="0"/>
      </font>
    </dxf>
    <dxf>
      <font>
        <color indexed="9"/>
      </font>
      <fill>
        <patternFill>
          <bgColor indexed="42"/>
        </patternFill>
      </fill>
    </dxf>
    <dxf>
      <font>
        <color indexed="9"/>
      </font>
    </dxf>
    <dxf>
      <font>
        <color indexed="9"/>
      </font>
    </dxf>
    <dxf>
      <font>
        <b/>
        <i val="0"/>
      </font>
    </dxf>
    <dxf>
      <font>
        <b/>
        <i val="0"/>
      </font>
    </dxf>
    <dxf>
      <font>
        <b/>
        <i val="0"/>
      </font>
    </dxf>
    <dxf>
      <font>
        <b val="0"/>
        <i val="0"/>
      </font>
    </dxf>
    <dxf>
      <font>
        <b/>
        <i val="0"/>
        <color indexed="8"/>
      </font>
      <fill>
        <patternFill patternType="solid">
          <bgColor indexed="42"/>
        </patternFill>
      </fill>
    </dxf>
    <dxf>
      <font>
        <color indexed="11"/>
      </font>
    </dxf>
    <dxf>
      <font>
        <b/>
        <i val="0"/>
        <color indexed="11"/>
      </font>
    </dxf>
    <dxf>
      <font>
        <b val="0"/>
        <i/>
        <color indexed="10"/>
      </font>
    </dxf>
    <dxf>
      <font>
        <b/>
        <i val="0"/>
      </font>
    </dxf>
    <dxf>
      <font>
        <b/>
        <i val="0"/>
        <color indexed="8"/>
      </font>
      <fill>
        <patternFill patternType="solid">
          <bgColor indexed="42"/>
        </patternFill>
      </fill>
    </dxf>
    <dxf>
      <font>
        <b val="0"/>
        <i val="0"/>
      </font>
    </dxf>
    <dxf>
      <font>
        <color indexed="9"/>
      </font>
      <fill>
        <patternFill>
          <bgColor indexed="42"/>
        </patternFill>
      </fill>
    </dxf>
    <dxf>
      <font>
        <color indexed="9"/>
      </font>
    </dxf>
    <dxf>
      <font>
        <color indexed="9"/>
      </font>
    </dxf>
    <dxf>
      <font>
        <b/>
        <i val="0"/>
      </font>
    </dxf>
    <dxf>
      <font>
        <b/>
        <i val="0"/>
      </font>
    </dxf>
    <dxf>
      <font>
        <b/>
        <i val="0"/>
      </font>
    </dxf>
    <dxf>
      <font>
        <b val="0"/>
        <i val="0"/>
      </font>
    </dxf>
    <dxf>
      <font>
        <b/>
        <i val="0"/>
        <color indexed="8"/>
      </font>
      <fill>
        <patternFill patternType="solid">
          <bgColor indexed="42"/>
        </patternFill>
      </fill>
    </dxf>
    <dxf>
      <font>
        <color indexed="11"/>
      </font>
    </dxf>
    <dxf>
      <font>
        <b/>
        <i val="0"/>
        <color indexed="11"/>
      </font>
    </dxf>
    <dxf>
      <font>
        <b val="0"/>
        <i/>
        <color indexed="10"/>
      </font>
    </dxf>
    <dxf>
      <font>
        <b/>
        <i val="0"/>
      </font>
    </dxf>
    <dxf>
      <font>
        <b/>
        <i val="0"/>
        <color indexed="8"/>
      </font>
      <fill>
        <patternFill patternType="solid">
          <bgColor indexed="42"/>
        </patternFill>
      </fill>
    </dxf>
    <dxf>
      <font>
        <b val="0"/>
        <i val="0"/>
      </font>
    </dxf>
    <dxf>
      <font>
        <color indexed="9"/>
      </font>
      <fill>
        <patternFill>
          <bgColor indexed="42"/>
        </patternFill>
      </fill>
    </dxf>
    <dxf>
      <font>
        <color indexed="9"/>
      </font>
    </dxf>
    <dxf>
      <font>
        <color indexed="9"/>
      </font>
    </dxf>
    <dxf>
      <font>
        <b/>
        <i val="0"/>
      </font>
    </dxf>
    <dxf>
      <font>
        <b/>
        <i val="0"/>
      </font>
    </dxf>
    <dxf>
      <font>
        <b/>
        <i val="0"/>
      </font>
    </dxf>
    <dxf>
      <font>
        <b val="0"/>
        <i val="0"/>
      </font>
    </dxf>
    <dxf>
      <font>
        <b/>
        <i val="0"/>
        <color indexed="8"/>
      </font>
      <fill>
        <patternFill patternType="solid">
          <bgColor indexed="42"/>
        </patternFill>
      </fill>
    </dxf>
    <dxf>
      <font>
        <color indexed="11"/>
      </font>
    </dxf>
    <dxf>
      <font>
        <b/>
        <i val="0"/>
        <color indexed="11"/>
      </font>
    </dxf>
    <dxf>
      <font>
        <b val="0"/>
        <i/>
        <color indexed="10"/>
      </font>
    </dxf>
    <dxf>
      <font>
        <b/>
        <i val="0"/>
      </font>
    </dxf>
    <dxf>
      <font>
        <b/>
        <i val="0"/>
        <color indexed="8"/>
      </font>
      <fill>
        <patternFill patternType="solid">
          <bgColor indexed="42"/>
        </patternFill>
      </fill>
    </dxf>
    <dxf>
      <font>
        <color indexed="9"/>
      </font>
      <fill>
        <patternFill>
          <bgColor indexed="42"/>
        </patternFill>
      </fill>
    </dxf>
    <dxf>
      <font>
        <color indexed="9"/>
      </font>
    </dxf>
    <dxf>
      <font>
        <color indexed="9"/>
      </font>
    </dxf>
    <dxf>
      <font>
        <b/>
        <i val="0"/>
      </font>
    </dxf>
    <dxf>
      <font>
        <b/>
        <i val="0"/>
      </font>
    </dxf>
    <dxf>
      <font>
        <b/>
        <i val="0"/>
      </font>
    </dxf>
    <dxf>
      <font>
        <b/>
        <i val="0"/>
      </font>
    </dxf>
    <dxf>
      <font>
        <color indexed="11"/>
      </font>
    </dxf>
    <dxf>
      <font>
        <b/>
        <i val="0"/>
        <color indexed="11"/>
      </font>
    </dxf>
    <dxf>
      <font>
        <b val="0"/>
        <i/>
        <color indexed="10"/>
      </font>
    </dxf>
    <dxf>
      <font>
        <b/>
        <i val="0"/>
      </font>
    </dxf>
    <dxf>
      <font>
        <b/>
        <i val="0"/>
      </font>
    </dxf>
    <dxf>
      <font>
        <b/>
        <i val="0"/>
        <color indexed="8"/>
      </font>
      <fill>
        <patternFill patternType="solid">
          <bgColor indexed="42"/>
        </patternFill>
      </fill>
    </dxf>
    <dxf>
      <font>
        <color indexed="9"/>
      </font>
      <fill>
        <patternFill>
          <bgColor indexed="42"/>
        </patternFill>
      </fill>
    </dxf>
    <dxf>
      <font>
        <color indexed="9"/>
      </font>
    </dxf>
    <dxf>
      <font>
        <color indexed="9"/>
      </font>
    </dxf>
    <dxf>
      <font>
        <b/>
        <i val="0"/>
      </font>
    </dxf>
    <dxf>
      <font>
        <b/>
        <i val="0"/>
      </font>
    </dxf>
    <dxf>
      <font>
        <b/>
        <i val="0"/>
      </font>
    </dxf>
    <dxf>
      <font>
        <b/>
        <i val="0"/>
      </font>
    </dxf>
    <dxf>
      <font>
        <color indexed="11"/>
      </font>
    </dxf>
    <dxf>
      <font>
        <b/>
        <i val="0"/>
        <color indexed="11"/>
      </font>
    </dxf>
    <dxf>
      <font>
        <b val="0"/>
        <i/>
        <color indexed="10"/>
      </font>
    </dxf>
    <dxf>
      <font>
        <b/>
        <i val="0"/>
      </font>
    </dxf>
    <dxf>
      <font>
        <b/>
        <i val="0"/>
      </font>
    </dxf>
    <dxf>
      <font>
        <b/>
        <i val="0"/>
        <color indexed="8"/>
      </font>
      <fill>
        <patternFill patternType="solid">
          <bgColor indexed="42"/>
        </patternFill>
      </fill>
    </dxf>
    <dxf>
      <font>
        <color indexed="9"/>
      </font>
      <fill>
        <patternFill>
          <bgColor indexed="42"/>
        </patternFill>
      </fill>
    </dxf>
    <dxf>
      <font>
        <color indexed="9"/>
      </font>
    </dxf>
    <dxf>
      <font>
        <color indexed="9"/>
      </font>
    </dxf>
    <dxf>
      <font>
        <b/>
        <i val="0"/>
      </font>
    </dxf>
    <dxf>
      <font>
        <b/>
        <i val="0"/>
      </font>
    </dxf>
    <dxf>
      <font>
        <b/>
        <i val="0"/>
      </font>
    </dxf>
    <dxf>
      <font>
        <b/>
        <i val="0"/>
      </font>
    </dxf>
    <dxf>
      <font>
        <color indexed="11"/>
      </font>
    </dxf>
    <dxf>
      <font>
        <b/>
        <i val="0"/>
        <color indexed="11"/>
      </font>
    </dxf>
    <dxf>
      <font>
        <b val="0"/>
        <i/>
        <color indexed="10"/>
      </font>
    </dxf>
    <dxf>
      <font>
        <b/>
        <i val="0"/>
      </font>
    </dxf>
    <dxf>
      <font>
        <b/>
        <i val="0"/>
      </font>
    </dxf>
    <dxf>
      <font>
        <b/>
        <i val="0"/>
        <color indexed="8"/>
      </font>
      <fill>
        <patternFill patternType="solid">
          <bgColor indexed="42"/>
        </patternFill>
      </fill>
    </dxf>
    <dxf>
      <font>
        <color indexed="9"/>
      </font>
      <fill>
        <patternFill>
          <bgColor indexed="42"/>
        </patternFill>
      </fill>
    </dxf>
    <dxf>
      <font>
        <color indexed="9"/>
      </font>
    </dxf>
    <dxf>
      <font>
        <color indexed="9"/>
      </font>
    </dxf>
    <dxf>
      <font>
        <b/>
        <i val="0"/>
      </font>
    </dxf>
    <dxf>
      <font>
        <b/>
        <i val="0"/>
      </font>
    </dxf>
    <dxf>
      <font>
        <b/>
        <i val="0"/>
      </font>
    </dxf>
    <dxf>
      <font>
        <b/>
        <i val="0"/>
      </font>
    </dxf>
    <dxf>
      <font>
        <color indexed="11"/>
      </font>
    </dxf>
    <dxf>
      <font>
        <b/>
        <i val="0"/>
        <color indexed="11"/>
      </font>
    </dxf>
    <dxf>
      <font>
        <b val="0"/>
        <i/>
        <color indexed="10"/>
      </font>
    </dxf>
    <dxf>
      <font>
        <b/>
        <i val="0"/>
      </font>
    </dxf>
    <dxf>
      <font>
        <b/>
        <i val="0"/>
      </font>
    </dxf>
    <dxf>
      <font>
        <b/>
        <i val="0"/>
        <color indexed="8"/>
      </font>
      <fill>
        <patternFill patternType="solid">
          <bgColor indexed="42"/>
        </patternFill>
      </fill>
    </dxf>
    <dxf>
      <font>
        <b val="0"/>
        <i val="0"/>
      </font>
    </dxf>
    <dxf>
      <font>
        <color indexed="9"/>
      </font>
      <fill>
        <patternFill>
          <bgColor indexed="42"/>
        </patternFill>
      </fill>
    </dxf>
    <dxf>
      <font>
        <color indexed="9"/>
      </font>
    </dxf>
    <dxf>
      <font>
        <color indexed="9"/>
      </font>
    </dxf>
    <dxf>
      <font>
        <b/>
        <i val="0"/>
      </font>
    </dxf>
    <dxf>
      <font>
        <b/>
        <i val="0"/>
      </font>
    </dxf>
    <dxf>
      <font>
        <b/>
        <i val="0"/>
      </font>
    </dxf>
    <dxf>
      <font>
        <b val="0"/>
        <i val="0"/>
      </font>
    </dxf>
    <dxf>
      <font>
        <b/>
        <i val="0"/>
        <color indexed="8"/>
      </font>
      <fill>
        <patternFill patternType="solid">
          <bgColor indexed="42"/>
        </patternFill>
      </fill>
    </dxf>
    <dxf>
      <font>
        <color indexed="11"/>
      </font>
    </dxf>
    <dxf>
      <font>
        <b/>
        <i val="0"/>
        <color indexed="11"/>
      </font>
    </dxf>
    <dxf>
      <font>
        <b val="0"/>
        <i/>
        <color indexed="10"/>
      </font>
    </dxf>
    <dxf>
      <font>
        <b/>
        <i val="0"/>
      </font>
    </dxf>
    <dxf>
      <font>
        <b/>
        <i val="0"/>
        <color indexed="8"/>
      </font>
      <fill>
        <patternFill patternType="solid">
          <bgColor indexed="42"/>
        </patternFill>
      </fill>
    </dxf>
    <dxf>
      <font>
        <b val="0"/>
        <i val="0"/>
      </font>
    </dxf>
    <dxf>
      <font>
        <color indexed="9"/>
      </font>
      <fill>
        <patternFill>
          <bgColor indexed="42"/>
        </patternFill>
      </fill>
    </dxf>
    <dxf>
      <font>
        <color indexed="9"/>
      </font>
    </dxf>
    <dxf>
      <font>
        <color indexed="9"/>
      </font>
    </dxf>
    <dxf>
      <font>
        <b/>
        <i val="0"/>
      </font>
    </dxf>
    <dxf>
      <font>
        <b/>
        <i val="0"/>
      </font>
    </dxf>
    <dxf>
      <font>
        <b/>
        <i val="0"/>
      </font>
    </dxf>
    <dxf>
      <font>
        <b val="0"/>
        <i val="0"/>
      </font>
    </dxf>
    <dxf>
      <font>
        <b/>
        <i val="0"/>
        <color indexed="8"/>
      </font>
      <fill>
        <patternFill patternType="solid">
          <bgColor indexed="42"/>
        </patternFill>
      </fill>
    </dxf>
    <dxf>
      <font>
        <color indexed="11"/>
      </font>
    </dxf>
    <dxf>
      <font>
        <b/>
        <i val="0"/>
        <color indexed="11"/>
      </font>
    </dxf>
    <dxf>
      <font>
        <b val="0"/>
        <i/>
        <color indexed="10"/>
      </font>
    </dxf>
    <dxf>
      <font>
        <b/>
        <i val="0"/>
      </font>
    </dxf>
    <dxf>
      <font>
        <b/>
        <i val="0"/>
        <color indexed="8"/>
      </font>
      <fill>
        <patternFill patternType="solid">
          <bgColor indexed="42"/>
        </patternFill>
      </fill>
    </dxf>
    <dxf>
      <font>
        <b val="0"/>
        <i val="0"/>
      </font>
    </dxf>
    <dxf>
      <font>
        <color indexed="9"/>
      </font>
      <fill>
        <patternFill>
          <bgColor indexed="42"/>
        </patternFill>
      </fill>
    </dxf>
    <dxf>
      <font>
        <color indexed="9"/>
      </font>
    </dxf>
    <dxf>
      <font>
        <color indexed="9"/>
      </font>
    </dxf>
    <dxf>
      <font>
        <b/>
        <i val="0"/>
      </font>
    </dxf>
    <dxf>
      <font>
        <b/>
        <i val="0"/>
      </font>
    </dxf>
    <dxf>
      <font>
        <b/>
        <i val="0"/>
      </font>
    </dxf>
    <dxf>
      <font>
        <b val="0"/>
        <i val="0"/>
      </font>
    </dxf>
    <dxf>
      <font>
        <b/>
        <i val="0"/>
        <color indexed="8"/>
      </font>
      <fill>
        <patternFill patternType="solid">
          <bgColor indexed="42"/>
        </patternFill>
      </fill>
    </dxf>
    <dxf>
      <font>
        <color indexed="11"/>
      </font>
    </dxf>
    <dxf>
      <font>
        <b/>
        <i val="0"/>
        <color indexed="11"/>
      </font>
    </dxf>
    <dxf>
      <font>
        <b val="0"/>
        <i/>
        <color indexed="10"/>
      </font>
    </dxf>
    <dxf>
      <font>
        <b/>
        <i val="0"/>
      </font>
    </dxf>
    <dxf>
      <font>
        <i val="0"/>
        <color indexed="9"/>
      </font>
      <fill>
        <patternFill>
          <bgColor indexed="42"/>
        </patternFill>
      </fill>
    </dxf>
    <dxf>
      <font>
        <i val="0"/>
        <color indexed="9"/>
      </font>
    </dxf>
    <dxf>
      <font>
        <i val="0"/>
        <color indexed="9"/>
      </font>
    </dxf>
    <dxf>
      <font>
        <b/>
        <i val="0"/>
      </font>
    </dxf>
    <dxf>
      <font>
        <b/>
        <i val="0"/>
      </font>
    </dxf>
    <dxf>
      <font>
        <b/>
        <i val="0"/>
      </font>
    </dxf>
    <dxf>
      <font>
        <b/>
        <i val="0"/>
      </font>
    </dxf>
    <dxf>
      <font>
        <i val="0"/>
        <color indexed="11"/>
      </font>
    </dxf>
    <dxf>
      <font>
        <b/>
        <i val="0"/>
        <color indexed="11"/>
      </font>
    </dxf>
    <dxf>
      <font>
        <b val="0"/>
        <i/>
        <color indexed="10"/>
      </font>
    </dxf>
    <dxf>
      <font>
        <i val="0"/>
        <color indexed="9"/>
      </font>
      <fill>
        <patternFill>
          <bgColor indexed="42"/>
        </patternFill>
      </fill>
    </dxf>
    <dxf>
      <font>
        <i val="0"/>
        <color indexed="9"/>
      </font>
    </dxf>
    <dxf>
      <font>
        <i val="0"/>
        <color indexed="9"/>
      </font>
    </dxf>
    <dxf>
      <font>
        <b/>
        <i val="0"/>
      </font>
    </dxf>
    <dxf>
      <font>
        <b/>
        <i val="0"/>
      </font>
    </dxf>
    <dxf>
      <font>
        <b/>
        <i val="0"/>
      </font>
    </dxf>
    <dxf>
      <font>
        <b/>
        <i val="0"/>
      </font>
    </dxf>
    <dxf>
      <font>
        <i val="0"/>
        <color indexed="11"/>
      </font>
    </dxf>
    <dxf>
      <font>
        <b/>
        <i val="0"/>
        <color indexed="11"/>
      </font>
    </dxf>
    <dxf>
      <font>
        <b val="0"/>
        <i/>
        <color indexed="10"/>
      </font>
    </dxf>
    <dxf>
      <font>
        <i val="0"/>
        <color indexed="9"/>
      </font>
      <fill>
        <patternFill>
          <bgColor indexed="42"/>
        </patternFill>
      </fill>
    </dxf>
    <dxf>
      <font>
        <i val="0"/>
        <color indexed="9"/>
      </font>
    </dxf>
    <dxf>
      <font>
        <i val="0"/>
        <color indexed="9"/>
      </font>
    </dxf>
    <dxf>
      <font>
        <b/>
        <i val="0"/>
      </font>
    </dxf>
    <dxf>
      <font>
        <b/>
        <i val="0"/>
      </font>
    </dxf>
    <dxf>
      <font>
        <b/>
        <i val="0"/>
      </font>
    </dxf>
    <dxf>
      <font>
        <b/>
        <i val="0"/>
      </font>
    </dxf>
    <dxf>
      <font>
        <i val="0"/>
        <color indexed="11"/>
      </font>
    </dxf>
    <dxf>
      <font>
        <b/>
        <i val="0"/>
        <color indexed="11"/>
      </font>
    </dxf>
    <dxf>
      <font>
        <b val="0"/>
        <i/>
        <color indexed="10"/>
      </font>
    </dxf>
    <dxf>
      <font>
        <b/>
        <i val="0"/>
        <color indexed="8"/>
      </font>
      <fill>
        <patternFill patternType="solid">
          <bgColor indexed="42"/>
        </patternFill>
      </fill>
    </dxf>
    <dxf>
      <font>
        <b/>
        <i val="0"/>
      </font>
    </dxf>
    <dxf>
      <font>
        <b/>
        <i val="0"/>
      </font>
    </dxf>
    <dxf>
      <font>
        <color indexed="9"/>
      </font>
      <fill>
        <patternFill>
          <bgColor indexed="42"/>
        </patternFill>
      </fill>
    </dxf>
    <dxf>
      <font>
        <color indexed="9"/>
      </font>
    </dxf>
    <dxf>
      <font>
        <color indexed="9"/>
      </font>
    </dxf>
    <dxf>
      <font>
        <b/>
        <i val="0"/>
      </font>
    </dxf>
    <dxf>
      <font>
        <b/>
        <i val="0"/>
      </font>
    </dxf>
    <dxf>
      <font>
        <b/>
        <i val="0"/>
        <color indexed="8"/>
      </font>
      <fill>
        <patternFill patternType="solid">
          <bgColor indexed="42"/>
        </patternFill>
      </fill>
    </dxf>
    <dxf>
      <font>
        <color indexed="11"/>
      </font>
    </dxf>
    <dxf>
      <font>
        <b/>
        <i val="0"/>
        <color indexed="11"/>
      </font>
    </dxf>
    <dxf>
      <font>
        <b val="0"/>
        <i/>
        <color indexed="10"/>
      </font>
    </dxf>
    <dxf>
      <font>
        <b/>
        <i val="0"/>
      </font>
    </dxf>
    <dxf>
      <font>
        <b/>
        <i val="0"/>
        <color indexed="8"/>
      </font>
      <fill>
        <patternFill patternType="solid">
          <bgColor indexed="42"/>
        </patternFill>
      </fill>
    </dxf>
    <dxf>
      <font>
        <b/>
        <i val="0"/>
      </font>
    </dxf>
    <dxf>
      <font>
        <b/>
        <i val="0"/>
      </font>
    </dxf>
    <dxf>
      <font>
        <color indexed="9"/>
      </font>
      <fill>
        <patternFill>
          <bgColor indexed="42"/>
        </patternFill>
      </fill>
    </dxf>
    <dxf>
      <font>
        <color indexed="9"/>
      </font>
    </dxf>
    <dxf>
      <font>
        <color indexed="9"/>
      </font>
    </dxf>
    <dxf>
      <font>
        <b/>
        <i val="0"/>
      </font>
    </dxf>
    <dxf>
      <font>
        <b/>
        <i val="0"/>
      </font>
    </dxf>
    <dxf>
      <font>
        <b/>
        <i val="0"/>
        <color indexed="8"/>
      </font>
      <fill>
        <patternFill patternType="solid">
          <bgColor indexed="42"/>
        </patternFill>
      </fill>
    </dxf>
    <dxf>
      <font>
        <color indexed="11"/>
      </font>
    </dxf>
    <dxf>
      <font>
        <b/>
        <i val="0"/>
        <color indexed="11"/>
      </font>
    </dxf>
    <dxf>
      <font>
        <b val="0"/>
        <i/>
        <color indexed="10"/>
      </font>
    </dxf>
    <dxf>
      <font>
        <b/>
        <i val="0"/>
      </font>
    </dxf>
    <dxf>
      <font>
        <b/>
        <i val="0"/>
        <color indexed="8"/>
      </font>
      <fill>
        <patternFill patternType="solid">
          <bgColor indexed="42"/>
        </patternFill>
      </fill>
    </dxf>
    <dxf>
      <font>
        <b/>
        <i val="0"/>
      </font>
    </dxf>
    <dxf>
      <font>
        <b/>
        <i val="0"/>
      </font>
    </dxf>
    <dxf>
      <font>
        <color indexed="9"/>
      </font>
      <fill>
        <patternFill>
          <bgColor indexed="42"/>
        </patternFill>
      </fill>
    </dxf>
    <dxf>
      <font>
        <color indexed="9"/>
      </font>
    </dxf>
    <dxf>
      <font>
        <color indexed="9"/>
      </font>
    </dxf>
    <dxf>
      <font>
        <b/>
        <i val="0"/>
      </font>
    </dxf>
    <dxf>
      <font>
        <b/>
        <i val="0"/>
      </font>
    </dxf>
    <dxf>
      <font>
        <b/>
        <i val="0"/>
        <color indexed="8"/>
      </font>
      <fill>
        <patternFill patternType="solid">
          <bgColor indexed="42"/>
        </patternFill>
      </fill>
    </dxf>
    <dxf>
      <font>
        <color indexed="11"/>
      </font>
    </dxf>
    <dxf>
      <font>
        <b/>
        <i val="0"/>
        <color indexed="11"/>
      </font>
    </dxf>
    <dxf>
      <font>
        <b val="0"/>
        <i/>
        <color indexed="10"/>
      </font>
    </dxf>
    <dxf>
      <font>
        <b/>
        <i val="0"/>
      </font>
    </dxf>
    <dxf>
      <font>
        <i val="0"/>
        <color indexed="9"/>
      </font>
      <fill>
        <patternFill>
          <bgColor indexed="42"/>
        </patternFill>
      </fill>
    </dxf>
    <dxf>
      <font>
        <i val="0"/>
        <color indexed="9"/>
      </font>
    </dxf>
    <dxf>
      <font>
        <i val="0"/>
        <color indexed="9"/>
      </font>
    </dxf>
    <dxf>
      <font>
        <b/>
        <i val="0"/>
      </font>
    </dxf>
    <dxf>
      <font>
        <b/>
        <i val="0"/>
      </font>
    </dxf>
    <dxf>
      <font>
        <b/>
        <i val="0"/>
      </font>
    </dxf>
    <dxf>
      <font>
        <b/>
        <i val="0"/>
      </font>
    </dxf>
    <dxf>
      <font>
        <i val="0"/>
        <color indexed="11"/>
      </font>
    </dxf>
    <dxf>
      <font>
        <b/>
        <i val="0"/>
        <color indexed="11"/>
      </font>
    </dxf>
    <dxf>
      <font>
        <b val="0"/>
        <i/>
        <color indexed="10"/>
      </font>
    </dxf>
    <dxf>
      <font>
        <i val="0"/>
        <color indexed="9"/>
      </font>
      <fill>
        <patternFill>
          <bgColor indexed="42"/>
        </patternFill>
      </fill>
    </dxf>
    <dxf>
      <font>
        <i val="0"/>
        <color indexed="9"/>
      </font>
    </dxf>
    <dxf>
      <font>
        <i val="0"/>
        <color indexed="9"/>
      </font>
    </dxf>
    <dxf>
      <font>
        <b/>
        <i val="0"/>
      </font>
    </dxf>
    <dxf>
      <font>
        <b/>
        <i val="0"/>
      </font>
    </dxf>
    <dxf>
      <font>
        <b/>
        <i val="0"/>
      </font>
    </dxf>
    <dxf>
      <font>
        <b/>
        <i val="0"/>
      </font>
    </dxf>
    <dxf>
      <font>
        <i val="0"/>
        <color indexed="11"/>
      </font>
    </dxf>
    <dxf>
      <font>
        <b/>
        <i val="0"/>
        <color indexed="11"/>
      </font>
    </dxf>
    <dxf>
      <font>
        <b val="0"/>
        <i/>
        <color indexed="10"/>
      </font>
    </dxf>
    <dxf>
      <font>
        <i val="0"/>
        <color indexed="9"/>
      </font>
      <fill>
        <patternFill>
          <bgColor indexed="42"/>
        </patternFill>
      </fill>
    </dxf>
    <dxf>
      <font>
        <i val="0"/>
        <color indexed="9"/>
      </font>
    </dxf>
    <dxf>
      <font>
        <i val="0"/>
        <color indexed="9"/>
      </font>
    </dxf>
    <dxf>
      <font>
        <b/>
        <i val="0"/>
      </font>
    </dxf>
    <dxf>
      <font>
        <b/>
        <i val="0"/>
      </font>
    </dxf>
    <dxf>
      <font>
        <b/>
        <i val="0"/>
      </font>
    </dxf>
    <dxf>
      <font>
        <b/>
        <i val="0"/>
      </font>
    </dxf>
    <dxf>
      <font>
        <i val="0"/>
        <color indexed="11"/>
      </font>
    </dxf>
    <dxf>
      <font>
        <b/>
        <i val="0"/>
        <color indexed="11"/>
      </font>
    </dxf>
    <dxf>
      <font>
        <b val="0"/>
        <i/>
        <color indexed="10"/>
      </font>
    </dxf>
    <dxf>
      <font>
        <b val="0"/>
        <i/>
        <color rgb="FFFF0000"/>
      </font>
      <border/>
    </dxf>
    <dxf>
      <font>
        <b/>
        <i val="0"/>
        <color rgb="FF00FF00"/>
      </font>
      <border/>
    </dxf>
    <dxf>
      <font>
        <i val="0"/>
        <color rgb="FF00FF00"/>
      </font>
      <border/>
    </dxf>
    <dxf>
      <font>
        <b/>
        <i val="0"/>
      </font>
      <border/>
    </dxf>
    <dxf>
      <font>
        <i val="0"/>
        <color rgb="FFFFFFFF"/>
      </font>
      <border/>
    </dxf>
    <dxf>
      <font>
        <i val="0"/>
        <color rgb="FFFFFFFF"/>
      </font>
      <fill>
        <patternFill>
          <bgColor rgb="FFCCFFCC"/>
        </patternFill>
      </fill>
      <border/>
    </dxf>
    <dxf>
      <font>
        <b/>
        <i val="0"/>
        <color rgb="FF000000"/>
      </font>
      <fill>
        <patternFill patternType="solid">
          <bgColor rgb="FFCCFFCC"/>
        </patternFill>
      </fill>
      <border/>
    </dxf>
    <dxf>
      <font>
        <b val="0"/>
        <i val="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externalLink" Target="externalLinks/externalLink4.xml" /><Relationship Id="rId17" Type="http://schemas.openxmlformats.org/officeDocument/2006/relationships/externalLink" Target="externalLinks/externalLink5.xml" /><Relationship Id="rId18" Type="http://schemas.openxmlformats.org/officeDocument/2006/relationships/externalLink" Target="externalLinks/externalLink6.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2.jpeg" /></Relationships>
</file>

<file path=xl/drawings/_rels/drawing6.xml.rels><?xml version="1.0" encoding="utf-8" standalone="yes"?><Relationships xmlns="http://schemas.openxmlformats.org/package/2006/relationships"><Relationship Id="rId1" Type="http://schemas.openxmlformats.org/officeDocument/2006/relationships/image" Target="../media/image2.jpeg" /></Relationships>
</file>

<file path=xl/drawings/_rels/drawing7.xml.rels><?xml version="1.0" encoding="utf-8" standalone="yes"?><Relationships xmlns="http://schemas.openxmlformats.org/package/2006/relationships"><Relationship Id="rId1" Type="http://schemas.openxmlformats.org/officeDocument/2006/relationships/image" Target="../media/image2.jpeg" /></Relationships>
</file>

<file path=xl/drawings/_rels/drawing8.xml.rels><?xml version="1.0" encoding="utf-8" standalone="yes"?><Relationships xmlns="http://schemas.openxmlformats.org/package/2006/relationships"><Relationship Id="rId1" Type="http://schemas.openxmlformats.org/officeDocument/2006/relationships/image" Target="../media/image2.jpeg" /></Relationships>
</file>

<file path=xl/drawings/_rels/drawing9.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781050</xdr:colOff>
      <xdr:row>0</xdr:row>
      <xdr:rowOff>114300</xdr:rowOff>
    </xdr:from>
    <xdr:to>
      <xdr:col>20</xdr:col>
      <xdr:colOff>228600</xdr:colOff>
      <xdr:row>2</xdr:row>
      <xdr:rowOff>133350</xdr:rowOff>
    </xdr:to>
    <xdr:pic>
      <xdr:nvPicPr>
        <xdr:cNvPr id="1" name="Picture 1"/>
        <xdr:cNvPicPr preferRelativeResize="1">
          <a:picLocks noChangeAspect="1"/>
        </xdr:cNvPicPr>
      </xdr:nvPicPr>
      <xdr:blipFill>
        <a:blip r:embed="rId1"/>
        <a:stretch>
          <a:fillRect/>
        </a:stretch>
      </xdr:blipFill>
      <xdr:spPr>
        <a:xfrm>
          <a:off x="6200775" y="114300"/>
          <a:ext cx="1447800" cy="514350"/>
        </a:xfrm>
        <a:prstGeom prst="rect">
          <a:avLst/>
        </a:prstGeom>
        <a:noFill/>
        <a:ln w="1" cmpd="sng">
          <a:noFill/>
        </a:ln>
      </xdr:spPr>
    </xdr:pic>
    <xdr:clientData/>
  </xdr:twoCellAnchor>
  <xdr:twoCellAnchor editAs="oneCell">
    <xdr:from>
      <xdr:col>15</xdr:col>
      <xdr:colOff>781050</xdr:colOff>
      <xdr:row>0</xdr:row>
      <xdr:rowOff>114300</xdr:rowOff>
    </xdr:from>
    <xdr:to>
      <xdr:col>18</xdr:col>
      <xdr:colOff>76200</xdr:colOff>
      <xdr:row>3</xdr:row>
      <xdr:rowOff>76200</xdr:rowOff>
    </xdr:to>
    <xdr:pic>
      <xdr:nvPicPr>
        <xdr:cNvPr id="2" name="Picture 1"/>
        <xdr:cNvPicPr preferRelativeResize="1">
          <a:picLocks noChangeAspect="1"/>
        </xdr:cNvPicPr>
      </xdr:nvPicPr>
      <xdr:blipFill>
        <a:blip r:embed="rId1"/>
        <a:stretch>
          <a:fillRect/>
        </a:stretch>
      </xdr:blipFill>
      <xdr:spPr>
        <a:xfrm>
          <a:off x="6200775" y="114300"/>
          <a:ext cx="1114425" cy="647700"/>
        </a:xfrm>
        <a:prstGeom prst="rect">
          <a:avLst/>
        </a:prstGeom>
        <a:noFill/>
        <a:ln w="1" cmpd="sng">
          <a:noFill/>
        </a:ln>
      </xdr:spPr>
    </xdr:pic>
    <xdr:clientData/>
  </xdr:twoCellAnchor>
  <xdr:twoCellAnchor editAs="oneCell">
    <xdr:from>
      <xdr:col>15</xdr:col>
      <xdr:colOff>781050</xdr:colOff>
      <xdr:row>0</xdr:row>
      <xdr:rowOff>114300</xdr:rowOff>
    </xdr:from>
    <xdr:to>
      <xdr:col>18</xdr:col>
      <xdr:colOff>76200</xdr:colOff>
      <xdr:row>3</xdr:row>
      <xdr:rowOff>76200</xdr:rowOff>
    </xdr:to>
    <xdr:pic>
      <xdr:nvPicPr>
        <xdr:cNvPr id="3" name="Picture 1"/>
        <xdr:cNvPicPr preferRelativeResize="1">
          <a:picLocks noChangeAspect="1"/>
        </xdr:cNvPicPr>
      </xdr:nvPicPr>
      <xdr:blipFill>
        <a:blip r:embed="rId1"/>
        <a:stretch>
          <a:fillRect/>
        </a:stretch>
      </xdr:blipFill>
      <xdr:spPr>
        <a:xfrm>
          <a:off x="6200775" y="114300"/>
          <a:ext cx="1114425" cy="647700"/>
        </a:xfrm>
        <a:prstGeom prst="rect">
          <a:avLst/>
        </a:prstGeom>
        <a:noFill/>
        <a:ln w="1"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57150</xdr:colOff>
      <xdr:row>0</xdr:row>
      <xdr:rowOff>47625</xdr:rowOff>
    </xdr:from>
    <xdr:to>
      <xdr:col>14</xdr:col>
      <xdr:colOff>619125</xdr:colOff>
      <xdr:row>1</xdr:row>
      <xdr:rowOff>133350</xdr:rowOff>
    </xdr:to>
    <xdr:pic>
      <xdr:nvPicPr>
        <xdr:cNvPr id="1" name="Picture 7" descr="ccta_logo"/>
        <xdr:cNvPicPr preferRelativeResize="1">
          <a:picLocks noChangeAspect="1"/>
        </xdr:cNvPicPr>
      </xdr:nvPicPr>
      <xdr:blipFill>
        <a:blip r:embed="rId1"/>
        <a:stretch>
          <a:fillRect/>
        </a:stretch>
      </xdr:blipFill>
      <xdr:spPr>
        <a:xfrm>
          <a:off x="5448300" y="47625"/>
          <a:ext cx="561975" cy="361950"/>
        </a:xfrm>
        <a:prstGeom prst="rect">
          <a:avLst/>
        </a:prstGeom>
        <a:noFill/>
        <a:ln w="9525" cmpd="sng">
          <a:noFill/>
        </a:ln>
      </xdr:spPr>
    </xdr:pic>
    <xdr:clientData/>
  </xdr:twoCellAnchor>
  <xdr:twoCellAnchor editAs="oneCell">
    <xdr:from>
      <xdr:col>14</xdr:col>
      <xdr:colOff>57150</xdr:colOff>
      <xdr:row>0</xdr:row>
      <xdr:rowOff>47625</xdr:rowOff>
    </xdr:from>
    <xdr:to>
      <xdr:col>14</xdr:col>
      <xdr:colOff>619125</xdr:colOff>
      <xdr:row>1</xdr:row>
      <xdr:rowOff>133350</xdr:rowOff>
    </xdr:to>
    <xdr:pic>
      <xdr:nvPicPr>
        <xdr:cNvPr id="2" name="Picture 7" descr="ccta_logo"/>
        <xdr:cNvPicPr preferRelativeResize="1">
          <a:picLocks noChangeAspect="1"/>
        </xdr:cNvPicPr>
      </xdr:nvPicPr>
      <xdr:blipFill>
        <a:blip r:embed="rId1"/>
        <a:stretch>
          <a:fillRect/>
        </a:stretch>
      </xdr:blipFill>
      <xdr:spPr>
        <a:xfrm>
          <a:off x="5448300" y="47625"/>
          <a:ext cx="561975" cy="361950"/>
        </a:xfrm>
        <a:prstGeom prst="rect">
          <a:avLst/>
        </a:prstGeom>
        <a:noFill/>
        <a:ln w="9525" cmpd="sng">
          <a:noFill/>
        </a:ln>
      </xdr:spPr>
    </xdr:pic>
    <xdr:clientData/>
  </xdr:twoCellAnchor>
  <xdr:twoCellAnchor editAs="oneCell">
    <xdr:from>
      <xdr:col>14</xdr:col>
      <xdr:colOff>57150</xdr:colOff>
      <xdr:row>0</xdr:row>
      <xdr:rowOff>47625</xdr:rowOff>
    </xdr:from>
    <xdr:to>
      <xdr:col>14</xdr:col>
      <xdr:colOff>619125</xdr:colOff>
      <xdr:row>1</xdr:row>
      <xdr:rowOff>133350</xdr:rowOff>
    </xdr:to>
    <xdr:pic>
      <xdr:nvPicPr>
        <xdr:cNvPr id="3" name="Picture 7" descr="ccta_logo"/>
        <xdr:cNvPicPr preferRelativeResize="1">
          <a:picLocks noChangeAspect="1"/>
        </xdr:cNvPicPr>
      </xdr:nvPicPr>
      <xdr:blipFill>
        <a:blip r:embed="rId1"/>
        <a:stretch>
          <a:fillRect/>
        </a:stretch>
      </xdr:blipFill>
      <xdr:spPr>
        <a:xfrm>
          <a:off x="5448300" y="47625"/>
          <a:ext cx="561975" cy="3619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257175</xdr:colOff>
      <xdr:row>0</xdr:row>
      <xdr:rowOff>47625</xdr:rowOff>
    </xdr:from>
    <xdr:to>
      <xdr:col>15</xdr:col>
      <xdr:colOff>38100</xdr:colOff>
      <xdr:row>1</xdr:row>
      <xdr:rowOff>104775</xdr:rowOff>
    </xdr:to>
    <xdr:pic>
      <xdr:nvPicPr>
        <xdr:cNvPr id="1" name="Picture 9" descr="ccta_logo"/>
        <xdr:cNvPicPr preferRelativeResize="1">
          <a:picLocks noChangeAspect="1"/>
        </xdr:cNvPicPr>
      </xdr:nvPicPr>
      <xdr:blipFill>
        <a:blip r:embed="rId1"/>
        <a:stretch>
          <a:fillRect/>
        </a:stretch>
      </xdr:blipFill>
      <xdr:spPr>
        <a:xfrm>
          <a:off x="5648325" y="47625"/>
          <a:ext cx="495300" cy="333375"/>
        </a:xfrm>
        <a:prstGeom prst="rect">
          <a:avLst/>
        </a:prstGeom>
        <a:noFill/>
        <a:ln w="9525" cmpd="sng">
          <a:noFill/>
        </a:ln>
      </xdr:spPr>
    </xdr:pic>
    <xdr:clientData/>
  </xdr:twoCellAnchor>
  <xdr:twoCellAnchor editAs="oneCell">
    <xdr:from>
      <xdr:col>14</xdr:col>
      <xdr:colOff>257175</xdr:colOff>
      <xdr:row>0</xdr:row>
      <xdr:rowOff>47625</xdr:rowOff>
    </xdr:from>
    <xdr:to>
      <xdr:col>15</xdr:col>
      <xdr:colOff>66675</xdr:colOff>
      <xdr:row>1</xdr:row>
      <xdr:rowOff>104775</xdr:rowOff>
    </xdr:to>
    <xdr:pic>
      <xdr:nvPicPr>
        <xdr:cNvPr id="2" name="Picture 9" descr="ccta_logo"/>
        <xdr:cNvPicPr preferRelativeResize="1">
          <a:picLocks noChangeAspect="1"/>
        </xdr:cNvPicPr>
      </xdr:nvPicPr>
      <xdr:blipFill>
        <a:blip r:embed="rId1"/>
        <a:stretch>
          <a:fillRect/>
        </a:stretch>
      </xdr:blipFill>
      <xdr:spPr>
        <a:xfrm>
          <a:off x="5648325" y="47625"/>
          <a:ext cx="523875" cy="333375"/>
        </a:xfrm>
        <a:prstGeom prst="rect">
          <a:avLst/>
        </a:prstGeom>
        <a:noFill/>
        <a:ln w="9525" cmpd="sng">
          <a:noFill/>
        </a:ln>
      </xdr:spPr>
    </xdr:pic>
    <xdr:clientData/>
  </xdr:twoCellAnchor>
  <xdr:twoCellAnchor editAs="oneCell">
    <xdr:from>
      <xdr:col>14</xdr:col>
      <xdr:colOff>257175</xdr:colOff>
      <xdr:row>0</xdr:row>
      <xdr:rowOff>47625</xdr:rowOff>
    </xdr:from>
    <xdr:to>
      <xdr:col>15</xdr:col>
      <xdr:colOff>66675</xdr:colOff>
      <xdr:row>1</xdr:row>
      <xdr:rowOff>104775</xdr:rowOff>
    </xdr:to>
    <xdr:pic>
      <xdr:nvPicPr>
        <xdr:cNvPr id="3" name="Picture 9" descr="ccta_logo"/>
        <xdr:cNvPicPr preferRelativeResize="1">
          <a:picLocks noChangeAspect="1"/>
        </xdr:cNvPicPr>
      </xdr:nvPicPr>
      <xdr:blipFill>
        <a:blip r:embed="rId1"/>
        <a:stretch>
          <a:fillRect/>
        </a:stretch>
      </xdr:blipFill>
      <xdr:spPr>
        <a:xfrm>
          <a:off x="5648325" y="47625"/>
          <a:ext cx="523875" cy="3333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781050</xdr:colOff>
      <xdr:row>0</xdr:row>
      <xdr:rowOff>114300</xdr:rowOff>
    </xdr:from>
    <xdr:to>
      <xdr:col>20</xdr:col>
      <xdr:colOff>228600</xdr:colOff>
      <xdr:row>3</xdr:row>
      <xdr:rowOff>76200</xdr:rowOff>
    </xdr:to>
    <xdr:pic>
      <xdr:nvPicPr>
        <xdr:cNvPr id="1" name="Picture 1"/>
        <xdr:cNvPicPr preferRelativeResize="1">
          <a:picLocks noChangeAspect="1"/>
        </xdr:cNvPicPr>
      </xdr:nvPicPr>
      <xdr:blipFill>
        <a:blip r:embed="rId1"/>
        <a:stretch>
          <a:fillRect/>
        </a:stretch>
      </xdr:blipFill>
      <xdr:spPr>
        <a:xfrm>
          <a:off x="6391275" y="114300"/>
          <a:ext cx="1447800" cy="647700"/>
        </a:xfrm>
        <a:prstGeom prst="rect">
          <a:avLst/>
        </a:prstGeom>
        <a:noFill/>
        <a:ln w="1" cmpd="sng">
          <a:noFill/>
        </a:ln>
      </xdr:spPr>
    </xdr:pic>
    <xdr:clientData/>
  </xdr:twoCellAnchor>
  <xdr:twoCellAnchor editAs="oneCell">
    <xdr:from>
      <xdr:col>15</xdr:col>
      <xdr:colOff>781050</xdr:colOff>
      <xdr:row>0</xdr:row>
      <xdr:rowOff>114300</xdr:rowOff>
    </xdr:from>
    <xdr:to>
      <xdr:col>18</xdr:col>
      <xdr:colOff>76200</xdr:colOff>
      <xdr:row>3</xdr:row>
      <xdr:rowOff>76200</xdr:rowOff>
    </xdr:to>
    <xdr:pic>
      <xdr:nvPicPr>
        <xdr:cNvPr id="2" name="Picture 1"/>
        <xdr:cNvPicPr preferRelativeResize="1">
          <a:picLocks noChangeAspect="1"/>
        </xdr:cNvPicPr>
      </xdr:nvPicPr>
      <xdr:blipFill>
        <a:blip r:embed="rId1"/>
        <a:stretch>
          <a:fillRect/>
        </a:stretch>
      </xdr:blipFill>
      <xdr:spPr>
        <a:xfrm>
          <a:off x="6391275" y="114300"/>
          <a:ext cx="1114425" cy="647700"/>
        </a:xfrm>
        <a:prstGeom prst="rect">
          <a:avLst/>
        </a:prstGeom>
        <a:noFill/>
        <a:ln w="1" cmpd="sng">
          <a:noFill/>
        </a:ln>
      </xdr:spPr>
    </xdr:pic>
    <xdr:clientData/>
  </xdr:twoCellAnchor>
  <xdr:twoCellAnchor editAs="oneCell">
    <xdr:from>
      <xdr:col>15</xdr:col>
      <xdr:colOff>781050</xdr:colOff>
      <xdr:row>0</xdr:row>
      <xdr:rowOff>114300</xdr:rowOff>
    </xdr:from>
    <xdr:to>
      <xdr:col>18</xdr:col>
      <xdr:colOff>76200</xdr:colOff>
      <xdr:row>3</xdr:row>
      <xdr:rowOff>76200</xdr:rowOff>
    </xdr:to>
    <xdr:pic>
      <xdr:nvPicPr>
        <xdr:cNvPr id="3" name="Picture 1"/>
        <xdr:cNvPicPr preferRelativeResize="1">
          <a:picLocks noChangeAspect="1"/>
        </xdr:cNvPicPr>
      </xdr:nvPicPr>
      <xdr:blipFill>
        <a:blip r:embed="rId1"/>
        <a:stretch>
          <a:fillRect/>
        </a:stretch>
      </xdr:blipFill>
      <xdr:spPr>
        <a:xfrm>
          <a:off x="6391275" y="114300"/>
          <a:ext cx="1114425" cy="647700"/>
        </a:xfrm>
        <a:prstGeom prst="rect">
          <a:avLst/>
        </a:prstGeom>
        <a:noFill/>
        <a:ln w="1" cmpd="sng">
          <a:noFill/>
        </a:ln>
      </xdr:spPr>
    </xdr:pic>
    <xdr:clientData/>
  </xdr:twoCellAnchor>
  <xdr:twoCellAnchor editAs="oneCell">
    <xdr:from>
      <xdr:col>15</xdr:col>
      <xdr:colOff>781050</xdr:colOff>
      <xdr:row>0</xdr:row>
      <xdr:rowOff>114300</xdr:rowOff>
    </xdr:from>
    <xdr:to>
      <xdr:col>18</xdr:col>
      <xdr:colOff>76200</xdr:colOff>
      <xdr:row>3</xdr:row>
      <xdr:rowOff>76200</xdr:rowOff>
    </xdr:to>
    <xdr:pic>
      <xdr:nvPicPr>
        <xdr:cNvPr id="4" name="Picture 1"/>
        <xdr:cNvPicPr preferRelativeResize="1">
          <a:picLocks noChangeAspect="1"/>
        </xdr:cNvPicPr>
      </xdr:nvPicPr>
      <xdr:blipFill>
        <a:blip r:embed="rId1"/>
        <a:stretch>
          <a:fillRect/>
        </a:stretch>
      </xdr:blipFill>
      <xdr:spPr>
        <a:xfrm>
          <a:off x="6391275" y="114300"/>
          <a:ext cx="1114425" cy="647700"/>
        </a:xfrm>
        <a:prstGeom prst="rect">
          <a:avLst/>
        </a:prstGeom>
        <a:noFill/>
        <a:ln w="1"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57150</xdr:colOff>
      <xdr:row>0</xdr:row>
      <xdr:rowOff>47625</xdr:rowOff>
    </xdr:from>
    <xdr:to>
      <xdr:col>14</xdr:col>
      <xdr:colOff>619125</xdr:colOff>
      <xdr:row>1</xdr:row>
      <xdr:rowOff>133350</xdr:rowOff>
    </xdr:to>
    <xdr:pic>
      <xdr:nvPicPr>
        <xdr:cNvPr id="1" name="Picture 7" descr="ccta_logo"/>
        <xdr:cNvPicPr preferRelativeResize="1">
          <a:picLocks noChangeAspect="1"/>
        </xdr:cNvPicPr>
      </xdr:nvPicPr>
      <xdr:blipFill>
        <a:blip r:embed="rId1"/>
        <a:stretch>
          <a:fillRect/>
        </a:stretch>
      </xdr:blipFill>
      <xdr:spPr>
        <a:xfrm>
          <a:off x="5448300" y="47625"/>
          <a:ext cx="561975" cy="361950"/>
        </a:xfrm>
        <a:prstGeom prst="rect">
          <a:avLst/>
        </a:prstGeom>
        <a:noFill/>
        <a:ln w="9525" cmpd="sng">
          <a:noFill/>
        </a:ln>
      </xdr:spPr>
    </xdr:pic>
    <xdr:clientData/>
  </xdr:twoCellAnchor>
  <xdr:twoCellAnchor editAs="oneCell">
    <xdr:from>
      <xdr:col>14</xdr:col>
      <xdr:colOff>57150</xdr:colOff>
      <xdr:row>0</xdr:row>
      <xdr:rowOff>47625</xdr:rowOff>
    </xdr:from>
    <xdr:to>
      <xdr:col>14</xdr:col>
      <xdr:colOff>619125</xdr:colOff>
      <xdr:row>1</xdr:row>
      <xdr:rowOff>133350</xdr:rowOff>
    </xdr:to>
    <xdr:pic>
      <xdr:nvPicPr>
        <xdr:cNvPr id="2" name="Picture 7" descr="ccta_logo"/>
        <xdr:cNvPicPr preferRelativeResize="1">
          <a:picLocks noChangeAspect="1"/>
        </xdr:cNvPicPr>
      </xdr:nvPicPr>
      <xdr:blipFill>
        <a:blip r:embed="rId1"/>
        <a:stretch>
          <a:fillRect/>
        </a:stretch>
      </xdr:blipFill>
      <xdr:spPr>
        <a:xfrm>
          <a:off x="5448300" y="47625"/>
          <a:ext cx="561975" cy="361950"/>
        </a:xfrm>
        <a:prstGeom prst="rect">
          <a:avLst/>
        </a:prstGeom>
        <a:noFill/>
        <a:ln w="9525" cmpd="sng">
          <a:noFill/>
        </a:ln>
      </xdr:spPr>
    </xdr:pic>
    <xdr:clientData/>
  </xdr:twoCellAnchor>
  <xdr:twoCellAnchor editAs="oneCell">
    <xdr:from>
      <xdr:col>14</xdr:col>
      <xdr:colOff>57150</xdr:colOff>
      <xdr:row>0</xdr:row>
      <xdr:rowOff>47625</xdr:rowOff>
    </xdr:from>
    <xdr:to>
      <xdr:col>14</xdr:col>
      <xdr:colOff>619125</xdr:colOff>
      <xdr:row>1</xdr:row>
      <xdr:rowOff>133350</xdr:rowOff>
    </xdr:to>
    <xdr:pic>
      <xdr:nvPicPr>
        <xdr:cNvPr id="3" name="Picture 7" descr="ccta_logo"/>
        <xdr:cNvPicPr preferRelativeResize="1">
          <a:picLocks noChangeAspect="1"/>
        </xdr:cNvPicPr>
      </xdr:nvPicPr>
      <xdr:blipFill>
        <a:blip r:embed="rId1"/>
        <a:stretch>
          <a:fillRect/>
        </a:stretch>
      </xdr:blipFill>
      <xdr:spPr>
        <a:xfrm>
          <a:off x="5448300" y="47625"/>
          <a:ext cx="561975" cy="3619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247650</xdr:colOff>
      <xdr:row>0</xdr:row>
      <xdr:rowOff>28575</xdr:rowOff>
    </xdr:from>
    <xdr:to>
      <xdr:col>15</xdr:col>
      <xdr:colOff>57150</xdr:colOff>
      <xdr:row>1</xdr:row>
      <xdr:rowOff>104775</xdr:rowOff>
    </xdr:to>
    <xdr:pic>
      <xdr:nvPicPr>
        <xdr:cNvPr id="1" name="Picture 9" descr="ccta_logo"/>
        <xdr:cNvPicPr preferRelativeResize="1">
          <a:picLocks noChangeAspect="1"/>
        </xdr:cNvPicPr>
      </xdr:nvPicPr>
      <xdr:blipFill>
        <a:blip r:embed="rId1"/>
        <a:stretch>
          <a:fillRect/>
        </a:stretch>
      </xdr:blipFill>
      <xdr:spPr>
        <a:xfrm>
          <a:off x="5638800" y="28575"/>
          <a:ext cx="523875" cy="352425"/>
        </a:xfrm>
        <a:prstGeom prst="rect">
          <a:avLst/>
        </a:prstGeom>
        <a:noFill/>
        <a:ln w="9525" cmpd="sng">
          <a:noFill/>
        </a:ln>
      </xdr:spPr>
    </xdr:pic>
    <xdr:clientData/>
  </xdr:twoCellAnchor>
  <xdr:twoCellAnchor editAs="oneCell">
    <xdr:from>
      <xdr:col>14</xdr:col>
      <xdr:colOff>247650</xdr:colOff>
      <xdr:row>0</xdr:row>
      <xdr:rowOff>28575</xdr:rowOff>
    </xdr:from>
    <xdr:to>
      <xdr:col>15</xdr:col>
      <xdr:colOff>85725</xdr:colOff>
      <xdr:row>1</xdr:row>
      <xdr:rowOff>104775</xdr:rowOff>
    </xdr:to>
    <xdr:pic>
      <xdr:nvPicPr>
        <xdr:cNvPr id="2" name="Picture 9" descr="ccta_logo"/>
        <xdr:cNvPicPr preferRelativeResize="1">
          <a:picLocks noChangeAspect="1"/>
        </xdr:cNvPicPr>
      </xdr:nvPicPr>
      <xdr:blipFill>
        <a:blip r:embed="rId1"/>
        <a:stretch>
          <a:fillRect/>
        </a:stretch>
      </xdr:blipFill>
      <xdr:spPr>
        <a:xfrm>
          <a:off x="5638800" y="28575"/>
          <a:ext cx="552450" cy="352425"/>
        </a:xfrm>
        <a:prstGeom prst="rect">
          <a:avLst/>
        </a:prstGeom>
        <a:noFill/>
        <a:ln w="9525" cmpd="sng">
          <a:noFill/>
        </a:ln>
      </xdr:spPr>
    </xdr:pic>
    <xdr:clientData/>
  </xdr:twoCellAnchor>
  <xdr:twoCellAnchor editAs="oneCell">
    <xdr:from>
      <xdr:col>14</xdr:col>
      <xdr:colOff>247650</xdr:colOff>
      <xdr:row>0</xdr:row>
      <xdr:rowOff>28575</xdr:rowOff>
    </xdr:from>
    <xdr:to>
      <xdr:col>15</xdr:col>
      <xdr:colOff>85725</xdr:colOff>
      <xdr:row>1</xdr:row>
      <xdr:rowOff>104775</xdr:rowOff>
    </xdr:to>
    <xdr:pic>
      <xdr:nvPicPr>
        <xdr:cNvPr id="3" name="Picture 9" descr="ccta_logo"/>
        <xdr:cNvPicPr preferRelativeResize="1">
          <a:picLocks noChangeAspect="1"/>
        </xdr:cNvPicPr>
      </xdr:nvPicPr>
      <xdr:blipFill>
        <a:blip r:embed="rId1"/>
        <a:stretch>
          <a:fillRect/>
        </a:stretch>
      </xdr:blipFill>
      <xdr:spPr>
        <a:xfrm>
          <a:off x="5638800" y="28575"/>
          <a:ext cx="552450" cy="352425"/>
        </a:xfrm>
        <a:prstGeom prst="rect">
          <a:avLst/>
        </a:prstGeom>
        <a:noFill/>
        <a:ln w="9525" cmpd="sng">
          <a:noFill/>
        </a:ln>
      </xdr:spPr>
    </xdr:pic>
    <xdr:clientData/>
  </xdr:twoCellAnchor>
  <xdr:twoCellAnchor editAs="oneCell">
    <xdr:from>
      <xdr:col>14</xdr:col>
      <xdr:colOff>247650</xdr:colOff>
      <xdr:row>0</xdr:row>
      <xdr:rowOff>28575</xdr:rowOff>
    </xdr:from>
    <xdr:to>
      <xdr:col>15</xdr:col>
      <xdr:colOff>85725</xdr:colOff>
      <xdr:row>1</xdr:row>
      <xdr:rowOff>104775</xdr:rowOff>
    </xdr:to>
    <xdr:pic>
      <xdr:nvPicPr>
        <xdr:cNvPr id="4" name="Picture 9" descr="ccta_logo"/>
        <xdr:cNvPicPr preferRelativeResize="1">
          <a:picLocks noChangeAspect="1"/>
        </xdr:cNvPicPr>
      </xdr:nvPicPr>
      <xdr:blipFill>
        <a:blip r:embed="rId1"/>
        <a:stretch>
          <a:fillRect/>
        </a:stretch>
      </xdr:blipFill>
      <xdr:spPr>
        <a:xfrm>
          <a:off x="5638800" y="28575"/>
          <a:ext cx="552450" cy="3524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57150</xdr:colOff>
      <xdr:row>0</xdr:row>
      <xdr:rowOff>47625</xdr:rowOff>
    </xdr:from>
    <xdr:to>
      <xdr:col>14</xdr:col>
      <xdr:colOff>619125</xdr:colOff>
      <xdr:row>1</xdr:row>
      <xdr:rowOff>133350</xdr:rowOff>
    </xdr:to>
    <xdr:pic>
      <xdr:nvPicPr>
        <xdr:cNvPr id="1" name="Picture 7" descr="ccta_logo"/>
        <xdr:cNvPicPr preferRelativeResize="1">
          <a:picLocks noChangeAspect="1"/>
        </xdr:cNvPicPr>
      </xdr:nvPicPr>
      <xdr:blipFill>
        <a:blip r:embed="rId1"/>
        <a:stretch>
          <a:fillRect/>
        </a:stretch>
      </xdr:blipFill>
      <xdr:spPr>
        <a:xfrm>
          <a:off x="5448300" y="47625"/>
          <a:ext cx="561975" cy="361950"/>
        </a:xfrm>
        <a:prstGeom prst="rect">
          <a:avLst/>
        </a:prstGeom>
        <a:noFill/>
        <a:ln w="9525" cmpd="sng">
          <a:noFill/>
        </a:ln>
      </xdr:spPr>
    </xdr:pic>
    <xdr:clientData/>
  </xdr:twoCellAnchor>
  <xdr:twoCellAnchor editAs="oneCell">
    <xdr:from>
      <xdr:col>14</xdr:col>
      <xdr:colOff>57150</xdr:colOff>
      <xdr:row>0</xdr:row>
      <xdr:rowOff>47625</xdr:rowOff>
    </xdr:from>
    <xdr:to>
      <xdr:col>14</xdr:col>
      <xdr:colOff>619125</xdr:colOff>
      <xdr:row>1</xdr:row>
      <xdr:rowOff>133350</xdr:rowOff>
    </xdr:to>
    <xdr:pic>
      <xdr:nvPicPr>
        <xdr:cNvPr id="2" name="Picture 7" descr="ccta_logo"/>
        <xdr:cNvPicPr preferRelativeResize="1">
          <a:picLocks noChangeAspect="1"/>
        </xdr:cNvPicPr>
      </xdr:nvPicPr>
      <xdr:blipFill>
        <a:blip r:embed="rId1"/>
        <a:stretch>
          <a:fillRect/>
        </a:stretch>
      </xdr:blipFill>
      <xdr:spPr>
        <a:xfrm>
          <a:off x="5448300" y="47625"/>
          <a:ext cx="561975" cy="361950"/>
        </a:xfrm>
        <a:prstGeom prst="rect">
          <a:avLst/>
        </a:prstGeom>
        <a:noFill/>
        <a:ln w="9525" cmpd="sng">
          <a:noFill/>
        </a:ln>
      </xdr:spPr>
    </xdr:pic>
    <xdr:clientData/>
  </xdr:twoCellAnchor>
  <xdr:twoCellAnchor editAs="oneCell">
    <xdr:from>
      <xdr:col>14</xdr:col>
      <xdr:colOff>57150</xdr:colOff>
      <xdr:row>0</xdr:row>
      <xdr:rowOff>47625</xdr:rowOff>
    </xdr:from>
    <xdr:to>
      <xdr:col>14</xdr:col>
      <xdr:colOff>619125</xdr:colOff>
      <xdr:row>1</xdr:row>
      <xdr:rowOff>133350</xdr:rowOff>
    </xdr:to>
    <xdr:pic>
      <xdr:nvPicPr>
        <xdr:cNvPr id="3" name="Picture 7" descr="ccta_logo"/>
        <xdr:cNvPicPr preferRelativeResize="1">
          <a:picLocks noChangeAspect="1"/>
        </xdr:cNvPicPr>
      </xdr:nvPicPr>
      <xdr:blipFill>
        <a:blip r:embed="rId1"/>
        <a:stretch>
          <a:fillRect/>
        </a:stretch>
      </xdr:blipFill>
      <xdr:spPr>
        <a:xfrm>
          <a:off x="5448300" y="47625"/>
          <a:ext cx="561975" cy="3619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247650</xdr:colOff>
      <xdr:row>0</xdr:row>
      <xdr:rowOff>28575</xdr:rowOff>
    </xdr:from>
    <xdr:to>
      <xdr:col>15</xdr:col>
      <xdr:colOff>57150</xdr:colOff>
      <xdr:row>1</xdr:row>
      <xdr:rowOff>104775</xdr:rowOff>
    </xdr:to>
    <xdr:pic>
      <xdr:nvPicPr>
        <xdr:cNvPr id="1" name="Picture 9" descr="ccta_logo"/>
        <xdr:cNvPicPr preferRelativeResize="1">
          <a:picLocks noChangeAspect="1"/>
        </xdr:cNvPicPr>
      </xdr:nvPicPr>
      <xdr:blipFill>
        <a:blip r:embed="rId1"/>
        <a:stretch>
          <a:fillRect/>
        </a:stretch>
      </xdr:blipFill>
      <xdr:spPr>
        <a:xfrm>
          <a:off x="5638800" y="28575"/>
          <a:ext cx="523875" cy="352425"/>
        </a:xfrm>
        <a:prstGeom prst="rect">
          <a:avLst/>
        </a:prstGeom>
        <a:noFill/>
        <a:ln w="9525" cmpd="sng">
          <a:noFill/>
        </a:ln>
      </xdr:spPr>
    </xdr:pic>
    <xdr:clientData/>
  </xdr:twoCellAnchor>
  <xdr:twoCellAnchor editAs="oneCell">
    <xdr:from>
      <xdr:col>14</xdr:col>
      <xdr:colOff>247650</xdr:colOff>
      <xdr:row>0</xdr:row>
      <xdr:rowOff>28575</xdr:rowOff>
    </xdr:from>
    <xdr:to>
      <xdr:col>15</xdr:col>
      <xdr:colOff>85725</xdr:colOff>
      <xdr:row>1</xdr:row>
      <xdr:rowOff>104775</xdr:rowOff>
    </xdr:to>
    <xdr:pic>
      <xdr:nvPicPr>
        <xdr:cNvPr id="2" name="Picture 9" descr="ccta_logo"/>
        <xdr:cNvPicPr preferRelativeResize="1">
          <a:picLocks noChangeAspect="1"/>
        </xdr:cNvPicPr>
      </xdr:nvPicPr>
      <xdr:blipFill>
        <a:blip r:embed="rId1"/>
        <a:stretch>
          <a:fillRect/>
        </a:stretch>
      </xdr:blipFill>
      <xdr:spPr>
        <a:xfrm>
          <a:off x="5638800" y="28575"/>
          <a:ext cx="552450" cy="352425"/>
        </a:xfrm>
        <a:prstGeom prst="rect">
          <a:avLst/>
        </a:prstGeom>
        <a:noFill/>
        <a:ln w="9525" cmpd="sng">
          <a:noFill/>
        </a:ln>
      </xdr:spPr>
    </xdr:pic>
    <xdr:clientData/>
  </xdr:twoCellAnchor>
  <xdr:twoCellAnchor editAs="oneCell">
    <xdr:from>
      <xdr:col>14</xdr:col>
      <xdr:colOff>247650</xdr:colOff>
      <xdr:row>0</xdr:row>
      <xdr:rowOff>28575</xdr:rowOff>
    </xdr:from>
    <xdr:to>
      <xdr:col>15</xdr:col>
      <xdr:colOff>85725</xdr:colOff>
      <xdr:row>1</xdr:row>
      <xdr:rowOff>104775</xdr:rowOff>
    </xdr:to>
    <xdr:pic>
      <xdr:nvPicPr>
        <xdr:cNvPr id="3" name="Picture 9" descr="ccta_logo"/>
        <xdr:cNvPicPr preferRelativeResize="1">
          <a:picLocks noChangeAspect="1"/>
        </xdr:cNvPicPr>
      </xdr:nvPicPr>
      <xdr:blipFill>
        <a:blip r:embed="rId1"/>
        <a:stretch>
          <a:fillRect/>
        </a:stretch>
      </xdr:blipFill>
      <xdr:spPr>
        <a:xfrm>
          <a:off x="5638800" y="28575"/>
          <a:ext cx="552450" cy="3524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57150</xdr:colOff>
      <xdr:row>0</xdr:row>
      <xdr:rowOff>47625</xdr:rowOff>
    </xdr:from>
    <xdr:to>
      <xdr:col>14</xdr:col>
      <xdr:colOff>619125</xdr:colOff>
      <xdr:row>1</xdr:row>
      <xdr:rowOff>133350</xdr:rowOff>
    </xdr:to>
    <xdr:pic>
      <xdr:nvPicPr>
        <xdr:cNvPr id="1" name="Picture 7" descr="ccta_logo"/>
        <xdr:cNvPicPr preferRelativeResize="1">
          <a:picLocks noChangeAspect="1"/>
        </xdr:cNvPicPr>
      </xdr:nvPicPr>
      <xdr:blipFill>
        <a:blip r:embed="rId1"/>
        <a:stretch>
          <a:fillRect/>
        </a:stretch>
      </xdr:blipFill>
      <xdr:spPr>
        <a:xfrm>
          <a:off x="5448300" y="47625"/>
          <a:ext cx="561975" cy="361950"/>
        </a:xfrm>
        <a:prstGeom prst="rect">
          <a:avLst/>
        </a:prstGeom>
        <a:noFill/>
        <a:ln w="9525" cmpd="sng">
          <a:noFill/>
        </a:ln>
      </xdr:spPr>
    </xdr:pic>
    <xdr:clientData/>
  </xdr:twoCellAnchor>
  <xdr:twoCellAnchor editAs="oneCell">
    <xdr:from>
      <xdr:col>14</xdr:col>
      <xdr:colOff>57150</xdr:colOff>
      <xdr:row>0</xdr:row>
      <xdr:rowOff>47625</xdr:rowOff>
    </xdr:from>
    <xdr:to>
      <xdr:col>14</xdr:col>
      <xdr:colOff>619125</xdr:colOff>
      <xdr:row>1</xdr:row>
      <xdr:rowOff>133350</xdr:rowOff>
    </xdr:to>
    <xdr:pic>
      <xdr:nvPicPr>
        <xdr:cNvPr id="2" name="Picture 7" descr="ccta_logo"/>
        <xdr:cNvPicPr preferRelativeResize="1">
          <a:picLocks noChangeAspect="1"/>
        </xdr:cNvPicPr>
      </xdr:nvPicPr>
      <xdr:blipFill>
        <a:blip r:embed="rId1"/>
        <a:stretch>
          <a:fillRect/>
        </a:stretch>
      </xdr:blipFill>
      <xdr:spPr>
        <a:xfrm>
          <a:off x="5448300" y="47625"/>
          <a:ext cx="561975" cy="361950"/>
        </a:xfrm>
        <a:prstGeom prst="rect">
          <a:avLst/>
        </a:prstGeom>
        <a:noFill/>
        <a:ln w="9525" cmpd="sng">
          <a:noFill/>
        </a:ln>
      </xdr:spPr>
    </xdr:pic>
    <xdr:clientData/>
  </xdr:twoCellAnchor>
  <xdr:twoCellAnchor editAs="oneCell">
    <xdr:from>
      <xdr:col>14</xdr:col>
      <xdr:colOff>57150</xdr:colOff>
      <xdr:row>0</xdr:row>
      <xdr:rowOff>47625</xdr:rowOff>
    </xdr:from>
    <xdr:to>
      <xdr:col>14</xdr:col>
      <xdr:colOff>619125</xdr:colOff>
      <xdr:row>1</xdr:row>
      <xdr:rowOff>133350</xdr:rowOff>
    </xdr:to>
    <xdr:pic>
      <xdr:nvPicPr>
        <xdr:cNvPr id="3" name="Picture 7" descr="ccta_logo"/>
        <xdr:cNvPicPr preferRelativeResize="1">
          <a:picLocks noChangeAspect="1"/>
        </xdr:cNvPicPr>
      </xdr:nvPicPr>
      <xdr:blipFill>
        <a:blip r:embed="rId1"/>
        <a:stretch>
          <a:fillRect/>
        </a:stretch>
      </xdr:blipFill>
      <xdr:spPr>
        <a:xfrm>
          <a:off x="5448300" y="47625"/>
          <a:ext cx="561975" cy="3619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200025</xdr:colOff>
      <xdr:row>0</xdr:row>
      <xdr:rowOff>47625</xdr:rowOff>
    </xdr:from>
    <xdr:to>
      <xdr:col>15</xdr:col>
      <xdr:colOff>19050</xdr:colOff>
      <xdr:row>1</xdr:row>
      <xdr:rowOff>133350</xdr:rowOff>
    </xdr:to>
    <xdr:pic>
      <xdr:nvPicPr>
        <xdr:cNvPr id="1" name="Picture 7" descr="ccta_logo"/>
        <xdr:cNvPicPr preferRelativeResize="1">
          <a:picLocks noChangeAspect="1"/>
        </xdr:cNvPicPr>
      </xdr:nvPicPr>
      <xdr:blipFill>
        <a:blip r:embed="rId1"/>
        <a:stretch>
          <a:fillRect/>
        </a:stretch>
      </xdr:blipFill>
      <xdr:spPr>
        <a:xfrm>
          <a:off x="5591175" y="47625"/>
          <a:ext cx="533400" cy="361950"/>
        </a:xfrm>
        <a:prstGeom prst="rect">
          <a:avLst/>
        </a:prstGeom>
        <a:noFill/>
        <a:ln w="9525" cmpd="sng">
          <a:noFill/>
        </a:ln>
      </xdr:spPr>
    </xdr:pic>
    <xdr:clientData/>
  </xdr:twoCellAnchor>
  <xdr:twoCellAnchor editAs="oneCell">
    <xdr:from>
      <xdr:col>14</xdr:col>
      <xdr:colOff>200025</xdr:colOff>
      <xdr:row>0</xdr:row>
      <xdr:rowOff>47625</xdr:rowOff>
    </xdr:from>
    <xdr:to>
      <xdr:col>15</xdr:col>
      <xdr:colOff>47625</xdr:colOff>
      <xdr:row>1</xdr:row>
      <xdr:rowOff>133350</xdr:rowOff>
    </xdr:to>
    <xdr:pic>
      <xdr:nvPicPr>
        <xdr:cNvPr id="2" name="Picture 7" descr="ccta_logo"/>
        <xdr:cNvPicPr preferRelativeResize="1">
          <a:picLocks noChangeAspect="1"/>
        </xdr:cNvPicPr>
      </xdr:nvPicPr>
      <xdr:blipFill>
        <a:blip r:embed="rId1"/>
        <a:stretch>
          <a:fillRect/>
        </a:stretch>
      </xdr:blipFill>
      <xdr:spPr>
        <a:xfrm>
          <a:off x="5591175" y="47625"/>
          <a:ext cx="561975" cy="361950"/>
        </a:xfrm>
        <a:prstGeom prst="rect">
          <a:avLst/>
        </a:prstGeom>
        <a:noFill/>
        <a:ln w="9525" cmpd="sng">
          <a:noFill/>
        </a:ln>
      </xdr:spPr>
    </xdr:pic>
    <xdr:clientData/>
  </xdr:twoCellAnchor>
  <xdr:twoCellAnchor editAs="oneCell">
    <xdr:from>
      <xdr:col>14</xdr:col>
      <xdr:colOff>200025</xdr:colOff>
      <xdr:row>0</xdr:row>
      <xdr:rowOff>47625</xdr:rowOff>
    </xdr:from>
    <xdr:to>
      <xdr:col>15</xdr:col>
      <xdr:colOff>47625</xdr:colOff>
      <xdr:row>1</xdr:row>
      <xdr:rowOff>133350</xdr:rowOff>
    </xdr:to>
    <xdr:pic>
      <xdr:nvPicPr>
        <xdr:cNvPr id="3" name="Picture 7" descr="ccta_logo"/>
        <xdr:cNvPicPr preferRelativeResize="1">
          <a:picLocks noChangeAspect="1"/>
        </xdr:cNvPicPr>
      </xdr:nvPicPr>
      <xdr:blipFill>
        <a:blip r:embed="rId1"/>
        <a:stretch>
          <a:fillRect/>
        </a:stretch>
      </xdr:blipFill>
      <xdr:spPr>
        <a:xfrm>
          <a:off x="5591175" y="47625"/>
          <a:ext cx="561975" cy="3619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Wen\&#26700;&#38754;\FILA&#25277;&#31844;&#32080;&#26524;\&#20057;&#32068;-&#30007;&#22899;&#21934;&#38617;-2.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Wen\&#26700;&#38754;\FILA&#25277;&#31844;&#32080;&#26524;\&#20057;&#32068;-&#30007;&#22899;&#21934;&#38617;-3.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nts%20and%20Settings\Wen\&#26700;&#38754;\FILA&#25277;&#31844;&#32080;&#26524;\&#20057;&#32068;-&#30007;&#22899;&#21934;&#38617;-4.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nts%20and%20Settings\Wen\&#26700;&#38754;\FILA&#25277;&#31844;&#32080;&#26524;\&#20057;&#32068;-&#30007;&#22899;&#21934;&#38617;-5.0.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Documents%20and%20Settings\Wen\&#26700;&#38754;\FILA&#25277;&#31844;&#32080;&#26524;\&#20057;&#32068;-&#30007;&#22899;&#21934;&#38617;-&#20844;&#38283;&#25361;&#25136;.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Documents%20and%20Settings\Wen\&#26700;&#38754;\FILA&#25277;&#31844;&#32080;&#26524;\&#20057;&#32068;-&#30007;&#21934;-2.0&amp;3.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Week SetUp"/>
      <sheetName val="女單準備名單"/>
      <sheetName val="女單32籤"/>
      <sheetName val="男雙準備名單"/>
      <sheetName val="男雙64籤"/>
      <sheetName val="女雙準備名單"/>
      <sheetName val="女雙16籤"/>
    </sheetNames>
    <definedNames>
      <definedName name="Jun_Hide_CU"/>
      <definedName name="Jun_Show_CU"/>
    </definedNames>
    <sheetDataSet>
      <sheetData sheetId="0">
        <row r="6">
          <cell r="A6" t="str">
            <v>FILA盃全國乙組網球排名賽</v>
          </cell>
        </row>
        <row r="8">
          <cell r="A8" t="str">
            <v>FILA盃全國乙組網球排名賽</v>
          </cell>
        </row>
        <row r="10">
          <cell r="A10" t="str">
            <v>20~21/03/2010</v>
          </cell>
          <cell r="C10" t="str">
            <v>臺北內湖彩虹河濱公園</v>
          </cell>
          <cell r="E10" t="str">
            <v>王凌華</v>
          </cell>
        </row>
      </sheetData>
      <sheetData sheetId="1">
        <row r="7">
          <cell r="A7">
            <v>1</v>
          </cell>
          <cell r="B7" t="str">
            <v>森田幸子</v>
          </cell>
        </row>
        <row r="8">
          <cell r="A8">
            <v>2</v>
          </cell>
          <cell r="B8" t="str">
            <v>李文欣</v>
          </cell>
          <cell r="D8" t="str">
            <v>個人參賽</v>
          </cell>
        </row>
        <row r="9">
          <cell r="A9">
            <v>3</v>
          </cell>
          <cell r="B9" t="str">
            <v>李清麗</v>
          </cell>
        </row>
        <row r="10">
          <cell r="A10">
            <v>4</v>
          </cell>
          <cell r="B10" t="str">
            <v>楊思維</v>
          </cell>
          <cell r="D10" t="str">
            <v>大新店網球村</v>
          </cell>
        </row>
        <row r="11">
          <cell r="A11">
            <v>5</v>
          </cell>
          <cell r="B11" t="str">
            <v>黃馨弘</v>
          </cell>
        </row>
        <row r="12">
          <cell r="A12">
            <v>6</v>
          </cell>
          <cell r="B12" t="str">
            <v>陳元瑜</v>
          </cell>
        </row>
        <row r="13">
          <cell r="A13">
            <v>7</v>
          </cell>
          <cell r="B13" t="str">
            <v>許家寧</v>
          </cell>
        </row>
        <row r="14">
          <cell r="A14">
            <v>8</v>
          </cell>
          <cell r="B14" t="str">
            <v>陳怡薰</v>
          </cell>
          <cell r="D14" t="str">
            <v>聯合勸募協會</v>
          </cell>
        </row>
        <row r="15">
          <cell r="A15">
            <v>9</v>
          </cell>
          <cell r="B15" t="str">
            <v>伊瑩‧迪魯</v>
          </cell>
          <cell r="D15" t="str">
            <v>玄奘大學</v>
          </cell>
        </row>
        <row r="16">
          <cell r="A16">
            <v>10</v>
          </cell>
          <cell r="B16" t="str">
            <v>林孟儒</v>
          </cell>
          <cell r="D16" t="str">
            <v>台科大</v>
          </cell>
        </row>
        <row r="17">
          <cell r="A17">
            <v>11</v>
          </cell>
          <cell r="B17" t="str">
            <v>周姝妤</v>
          </cell>
          <cell r="D17" t="str">
            <v>台科大</v>
          </cell>
        </row>
        <row r="18">
          <cell r="A18">
            <v>12</v>
          </cell>
          <cell r="B18" t="str">
            <v>郭鳳如</v>
          </cell>
          <cell r="D18" t="str">
            <v>台科大</v>
          </cell>
        </row>
        <row r="19">
          <cell r="A19">
            <v>13</v>
          </cell>
          <cell r="B19" t="str">
            <v>劉佩儒</v>
          </cell>
          <cell r="D19" t="str">
            <v>台灣科技大學</v>
          </cell>
        </row>
        <row r="20">
          <cell r="A20">
            <v>14</v>
          </cell>
          <cell r="B20" t="str">
            <v>吳美蘭</v>
          </cell>
        </row>
        <row r="21">
          <cell r="A21">
            <v>15</v>
          </cell>
          <cell r="B21" t="str">
            <v>周香伶</v>
          </cell>
        </row>
        <row r="22">
          <cell r="A22">
            <v>16</v>
          </cell>
          <cell r="B22" t="str">
            <v>李青諭</v>
          </cell>
          <cell r="D22" t="str">
            <v>大湖國小</v>
          </cell>
        </row>
        <row r="23">
          <cell r="A23">
            <v>17</v>
          </cell>
          <cell r="B23" t="str">
            <v>陳郁融</v>
          </cell>
          <cell r="D23" t="str">
            <v>台灣大學</v>
          </cell>
        </row>
        <row r="24">
          <cell r="A24">
            <v>18</v>
          </cell>
          <cell r="B24" t="str">
            <v>陳玟華</v>
          </cell>
          <cell r="D24" t="str">
            <v>台灣大學</v>
          </cell>
        </row>
        <row r="25">
          <cell r="A25">
            <v>19</v>
          </cell>
          <cell r="B25" t="str">
            <v>何冠潔</v>
          </cell>
          <cell r="D25" t="str">
            <v>大同大學</v>
          </cell>
        </row>
        <row r="26">
          <cell r="A26">
            <v>20</v>
          </cell>
          <cell r="B26" t="str">
            <v>周旆宇</v>
          </cell>
        </row>
        <row r="27">
          <cell r="A27">
            <v>21</v>
          </cell>
          <cell r="B27" t="str">
            <v>陳柏玉</v>
          </cell>
          <cell r="D27" t="str">
            <v>新興國中</v>
          </cell>
        </row>
        <row r="28">
          <cell r="A28">
            <v>22</v>
          </cell>
          <cell r="B28" t="str">
            <v>陸筠</v>
          </cell>
          <cell r="D28" t="str">
            <v>民權國小</v>
          </cell>
        </row>
        <row r="29">
          <cell r="A29">
            <v>23</v>
          </cell>
          <cell r="B29" t="str">
            <v>張雅琪</v>
          </cell>
          <cell r="D29" t="str">
            <v>中原大學</v>
          </cell>
        </row>
        <row r="30">
          <cell r="A30">
            <v>24</v>
          </cell>
          <cell r="B30" t="str">
            <v>李沛臻</v>
          </cell>
          <cell r="D30" t="str">
            <v>中原大學</v>
          </cell>
        </row>
        <row r="31">
          <cell r="A31">
            <v>25</v>
          </cell>
          <cell r="B31" t="str">
            <v>江秉蓉</v>
          </cell>
          <cell r="D31" t="str">
            <v>中原大學</v>
          </cell>
        </row>
        <row r="32">
          <cell r="A32">
            <v>26</v>
          </cell>
          <cell r="B32" t="str">
            <v>涂美玲</v>
          </cell>
        </row>
        <row r="33">
          <cell r="A33">
            <v>27</v>
          </cell>
          <cell r="B33" t="str">
            <v>吳品萱</v>
          </cell>
          <cell r="D33" t="str">
            <v>中國文化大學</v>
          </cell>
        </row>
        <row r="34">
          <cell r="A34">
            <v>28</v>
          </cell>
          <cell r="B34" t="str">
            <v>王畇茹</v>
          </cell>
        </row>
        <row r="35">
          <cell r="A35">
            <v>29</v>
          </cell>
          <cell r="B35" t="str">
            <v>王芸翊</v>
          </cell>
        </row>
        <row r="36">
          <cell r="A36">
            <v>30</v>
          </cell>
          <cell r="B36" t="str">
            <v>譚正平</v>
          </cell>
          <cell r="M36">
            <v>999</v>
          </cell>
        </row>
        <row r="37">
          <cell r="A37">
            <v>31</v>
          </cell>
          <cell r="B37" t="str">
            <v>BYE</v>
          </cell>
          <cell r="M37">
            <v>999</v>
          </cell>
        </row>
        <row r="38">
          <cell r="A38">
            <v>32</v>
          </cell>
          <cell r="B38" t="str">
            <v>BYE</v>
          </cell>
          <cell r="M38">
            <v>999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Week SetUp"/>
      <sheetName val="女單準備名單"/>
      <sheetName val="女單16籤"/>
      <sheetName val="男雙準備名單"/>
      <sheetName val="男雙64籤"/>
      <sheetName val="女雙準備名單"/>
      <sheetName val="女雙16籤"/>
    </sheetNames>
    <definedNames>
      <definedName name="Jun_Hide_CU"/>
      <definedName name="Jun_Show_CU"/>
    </definedNames>
    <sheetDataSet>
      <sheetData sheetId="0">
        <row r="6">
          <cell r="A6" t="str">
            <v>FILA盃全國乙組網球排名賽</v>
          </cell>
        </row>
        <row r="8">
          <cell r="A8" t="str">
            <v>FILA盃全國乙組網球排名賽</v>
          </cell>
        </row>
        <row r="10">
          <cell r="A10" t="str">
            <v>20~21/03/2010</v>
          </cell>
          <cell r="C10" t="str">
            <v>臺北內湖彩虹河濱公園</v>
          </cell>
          <cell r="E10" t="str">
            <v>王凌華</v>
          </cell>
        </row>
      </sheetData>
      <sheetData sheetId="1">
        <row r="7">
          <cell r="A7">
            <v>1</v>
          </cell>
          <cell r="B7" t="str">
            <v>黃中燕</v>
          </cell>
          <cell r="D7" t="str">
            <v>鶯歌國小</v>
          </cell>
        </row>
        <row r="8">
          <cell r="A8">
            <v>2</v>
          </cell>
          <cell r="B8" t="str">
            <v>何怡萍</v>
          </cell>
          <cell r="D8" t="str">
            <v>壯青牙科</v>
          </cell>
        </row>
        <row r="9">
          <cell r="A9">
            <v>3</v>
          </cell>
          <cell r="B9" t="str">
            <v>范姜行樂</v>
          </cell>
          <cell r="D9" t="str">
            <v>壯青牙科</v>
          </cell>
        </row>
        <row r="10">
          <cell r="A10">
            <v>4</v>
          </cell>
          <cell r="B10" t="str">
            <v>許文馨</v>
          </cell>
          <cell r="D10" t="str">
            <v>交通大學</v>
          </cell>
        </row>
        <row r="11">
          <cell r="A11">
            <v>5</v>
          </cell>
          <cell r="B11" t="str">
            <v>李清麗</v>
          </cell>
        </row>
        <row r="12">
          <cell r="A12">
            <v>6</v>
          </cell>
          <cell r="B12" t="str">
            <v>林世齡</v>
          </cell>
          <cell r="D12" t="str">
            <v>政治大學</v>
          </cell>
        </row>
        <row r="13">
          <cell r="A13">
            <v>7</v>
          </cell>
          <cell r="B13" t="str">
            <v>黃馨弘</v>
          </cell>
        </row>
        <row r="14">
          <cell r="A14">
            <v>8</v>
          </cell>
          <cell r="B14" t="str">
            <v>唐葳 </v>
          </cell>
          <cell r="D14" t="str">
            <v>大湖國小</v>
          </cell>
        </row>
        <row r="15">
          <cell r="A15">
            <v>9</v>
          </cell>
          <cell r="B15" t="str">
            <v>簡詩怡</v>
          </cell>
        </row>
        <row r="16">
          <cell r="A16">
            <v>10</v>
          </cell>
          <cell r="B16" t="str">
            <v>許韶倫</v>
          </cell>
        </row>
        <row r="17">
          <cell r="A17">
            <v>11</v>
          </cell>
          <cell r="B17" t="str">
            <v>陳柏玉</v>
          </cell>
          <cell r="D17" t="str">
            <v>新興國中</v>
          </cell>
        </row>
        <row r="18">
          <cell r="A18">
            <v>12</v>
          </cell>
          <cell r="B18" t="str">
            <v>張挹庭</v>
          </cell>
          <cell r="D18" t="str">
            <v>至善國中</v>
          </cell>
        </row>
        <row r="19">
          <cell r="A19">
            <v>13</v>
          </cell>
          <cell r="B19" t="str">
            <v>黃于恬</v>
          </cell>
          <cell r="D19" t="str">
            <v>中國文化大學</v>
          </cell>
        </row>
        <row r="20">
          <cell r="A20">
            <v>14</v>
          </cell>
          <cell r="B20" t="str">
            <v>陳詩涵</v>
          </cell>
          <cell r="D20" t="str">
            <v>中國文化大學</v>
          </cell>
        </row>
        <row r="21">
          <cell r="A21">
            <v>15</v>
          </cell>
          <cell r="B21" t="str">
            <v>簡培如</v>
          </cell>
          <cell r="D21" t="str">
            <v>高縣忠孝國小</v>
          </cell>
        </row>
        <row r="22">
          <cell r="A22">
            <v>16</v>
          </cell>
          <cell r="B22" t="str">
            <v>張元瑋</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Week SetUp"/>
      <sheetName val="男單"/>
      <sheetName val="男單64籤"/>
      <sheetName val="女單準備名單"/>
      <sheetName val="女單16籤"/>
      <sheetName val="男雙準備名單"/>
      <sheetName val="男雙16籤"/>
      <sheetName val="女雙準備名單"/>
      <sheetName val="女雙4籤"/>
    </sheetNames>
    <definedNames>
      <definedName name="Jun_Hide_CU"/>
      <definedName name="Jun_Show_CU"/>
    </definedNames>
    <sheetDataSet>
      <sheetData sheetId="0">
        <row r="6">
          <cell r="A6" t="str">
            <v>FILA盃全國乙組網球排名賽</v>
          </cell>
        </row>
        <row r="8">
          <cell r="A8" t="str">
            <v>FILA盃全國乙組網球排名賽</v>
          </cell>
        </row>
        <row r="10">
          <cell r="A10" t="str">
            <v>20~21/03/2010</v>
          </cell>
          <cell r="C10" t="str">
            <v>臺北內湖彩虹河濱公園</v>
          </cell>
          <cell r="E10" t="str">
            <v>王凌華</v>
          </cell>
        </row>
      </sheetData>
      <sheetData sheetId="1">
        <row r="7">
          <cell r="A7">
            <v>1</v>
          </cell>
          <cell r="B7" t="str">
            <v>盧冠達</v>
          </cell>
        </row>
        <row r="8">
          <cell r="A8">
            <v>2</v>
          </cell>
          <cell r="B8" t="str">
            <v>謝博安</v>
          </cell>
          <cell r="D8" t="str">
            <v>新泰國中</v>
          </cell>
        </row>
        <row r="9">
          <cell r="A9">
            <v>3</v>
          </cell>
          <cell r="B9" t="str">
            <v>郭丞善</v>
          </cell>
          <cell r="D9" t="str">
            <v>新泰國中</v>
          </cell>
        </row>
        <row r="10">
          <cell r="A10">
            <v>4</v>
          </cell>
          <cell r="B10" t="str">
            <v>林沐春</v>
          </cell>
        </row>
        <row r="11">
          <cell r="A11">
            <v>5</v>
          </cell>
          <cell r="B11" t="str">
            <v>董家維</v>
          </cell>
        </row>
        <row r="12">
          <cell r="A12">
            <v>6</v>
          </cell>
          <cell r="B12" t="str">
            <v>周修愷</v>
          </cell>
          <cell r="D12" t="str">
            <v>天母網球場</v>
          </cell>
        </row>
        <row r="13">
          <cell r="A13">
            <v>7</v>
          </cell>
          <cell r="B13" t="str">
            <v>飯田時孝</v>
          </cell>
          <cell r="D13" t="str">
            <v>瑞湖</v>
          </cell>
        </row>
        <row r="14">
          <cell r="A14">
            <v>8</v>
          </cell>
          <cell r="B14" t="str">
            <v>黃士韋</v>
          </cell>
          <cell r="D14" t="str">
            <v>慈濟大學</v>
          </cell>
        </row>
        <row r="15">
          <cell r="A15">
            <v>9</v>
          </cell>
          <cell r="B15" t="str">
            <v>王浩軒</v>
          </cell>
        </row>
        <row r="16">
          <cell r="A16">
            <v>10</v>
          </cell>
          <cell r="B16" t="str">
            <v>葉家宏</v>
          </cell>
        </row>
        <row r="17">
          <cell r="A17">
            <v>11</v>
          </cell>
          <cell r="B17" t="str">
            <v>黃旻偉</v>
          </cell>
          <cell r="D17" t="str">
            <v>國立臺灣師範大學</v>
          </cell>
        </row>
        <row r="18">
          <cell r="A18">
            <v>12</v>
          </cell>
          <cell r="B18" t="str">
            <v>曾顗瑞</v>
          </cell>
        </row>
        <row r="19">
          <cell r="A19">
            <v>13</v>
          </cell>
          <cell r="B19" t="str">
            <v>陳彥睿</v>
          </cell>
        </row>
        <row r="20">
          <cell r="A20">
            <v>14</v>
          </cell>
          <cell r="B20" t="str">
            <v>楊博翰</v>
          </cell>
        </row>
        <row r="21">
          <cell r="A21">
            <v>15</v>
          </cell>
          <cell r="B21" t="str">
            <v>林冠丞</v>
          </cell>
        </row>
        <row r="22">
          <cell r="A22">
            <v>16</v>
          </cell>
          <cell r="B22" t="str">
            <v>駱豊儒</v>
          </cell>
          <cell r="D22" t="str">
            <v>台科大</v>
          </cell>
        </row>
        <row r="23">
          <cell r="A23">
            <v>17</v>
          </cell>
          <cell r="B23" t="str">
            <v>邱勝鴻</v>
          </cell>
          <cell r="D23" t="str">
            <v>育達商業科技大學</v>
          </cell>
        </row>
        <row r="24">
          <cell r="A24">
            <v>18</v>
          </cell>
          <cell r="B24" t="str">
            <v>黃祥驊</v>
          </cell>
          <cell r="D24" t="str">
            <v>長庚大學</v>
          </cell>
        </row>
        <row r="25">
          <cell r="A25">
            <v>19</v>
          </cell>
          <cell r="B25" t="str">
            <v>陳志宏</v>
          </cell>
          <cell r="D25" t="str">
            <v>樹林網球場</v>
          </cell>
        </row>
        <row r="26">
          <cell r="A26">
            <v>20</v>
          </cell>
          <cell r="B26" t="str">
            <v>陳金來</v>
          </cell>
          <cell r="D26" t="str">
            <v>樹林網球場</v>
          </cell>
        </row>
        <row r="27">
          <cell r="A27">
            <v>21</v>
          </cell>
          <cell r="B27" t="str">
            <v>周承彥</v>
          </cell>
          <cell r="D27" t="str">
            <v>成功高中</v>
          </cell>
        </row>
        <row r="28">
          <cell r="A28">
            <v>22</v>
          </cell>
          <cell r="B28" t="str">
            <v>李修安</v>
          </cell>
        </row>
        <row r="29">
          <cell r="A29">
            <v>23</v>
          </cell>
          <cell r="B29" t="str">
            <v>楊祖立</v>
          </cell>
          <cell r="D29" t="str">
            <v>商之器科技股份有限公司</v>
          </cell>
        </row>
        <row r="30">
          <cell r="A30">
            <v>24</v>
          </cell>
          <cell r="B30" t="str">
            <v>陳慶尚</v>
          </cell>
          <cell r="D30" t="str">
            <v>社會一族</v>
          </cell>
        </row>
        <row r="31">
          <cell r="A31">
            <v>25</v>
          </cell>
          <cell r="B31" t="str">
            <v>林錫麟</v>
          </cell>
        </row>
        <row r="32">
          <cell r="A32">
            <v>26</v>
          </cell>
          <cell r="B32" t="str">
            <v>Kevin Kelly</v>
          </cell>
          <cell r="D32" t="str">
            <v>台北美國學校</v>
          </cell>
        </row>
        <row r="33">
          <cell r="A33">
            <v>27</v>
          </cell>
          <cell r="B33" t="str">
            <v>蔡文凱</v>
          </cell>
          <cell r="D33" t="str">
            <v>北斗網球場</v>
          </cell>
        </row>
        <row r="34">
          <cell r="A34">
            <v>28</v>
          </cell>
          <cell r="B34" t="str">
            <v>黃酩翔</v>
          </cell>
          <cell r="D34" t="str">
            <v>北斗網球場</v>
          </cell>
        </row>
        <row r="35">
          <cell r="A35">
            <v>29</v>
          </cell>
          <cell r="B35" t="str">
            <v>邵祺欽</v>
          </cell>
          <cell r="D35" t="str">
            <v>日商野村總合研究所</v>
          </cell>
        </row>
        <row r="36">
          <cell r="A36">
            <v>30</v>
          </cell>
          <cell r="B36" t="str">
            <v>劉浩良</v>
          </cell>
        </row>
        <row r="37">
          <cell r="A37">
            <v>31</v>
          </cell>
          <cell r="B37" t="str">
            <v>張延年</v>
          </cell>
        </row>
        <row r="38">
          <cell r="A38">
            <v>32</v>
          </cell>
          <cell r="B38" t="str">
            <v>杜柏翰</v>
          </cell>
          <cell r="D38" t="str">
            <v>北市中興高中</v>
          </cell>
        </row>
        <row r="39">
          <cell r="A39">
            <v>33</v>
          </cell>
          <cell r="B39" t="str">
            <v>薛博瀚</v>
          </cell>
          <cell r="D39" t="str">
            <v>北市中興高中</v>
          </cell>
        </row>
        <row r="40">
          <cell r="A40">
            <v>34</v>
          </cell>
          <cell r="B40" t="str">
            <v>蘇晉輝</v>
          </cell>
          <cell r="D40" t="str">
            <v>三民高中</v>
          </cell>
        </row>
        <row r="41">
          <cell r="A41">
            <v>35</v>
          </cell>
          <cell r="B41" t="str">
            <v>陳彥旭</v>
          </cell>
          <cell r="D41" t="str">
            <v>三民高中</v>
          </cell>
        </row>
        <row r="42">
          <cell r="A42">
            <v>36</v>
          </cell>
          <cell r="B42" t="str">
            <v>陳文彥</v>
          </cell>
        </row>
        <row r="43">
          <cell r="A43">
            <v>37</v>
          </cell>
          <cell r="B43" t="str">
            <v>駱建勛</v>
          </cell>
          <cell r="D43" t="str">
            <v>霧峰五福國小</v>
          </cell>
        </row>
        <row r="44">
          <cell r="A44">
            <v>38</v>
          </cell>
          <cell r="B44" t="str">
            <v>林宏霖</v>
          </cell>
          <cell r="D44" t="str">
            <v>北市陽明高中</v>
          </cell>
        </row>
        <row r="45">
          <cell r="A45">
            <v>39</v>
          </cell>
          <cell r="B45" t="str">
            <v>蕭光志</v>
          </cell>
          <cell r="D45" t="str">
            <v>北市陽明高中</v>
          </cell>
        </row>
        <row r="46">
          <cell r="A46">
            <v>40</v>
          </cell>
          <cell r="B46" t="str">
            <v>李孟庭</v>
          </cell>
          <cell r="D46" t="str">
            <v>新興國中</v>
          </cell>
        </row>
        <row r="47">
          <cell r="A47">
            <v>41</v>
          </cell>
          <cell r="B47" t="str">
            <v>繆景皓</v>
          </cell>
          <cell r="D47" t="str">
            <v>新興國中</v>
          </cell>
        </row>
        <row r="48">
          <cell r="A48">
            <v>42</v>
          </cell>
          <cell r="B48" t="str">
            <v>朱矞恩</v>
          </cell>
          <cell r="D48" t="str">
            <v>中興高中</v>
          </cell>
        </row>
        <row r="49">
          <cell r="A49">
            <v>43</v>
          </cell>
          <cell r="B49" t="str">
            <v>BYE</v>
          </cell>
        </row>
        <row r="50">
          <cell r="A50">
            <v>44</v>
          </cell>
          <cell r="B50" t="str">
            <v>BYE</v>
          </cell>
        </row>
        <row r="51">
          <cell r="A51">
            <v>45</v>
          </cell>
          <cell r="B51" t="str">
            <v>BYE</v>
          </cell>
          <cell r="M51">
            <v>999</v>
          </cell>
          <cell r="P51">
            <v>0</v>
          </cell>
        </row>
        <row r="52">
          <cell r="A52">
            <v>46</v>
          </cell>
          <cell r="B52" t="str">
            <v>BYE</v>
          </cell>
          <cell r="M52">
            <v>999</v>
          </cell>
          <cell r="P52">
            <v>0</v>
          </cell>
        </row>
        <row r="53">
          <cell r="A53">
            <v>47</v>
          </cell>
          <cell r="B53" t="str">
            <v>BYE</v>
          </cell>
          <cell r="M53">
            <v>999</v>
          </cell>
          <cell r="P53">
            <v>0</v>
          </cell>
        </row>
        <row r="54">
          <cell r="A54">
            <v>48</v>
          </cell>
          <cell r="B54" t="str">
            <v>BYE</v>
          </cell>
          <cell r="M54">
            <v>999</v>
          </cell>
          <cell r="P54">
            <v>0</v>
          </cell>
        </row>
        <row r="55">
          <cell r="A55">
            <v>49</v>
          </cell>
          <cell r="B55" t="str">
            <v>BYE</v>
          </cell>
          <cell r="M55">
            <v>999</v>
          </cell>
          <cell r="P55">
            <v>0</v>
          </cell>
        </row>
        <row r="56">
          <cell r="A56">
            <v>50</v>
          </cell>
          <cell r="B56" t="str">
            <v>BYE</v>
          </cell>
          <cell r="M56">
            <v>999</v>
          </cell>
          <cell r="P56">
            <v>0</v>
          </cell>
        </row>
        <row r="57">
          <cell r="A57">
            <v>51</v>
          </cell>
          <cell r="B57" t="str">
            <v>BYE</v>
          </cell>
          <cell r="M57">
            <v>999</v>
          </cell>
          <cell r="P57">
            <v>0</v>
          </cell>
        </row>
        <row r="58">
          <cell r="A58">
            <v>52</v>
          </cell>
          <cell r="B58" t="str">
            <v>BYE</v>
          </cell>
          <cell r="M58">
            <v>999</v>
          </cell>
          <cell r="P58">
            <v>0</v>
          </cell>
        </row>
        <row r="59">
          <cell r="A59">
            <v>53</v>
          </cell>
          <cell r="B59" t="str">
            <v>BYE</v>
          </cell>
          <cell r="M59">
            <v>999</v>
          </cell>
          <cell r="P59">
            <v>0</v>
          </cell>
        </row>
        <row r="60">
          <cell r="A60">
            <v>54</v>
          </cell>
          <cell r="B60" t="str">
            <v>BYE</v>
          </cell>
          <cell r="M60">
            <v>999</v>
          </cell>
          <cell r="P60">
            <v>0</v>
          </cell>
        </row>
        <row r="61">
          <cell r="A61">
            <v>55</v>
          </cell>
          <cell r="B61" t="str">
            <v>BYE</v>
          </cell>
          <cell r="M61">
            <v>999</v>
          </cell>
          <cell r="P61">
            <v>0</v>
          </cell>
        </row>
        <row r="62">
          <cell r="A62">
            <v>56</v>
          </cell>
          <cell r="B62" t="str">
            <v>BYE</v>
          </cell>
          <cell r="M62">
            <v>999</v>
          </cell>
          <cell r="P62">
            <v>0</v>
          </cell>
        </row>
        <row r="63">
          <cell r="A63">
            <v>57</v>
          </cell>
          <cell r="B63" t="str">
            <v>BYE</v>
          </cell>
          <cell r="M63">
            <v>999</v>
          </cell>
          <cell r="P63">
            <v>0</v>
          </cell>
        </row>
        <row r="64">
          <cell r="A64">
            <v>58</v>
          </cell>
          <cell r="B64" t="str">
            <v>BYE</v>
          </cell>
          <cell r="M64">
            <v>999</v>
          </cell>
          <cell r="P64">
            <v>0</v>
          </cell>
        </row>
        <row r="65">
          <cell r="A65">
            <v>59</v>
          </cell>
          <cell r="B65" t="str">
            <v>BYE</v>
          </cell>
          <cell r="M65">
            <v>999</v>
          </cell>
          <cell r="P65">
            <v>0</v>
          </cell>
        </row>
        <row r="66">
          <cell r="A66">
            <v>60</v>
          </cell>
          <cell r="B66" t="str">
            <v>BYE</v>
          </cell>
          <cell r="M66">
            <v>999</v>
          </cell>
          <cell r="P66">
            <v>0</v>
          </cell>
        </row>
        <row r="67">
          <cell r="A67">
            <v>61</v>
          </cell>
          <cell r="B67" t="str">
            <v>BYE</v>
          </cell>
          <cell r="M67">
            <v>999</v>
          </cell>
          <cell r="P67">
            <v>0</v>
          </cell>
        </row>
        <row r="68">
          <cell r="A68">
            <v>62</v>
          </cell>
          <cell r="B68" t="str">
            <v>BYE</v>
          </cell>
          <cell r="M68">
            <v>999</v>
          </cell>
          <cell r="P68">
            <v>0</v>
          </cell>
        </row>
        <row r="69">
          <cell r="A69">
            <v>63</v>
          </cell>
          <cell r="B69" t="str">
            <v>BYE</v>
          </cell>
          <cell r="M69">
            <v>999</v>
          </cell>
          <cell r="P69">
            <v>0</v>
          </cell>
        </row>
        <row r="70">
          <cell r="A70">
            <v>64</v>
          </cell>
          <cell r="B70" t="str">
            <v>BYE</v>
          </cell>
          <cell r="M70">
            <v>999</v>
          </cell>
          <cell r="P70">
            <v>0</v>
          </cell>
        </row>
      </sheetData>
      <sheetData sheetId="3">
        <row r="7">
          <cell r="A7">
            <v>1</v>
          </cell>
          <cell r="B7" t="str">
            <v>何利雪莉</v>
          </cell>
          <cell r="D7" t="str">
            <v>市立新興國中</v>
          </cell>
        </row>
        <row r="8">
          <cell r="A8">
            <v>2</v>
          </cell>
          <cell r="B8" t="str">
            <v>謝鈺葶</v>
          </cell>
          <cell r="D8" t="str">
            <v>新興國中</v>
          </cell>
        </row>
        <row r="9">
          <cell r="A9">
            <v>3</v>
          </cell>
          <cell r="B9" t="str">
            <v>賴捷音</v>
          </cell>
          <cell r="D9" t="str">
            <v>慈濟大學</v>
          </cell>
        </row>
        <row r="10">
          <cell r="A10">
            <v>4</v>
          </cell>
          <cell r="B10" t="str">
            <v>湯心瑋</v>
          </cell>
          <cell r="D10" t="str">
            <v>花蓮縣玉里網委會</v>
          </cell>
        </row>
        <row r="11">
          <cell r="A11">
            <v>5</v>
          </cell>
          <cell r="B11" t="str">
            <v>蘇人英</v>
          </cell>
          <cell r="D11" t="str">
            <v>中國文化大學</v>
          </cell>
        </row>
        <row r="12">
          <cell r="A12">
            <v>6</v>
          </cell>
          <cell r="B12" t="str">
            <v>張筑琳</v>
          </cell>
          <cell r="D12" t="str">
            <v>中國文化大學</v>
          </cell>
        </row>
        <row r="13">
          <cell r="A13">
            <v>7</v>
          </cell>
          <cell r="B13" t="str">
            <v>張琳</v>
          </cell>
          <cell r="D13" t="str">
            <v>北縣三民高中(國中部)</v>
          </cell>
        </row>
        <row r="14">
          <cell r="A14">
            <v>8</v>
          </cell>
          <cell r="B14" t="str">
            <v>楊怡安</v>
          </cell>
          <cell r="D14" t="str">
            <v>台北美國學校</v>
          </cell>
        </row>
        <row r="15">
          <cell r="A15">
            <v>9</v>
          </cell>
          <cell r="B15" t="str">
            <v>簡彤倩</v>
          </cell>
          <cell r="D15" t="str">
            <v>新興國中</v>
          </cell>
        </row>
        <row r="16">
          <cell r="A16">
            <v>10</v>
          </cell>
          <cell r="B16" t="str">
            <v>唐葳 </v>
          </cell>
          <cell r="D16" t="str">
            <v>大湖國小</v>
          </cell>
        </row>
        <row r="17">
          <cell r="A17">
            <v>11</v>
          </cell>
          <cell r="B17" t="str">
            <v>BYE</v>
          </cell>
          <cell r="M17">
            <v>999</v>
          </cell>
          <cell r="P17">
            <v>0</v>
          </cell>
        </row>
        <row r="18">
          <cell r="A18">
            <v>12</v>
          </cell>
          <cell r="B18" t="str">
            <v>BYE</v>
          </cell>
          <cell r="M18">
            <v>999</v>
          </cell>
          <cell r="P18">
            <v>0</v>
          </cell>
        </row>
        <row r="19">
          <cell r="A19">
            <v>13</v>
          </cell>
          <cell r="B19" t="str">
            <v>BYE</v>
          </cell>
          <cell r="M19">
            <v>999</v>
          </cell>
          <cell r="P19">
            <v>0</v>
          </cell>
        </row>
        <row r="20">
          <cell r="A20">
            <v>14</v>
          </cell>
          <cell r="B20" t="str">
            <v>BYE</v>
          </cell>
          <cell r="M20">
            <v>999</v>
          </cell>
          <cell r="P20">
            <v>0</v>
          </cell>
        </row>
        <row r="21">
          <cell r="A21">
            <v>15</v>
          </cell>
          <cell r="B21" t="str">
            <v>BYE</v>
          </cell>
          <cell r="M21">
            <v>999</v>
          </cell>
          <cell r="P21">
            <v>0</v>
          </cell>
        </row>
        <row r="22">
          <cell r="A22">
            <v>16</v>
          </cell>
          <cell r="B22" t="str">
            <v>BYE</v>
          </cell>
          <cell r="M22">
            <v>999</v>
          </cell>
          <cell r="P22">
            <v>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Week SetUp"/>
      <sheetName val="男單準備名單"/>
      <sheetName val="男單64籤"/>
      <sheetName val="女單準備名單"/>
      <sheetName val="女單4籤"/>
      <sheetName val="男雙準備名單"/>
      <sheetName val="男雙32籤"/>
      <sheetName val="女雙準備名單"/>
      <sheetName val="女雙4籤"/>
    </sheetNames>
    <definedNames>
      <definedName name="Jun_Hide_CU"/>
      <definedName name="Jun_Show_CU"/>
    </definedNames>
    <sheetDataSet>
      <sheetData sheetId="0">
        <row r="6">
          <cell r="A6" t="str">
            <v>FILA盃全國乙組網球排名賽</v>
          </cell>
        </row>
        <row r="8">
          <cell r="A8" t="str">
            <v>FILA盃全國乙組網球排名賽</v>
          </cell>
        </row>
        <row r="10">
          <cell r="A10" t="str">
            <v>20~21/03/2010</v>
          </cell>
          <cell r="C10" t="str">
            <v>臺北內湖彩虹河濱公園</v>
          </cell>
          <cell r="E10" t="str">
            <v>王凌華</v>
          </cell>
        </row>
      </sheetData>
      <sheetData sheetId="1">
        <row r="7">
          <cell r="A7">
            <v>1</v>
          </cell>
          <cell r="B7" t="str">
            <v>張汶皓</v>
          </cell>
          <cell r="D7" t="str">
            <v>三重高中</v>
          </cell>
        </row>
        <row r="8">
          <cell r="A8">
            <v>2</v>
          </cell>
          <cell r="B8" t="str">
            <v>卜佑維</v>
          </cell>
          <cell r="D8" t="str">
            <v>三重高中</v>
          </cell>
        </row>
        <row r="9">
          <cell r="A9">
            <v>3</v>
          </cell>
          <cell r="B9" t="str">
            <v>陳昱誠</v>
          </cell>
          <cell r="D9" t="str">
            <v>三重高中</v>
          </cell>
        </row>
        <row r="10">
          <cell r="A10">
            <v>4</v>
          </cell>
          <cell r="B10" t="str">
            <v>陳裕霖</v>
          </cell>
          <cell r="D10" t="str">
            <v>北縣積穗國中</v>
          </cell>
        </row>
        <row r="11">
          <cell r="A11">
            <v>5</v>
          </cell>
          <cell r="B11" t="str">
            <v>羅彥翔</v>
          </cell>
          <cell r="D11" t="str">
            <v>台北體院</v>
          </cell>
        </row>
        <row r="12">
          <cell r="A12">
            <v>6</v>
          </cell>
          <cell r="B12" t="str">
            <v>賴泓榮</v>
          </cell>
          <cell r="D12" t="str">
            <v>台北體院</v>
          </cell>
        </row>
        <row r="13">
          <cell r="A13">
            <v>7</v>
          </cell>
          <cell r="B13" t="str">
            <v>孫習庭</v>
          </cell>
          <cell r="D13" t="str">
            <v>台北體院</v>
          </cell>
        </row>
        <row r="14">
          <cell r="A14">
            <v>8</v>
          </cell>
          <cell r="B14" t="str">
            <v>陳衍伶</v>
          </cell>
          <cell r="D14" t="str">
            <v>土地銀行</v>
          </cell>
        </row>
        <row r="15">
          <cell r="A15">
            <v>9</v>
          </cell>
          <cell r="B15" t="str">
            <v>劉記帆</v>
          </cell>
          <cell r="D15" t="str">
            <v>土地銀行</v>
          </cell>
        </row>
        <row r="16">
          <cell r="A16">
            <v>10</v>
          </cell>
          <cell r="B16" t="str">
            <v>李珮琪</v>
          </cell>
          <cell r="D16" t="str">
            <v>土地銀行</v>
          </cell>
        </row>
        <row r="17">
          <cell r="A17">
            <v>11</v>
          </cell>
          <cell r="B17" t="str">
            <v>繆鈺玲</v>
          </cell>
          <cell r="D17" t="str">
            <v>土地銀行</v>
          </cell>
        </row>
        <row r="18">
          <cell r="A18">
            <v>12</v>
          </cell>
          <cell r="B18" t="str">
            <v>洪啟明</v>
          </cell>
        </row>
        <row r="19">
          <cell r="A19">
            <v>13</v>
          </cell>
          <cell r="B19" t="str">
            <v>陳冠廷</v>
          </cell>
        </row>
        <row r="20">
          <cell r="A20">
            <v>14</v>
          </cell>
          <cell r="B20" t="str">
            <v>張家駿</v>
          </cell>
          <cell r="D20" t="str">
            <v>台灣大學</v>
          </cell>
        </row>
        <row r="21">
          <cell r="A21">
            <v>15</v>
          </cell>
          <cell r="B21" t="str">
            <v>Kevin Kelly</v>
          </cell>
          <cell r="D21" t="str">
            <v>台北美國學校</v>
          </cell>
        </row>
        <row r="22">
          <cell r="A22">
            <v>16</v>
          </cell>
          <cell r="B22" t="str">
            <v>David Eberhardt</v>
          </cell>
          <cell r="D22" t="str">
            <v>台北美國學校</v>
          </cell>
        </row>
        <row r="23">
          <cell r="A23">
            <v>17</v>
          </cell>
          <cell r="B23" t="str">
            <v>戴裕橙</v>
          </cell>
          <cell r="D23" t="str">
            <v>北斗網球場</v>
          </cell>
        </row>
        <row r="24">
          <cell r="A24">
            <v>18</v>
          </cell>
          <cell r="B24" t="str">
            <v>林家逸</v>
          </cell>
          <cell r="D24" t="str">
            <v>輔仁大學</v>
          </cell>
        </row>
        <row r="25">
          <cell r="A25">
            <v>19</v>
          </cell>
          <cell r="B25" t="str">
            <v>黃子郡</v>
          </cell>
          <cell r="D25" t="str">
            <v>中興高中</v>
          </cell>
        </row>
        <row r="26">
          <cell r="A26">
            <v>20</v>
          </cell>
          <cell r="B26" t="str">
            <v>王方昊</v>
          </cell>
          <cell r="D26" t="str">
            <v>中興高中</v>
          </cell>
        </row>
        <row r="27">
          <cell r="A27">
            <v>21</v>
          </cell>
          <cell r="B27" t="str">
            <v>陳彥博</v>
          </cell>
          <cell r="D27" t="str">
            <v>新興國中</v>
          </cell>
        </row>
        <row r="28">
          <cell r="A28">
            <v>22</v>
          </cell>
          <cell r="B28" t="str">
            <v>張祝瑋</v>
          </cell>
          <cell r="D28" t="str">
            <v>新興國中</v>
          </cell>
        </row>
        <row r="29">
          <cell r="A29">
            <v>23</v>
          </cell>
          <cell r="B29" t="str">
            <v>鄒耀葳</v>
          </cell>
          <cell r="D29" t="str">
            <v>新興國中</v>
          </cell>
        </row>
        <row r="30">
          <cell r="A30">
            <v>24</v>
          </cell>
          <cell r="B30" t="str">
            <v>江建宏</v>
          </cell>
          <cell r="D30" t="str">
            <v>中原大學</v>
          </cell>
        </row>
        <row r="31">
          <cell r="A31">
            <v>25</v>
          </cell>
          <cell r="B31" t="str">
            <v>孫習庭</v>
          </cell>
          <cell r="D31" t="str">
            <v>台北體育學院</v>
          </cell>
        </row>
        <row r="32">
          <cell r="A32">
            <v>26</v>
          </cell>
          <cell r="B32" t="str">
            <v>陳冠廷</v>
          </cell>
          <cell r="D32" t="str">
            <v>文化大學</v>
          </cell>
        </row>
        <row r="33">
          <cell r="A33">
            <v>27</v>
          </cell>
          <cell r="B33" t="str">
            <v>洪啟明</v>
          </cell>
          <cell r="D33" t="str">
            <v>文化大學</v>
          </cell>
        </row>
        <row r="34">
          <cell r="A34">
            <v>28</v>
          </cell>
          <cell r="B34" t="str">
            <v>徐振益</v>
          </cell>
          <cell r="D34" t="str">
            <v>文化大學</v>
          </cell>
        </row>
        <row r="35">
          <cell r="A35">
            <v>29</v>
          </cell>
          <cell r="B35" t="str">
            <v>胡浩揚</v>
          </cell>
          <cell r="D35" t="str">
            <v>三民高中</v>
          </cell>
        </row>
        <row r="36">
          <cell r="A36">
            <v>30</v>
          </cell>
          <cell r="B36" t="str">
            <v>林子楊</v>
          </cell>
          <cell r="D36" t="str">
            <v>文化大學</v>
          </cell>
        </row>
        <row r="37">
          <cell r="A37">
            <v>31</v>
          </cell>
          <cell r="B37" t="str">
            <v>廖正丞</v>
          </cell>
          <cell r="D37" t="str">
            <v>中興高中</v>
          </cell>
        </row>
        <row r="38">
          <cell r="A38">
            <v>32</v>
          </cell>
          <cell r="B38" t="str">
            <v>李慶賢</v>
          </cell>
          <cell r="D38" t="str">
            <v>中興高中</v>
          </cell>
        </row>
        <row r="39">
          <cell r="A39">
            <v>33</v>
          </cell>
          <cell r="B39" t="str">
            <v>陳俊穎</v>
          </cell>
          <cell r="D39" t="str">
            <v>中興高中</v>
          </cell>
        </row>
        <row r="40">
          <cell r="A40">
            <v>34</v>
          </cell>
          <cell r="B40" t="str">
            <v>黃昱庭</v>
          </cell>
          <cell r="D40" t="str">
            <v>新興國中</v>
          </cell>
        </row>
        <row r="41">
          <cell r="A41">
            <v>35</v>
          </cell>
          <cell r="B41" t="str">
            <v>BYE</v>
          </cell>
          <cell r="M41">
            <v>999</v>
          </cell>
          <cell r="P41">
            <v>0</v>
          </cell>
        </row>
        <row r="42">
          <cell r="A42">
            <v>36</v>
          </cell>
          <cell r="B42" t="str">
            <v>BYE</v>
          </cell>
          <cell r="M42">
            <v>999</v>
          </cell>
          <cell r="P42">
            <v>0</v>
          </cell>
        </row>
        <row r="43">
          <cell r="A43">
            <v>37</v>
          </cell>
          <cell r="B43" t="str">
            <v>BYE</v>
          </cell>
          <cell r="M43">
            <v>999</v>
          </cell>
          <cell r="P43">
            <v>0</v>
          </cell>
        </row>
        <row r="44">
          <cell r="A44">
            <v>38</v>
          </cell>
          <cell r="B44" t="str">
            <v>BYE</v>
          </cell>
          <cell r="M44">
            <v>999</v>
          </cell>
          <cell r="P44">
            <v>0</v>
          </cell>
        </row>
        <row r="45">
          <cell r="A45">
            <v>39</v>
          </cell>
          <cell r="B45" t="str">
            <v>BYE</v>
          </cell>
          <cell r="M45">
            <v>999</v>
          </cell>
          <cell r="P45">
            <v>0</v>
          </cell>
        </row>
        <row r="46">
          <cell r="A46">
            <v>40</v>
          </cell>
          <cell r="B46" t="str">
            <v>BYE</v>
          </cell>
          <cell r="M46">
            <v>999</v>
          </cell>
          <cell r="P46">
            <v>0</v>
          </cell>
        </row>
        <row r="47">
          <cell r="A47">
            <v>41</v>
          </cell>
          <cell r="B47" t="str">
            <v>BYE</v>
          </cell>
          <cell r="M47">
            <v>999</v>
          </cell>
          <cell r="P47">
            <v>0</v>
          </cell>
        </row>
        <row r="48">
          <cell r="A48">
            <v>42</v>
          </cell>
          <cell r="B48" t="str">
            <v>BYE</v>
          </cell>
          <cell r="M48">
            <v>999</v>
          </cell>
          <cell r="P48">
            <v>0</v>
          </cell>
        </row>
        <row r="49">
          <cell r="A49">
            <v>43</v>
          </cell>
          <cell r="B49" t="str">
            <v>BYE</v>
          </cell>
          <cell r="M49">
            <v>999</v>
          </cell>
          <cell r="P49">
            <v>0</v>
          </cell>
        </row>
        <row r="50">
          <cell r="A50">
            <v>44</v>
          </cell>
          <cell r="B50" t="str">
            <v>BYE</v>
          </cell>
          <cell r="M50">
            <v>999</v>
          </cell>
          <cell r="P50">
            <v>0</v>
          </cell>
        </row>
        <row r="51">
          <cell r="A51">
            <v>45</v>
          </cell>
          <cell r="B51" t="str">
            <v>BYE</v>
          </cell>
          <cell r="M51">
            <v>999</v>
          </cell>
          <cell r="P51">
            <v>0</v>
          </cell>
        </row>
        <row r="52">
          <cell r="A52">
            <v>46</v>
          </cell>
          <cell r="B52" t="str">
            <v>BYE</v>
          </cell>
          <cell r="M52">
            <v>999</v>
          </cell>
          <cell r="P52">
            <v>0</v>
          </cell>
        </row>
        <row r="53">
          <cell r="A53">
            <v>47</v>
          </cell>
          <cell r="B53" t="str">
            <v>BYE</v>
          </cell>
          <cell r="M53">
            <v>999</v>
          </cell>
          <cell r="P53">
            <v>0</v>
          </cell>
        </row>
        <row r="54">
          <cell r="A54">
            <v>48</v>
          </cell>
          <cell r="B54" t="str">
            <v>BYE</v>
          </cell>
          <cell r="M54">
            <v>999</v>
          </cell>
          <cell r="P54">
            <v>0</v>
          </cell>
        </row>
        <row r="55">
          <cell r="A55">
            <v>49</v>
          </cell>
          <cell r="B55" t="str">
            <v>BYE</v>
          </cell>
          <cell r="M55">
            <v>999</v>
          </cell>
          <cell r="P55">
            <v>0</v>
          </cell>
        </row>
        <row r="56">
          <cell r="A56">
            <v>50</v>
          </cell>
          <cell r="B56" t="str">
            <v>BYE</v>
          </cell>
          <cell r="M56">
            <v>999</v>
          </cell>
          <cell r="P56">
            <v>0</v>
          </cell>
        </row>
        <row r="57">
          <cell r="A57">
            <v>51</v>
          </cell>
          <cell r="B57" t="str">
            <v>BYE</v>
          </cell>
          <cell r="M57">
            <v>999</v>
          </cell>
          <cell r="P57">
            <v>0</v>
          </cell>
        </row>
        <row r="58">
          <cell r="A58">
            <v>52</v>
          </cell>
          <cell r="B58" t="str">
            <v>BYE</v>
          </cell>
          <cell r="M58">
            <v>999</v>
          </cell>
          <cell r="P58">
            <v>0</v>
          </cell>
        </row>
        <row r="59">
          <cell r="A59">
            <v>53</v>
          </cell>
          <cell r="B59" t="str">
            <v>BYE</v>
          </cell>
          <cell r="M59">
            <v>999</v>
          </cell>
          <cell r="P59">
            <v>0</v>
          </cell>
        </row>
        <row r="60">
          <cell r="A60">
            <v>54</v>
          </cell>
          <cell r="B60" t="str">
            <v>BYE</v>
          </cell>
          <cell r="M60">
            <v>999</v>
          </cell>
          <cell r="P60">
            <v>0</v>
          </cell>
        </row>
        <row r="61">
          <cell r="A61">
            <v>55</v>
          </cell>
          <cell r="B61" t="str">
            <v>BYE</v>
          </cell>
          <cell r="M61">
            <v>999</v>
          </cell>
          <cell r="P61">
            <v>0</v>
          </cell>
        </row>
        <row r="62">
          <cell r="A62">
            <v>56</v>
          </cell>
          <cell r="B62" t="str">
            <v>BYE</v>
          </cell>
          <cell r="M62">
            <v>999</v>
          </cell>
          <cell r="P62">
            <v>0</v>
          </cell>
        </row>
        <row r="63">
          <cell r="A63">
            <v>57</v>
          </cell>
          <cell r="B63" t="str">
            <v>BYE</v>
          </cell>
          <cell r="M63">
            <v>999</v>
          </cell>
          <cell r="P63">
            <v>0</v>
          </cell>
        </row>
        <row r="64">
          <cell r="A64">
            <v>58</v>
          </cell>
          <cell r="B64" t="str">
            <v>BYE</v>
          </cell>
          <cell r="M64">
            <v>999</v>
          </cell>
          <cell r="P64">
            <v>0</v>
          </cell>
        </row>
        <row r="65">
          <cell r="A65">
            <v>59</v>
          </cell>
          <cell r="B65" t="str">
            <v>BYE</v>
          </cell>
          <cell r="M65">
            <v>999</v>
          </cell>
          <cell r="P65">
            <v>0</v>
          </cell>
        </row>
        <row r="66">
          <cell r="A66">
            <v>60</v>
          </cell>
          <cell r="B66" t="str">
            <v>BYE</v>
          </cell>
          <cell r="M66">
            <v>999</v>
          </cell>
          <cell r="P66">
            <v>0</v>
          </cell>
        </row>
        <row r="67">
          <cell r="A67">
            <v>61</v>
          </cell>
          <cell r="B67" t="str">
            <v>BYE</v>
          </cell>
          <cell r="M67">
            <v>999</v>
          </cell>
          <cell r="P67">
            <v>0</v>
          </cell>
        </row>
        <row r="68">
          <cell r="A68">
            <v>62</v>
          </cell>
          <cell r="B68" t="str">
            <v>BYE</v>
          </cell>
          <cell r="M68">
            <v>999</v>
          </cell>
          <cell r="P68">
            <v>0</v>
          </cell>
        </row>
        <row r="69">
          <cell r="A69">
            <v>63</v>
          </cell>
          <cell r="B69" t="str">
            <v>BYE</v>
          </cell>
          <cell r="M69">
            <v>999</v>
          </cell>
          <cell r="P69">
            <v>0</v>
          </cell>
        </row>
        <row r="70">
          <cell r="A70">
            <v>64</v>
          </cell>
          <cell r="B70" t="str">
            <v>BYE</v>
          </cell>
          <cell r="M70">
            <v>999</v>
          </cell>
          <cell r="P70">
            <v>0</v>
          </cell>
        </row>
      </sheetData>
      <sheetData sheetId="3">
        <row r="7">
          <cell r="A7">
            <v>1</v>
          </cell>
          <cell r="B7" t="str">
            <v>毛家芳</v>
          </cell>
        </row>
        <row r="8">
          <cell r="A8">
            <v>2</v>
          </cell>
          <cell r="B8" t="str">
            <v>湯敏棋</v>
          </cell>
          <cell r="D8" t="str">
            <v>台北體院</v>
          </cell>
        </row>
        <row r="9">
          <cell r="A9">
            <v>3</v>
          </cell>
          <cell r="B9" t="str">
            <v>王思捷</v>
          </cell>
          <cell r="D9" t="str">
            <v>六和國中</v>
          </cell>
        </row>
        <row r="10">
          <cell r="A10">
            <v>4</v>
          </cell>
          <cell r="B10" t="str">
            <v>莊雅婷</v>
          </cell>
          <cell r="D10" t="str">
            <v>三民高中</v>
          </cell>
        </row>
        <row r="11">
          <cell r="A11">
            <v>5</v>
          </cell>
          <cell r="M11">
            <v>999</v>
          </cell>
          <cell r="P11">
            <v>0</v>
          </cell>
        </row>
        <row r="12">
          <cell r="A12">
            <v>6</v>
          </cell>
          <cell r="M12">
            <v>999</v>
          </cell>
          <cell r="P12">
            <v>0</v>
          </cell>
        </row>
        <row r="13">
          <cell r="A13">
            <v>7</v>
          </cell>
          <cell r="M13">
            <v>999</v>
          </cell>
          <cell r="P13">
            <v>0</v>
          </cell>
        </row>
        <row r="14">
          <cell r="A14">
            <v>8</v>
          </cell>
          <cell r="M14">
            <v>999</v>
          </cell>
          <cell r="P14">
            <v>0</v>
          </cell>
        </row>
        <row r="15">
          <cell r="A15">
            <v>9</v>
          </cell>
          <cell r="M15">
            <v>999</v>
          </cell>
          <cell r="P15">
            <v>0</v>
          </cell>
        </row>
        <row r="16">
          <cell r="A16">
            <v>10</v>
          </cell>
          <cell r="M16">
            <v>999</v>
          </cell>
          <cell r="P16">
            <v>0</v>
          </cell>
        </row>
        <row r="17">
          <cell r="A17">
            <v>11</v>
          </cell>
          <cell r="M17">
            <v>999</v>
          </cell>
          <cell r="P17">
            <v>0</v>
          </cell>
        </row>
        <row r="18">
          <cell r="A18">
            <v>12</v>
          </cell>
          <cell r="M18">
            <v>999</v>
          </cell>
          <cell r="P18">
            <v>0</v>
          </cell>
        </row>
        <row r="19">
          <cell r="A19">
            <v>13</v>
          </cell>
          <cell r="M19">
            <v>999</v>
          </cell>
          <cell r="P19">
            <v>0</v>
          </cell>
        </row>
        <row r="20">
          <cell r="A20">
            <v>14</v>
          </cell>
          <cell r="M20">
            <v>999</v>
          </cell>
          <cell r="P20">
            <v>0</v>
          </cell>
        </row>
        <row r="21">
          <cell r="A21">
            <v>15</v>
          </cell>
          <cell r="M21">
            <v>999</v>
          </cell>
          <cell r="P21">
            <v>0</v>
          </cell>
        </row>
        <row r="22">
          <cell r="A22">
            <v>16</v>
          </cell>
          <cell r="M22">
            <v>999</v>
          </cell>
          <cell r="P22">
            <v>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Week SetUp"/>
      <sheetName val="男單準備名單"/>
      <sheetName val="男單32籤"/>
      <sheetName val="女單準備名單"/>
      <sheetName val="女單4籤"/>
      <sheetName val="男雙準備名單"/>
      <sheetName val="男雙16籤"/>
      <sheetName val="女雙準備名單"/>
      <sheetName val="女雙4籤"/>
    </sheetNames>
    <definedNames>
      <definedName name="Jun_Hide_CU"/>
      <definedName name="Jun_Show_CU"/>
    </definedNames>
    <sheetDataSet>
      <sheetData sheetId="0">
        <row r="6">
          <cell r="A6" t="str">
            <v>FILA盃全國乙組網球排名賽</v>
          </cell>
        </row>
        <row r="8">
          <cell r="A8" t="str">
            <v>FILA盃全國乙組網球排名賽</v>
          </cell>
        </row>
        <row r="10">
          <cell r="A10" t="str">
            <v>20~21/03/2010</v>
          </cell>
          <cell r="C10" t="str">
            <v>臺北內湖彩虹河濱公園</v>
          </cell>
          <cell r="E10" t="str">
            <v>王凌華</v>
          </cell>
        </row>
      </sheetData>
      <sheetData sheetId="1">
        <row r="7">
          <cell r="A7">
            <v>1</v>
          </cell>
          <cell r="B7" t="str">
            <v>呂欣璟</v>
          </cell>
          <cell r="C7" t="str">
            <v>三重高中</v>
          </cell>
        </row>
        <row r="8">
          <cell r="A8">
            <v>2</v>
          </cell>
          <cell r="B8" t="str">
            <v>王啟翔</v>
          </cell>
          <cell r="C8" t="str">
            <v>三重高中</v>
          </cell>
        </row>
        <row r="9">
          <cell r="A9">
            <v>3</v>
          </cell>
          <cell r="B9" t="str">
            <v>林泳利</v>
          </cell>
          <cell r="C9" t="str">
            <v>三重高中</v>
          </cell>
        </row>
        <row r="10">
          <cell r="A10">
            <v>4</v>
          </cell>
          <cell r="B10" t="str">
            <v>吳信緯</v>
          </cell>
          <cell r="C10" t="str">
            <v>三重高中</v>
          </cell>
        </row>
        <row r="11">
          <cell r="A11">
            <v>5</v>
          </cell>
          <cell r="B11" t="str">
            <v>唐若愚 </v>
          </cell>
          <cell r="C11" t="str">
            <v>中興高中</v>
          </cell>
        </row>
        <row r="12">
          <cell r="A12">
            <v>6</v>
          </cell>
          <cell r="B12" t="str">
            <v>葉哲青</v>
          </cell>
          <cell r="C12" t="str">
            <v>國立台灣體育大學</v>
          </cell>
        </row>
        <row r="13">
          <cell r="A13">
            <v>7</v>
          </cell>
          <cell r="B13" t="str">
            <v>邱礎平</v>
          </cell>
          <cell r="C13" t="str">
            <v>國立台灣體育大學</v>
          </cell>
        </row>
        <row r="14">
          <cell r="A14">
            <v>8</v>
          </cell>
          <cell r="B14" t="str">
            <v>林家逸</v>
          </cell>
          <cell r="C14" t="str">
            <v>輔仁大學</v>
          </cell>
        </row>
        <row r="15">
          <cell r="A15">
            <v>9</v>
          </cell>
          <cell r="B15" t="str">
            <v>高煒勝</v>
          </cell>
          <cell r="C15" t="str">
            <v>中興高中</v>
          </cell>
        </row>
        <row r="16">
          <cell r="A16">
            <v>10</v>
          </cell>
          <cell r="B16" t="str">
            <v>李東翰</v>
          </cell>
          <cell r="C16" t="str">
            <v>中國文化大學</v>
          </cell>
        </row>
        <row r="17">
          <cell r="A17">
            <v>11</v>
          </cell>
          <cell r="B17" t="str">
            <v>林冠亨</v>
          </cell>
          <cell r="C17" t="str">
            <v>中國文化大學</v>
          </cell>
        </row>
        <row r="18">
          <cell r="A18">
            <v>12</v>
          </cell>
          <cell r="B18" t="str">
            <v>李孟樺</v>
          </cell>
          <cell r="C18" t="str">
            <v>中國文化大學</v>
          </cell>
        </row>
        <row r="19">
          <cell r="A19">
            <v>13</v>
          </cell>
          <cell r="B19" t="str">
            <v>林子揚</v>
          </cell>
          <cell r="C19" t="str">
            <v>國訓中心</v>
          </cell>
        </row>
        <row r="20">
          <cell r="A20">
            <v>14</v>
          </cell>
          <cell r="B20" t="str">
            <v>吳建志</v>
          </cell>
          <cell r="C20" t="str">
            <v>國立臺灣師範大學</v>
          </cell>
        </row>
        <row r="21">
          <cell r="A21">
            <v>15</v>
          </cell>
          <cell r="B21" t="str">
            <v>張懷恩</v>
          </cell>
          <cell r="C21" t="str">
            <v>文化大學               </v>
          </cell>
        </row>
        <row r="22">
          <cell r="A22">
            <v>16</v>
          </cell>
          <cell r="B22" t="str">
            <v>郭子銘</v>
          </cell>
          <cell r="C22" t="str">
            <v>中興高中</v>
          </cell>
        </row>
        <row r="23">
          <cell r="A23">
            <v>17</v>
          </cell>
          <cell r="B23" t="str">
            <v>梁文駿</v>
          </cell>
          <cell r="C23" t="str">
            <v>新興國中</v>
          </cell>
        </row>
        <row r="24">
          <cell r="A24">
            <v>18</v>
          </cell>
          <cell r="B24" t="str">
            <v>王玉成</v>
          </cell>
          <cell r="C24" t="str">
            <v>中興高中</v>
          </cell>
        </row>
        <row r="25">
          <cell r="A25">
            <v>19</v>
          </cell>
          <cell r="B25" t="str">
            <v>梁文耀</v>
          </cell>
          <cell r="C25" t="str">
            <v>中興高中</v>
          </cell>
        </row>
        <row r="26">
          <cell r="A26">
            <v>20</v>
          </cell>
          <cell r="B26" t="str">
            <v>BYE</v>
          </cell>
          <cell r="M26">
            <v>999</v>
          </cell>
          <cell r="P26">
            <v>0</v>
          </cell>
        </row>
        <row r="27">
          <cell r="A27">
            <v>21</v>
          </cell>
          <cell r="B27" t="str">
            <v>BYE</v>
          </cell>
          <cell r="M27">
            <v>999</v>
          </cell>
          <cell r="P27">
            <v>0</v>
          </cell>
        </row>
        <row r="28">
          <cell r="A28">
            <v>22</v>
          </cell>
          <cell r="B28" t="str">
            <v>BYE</v>
          </cell>
          <cell r="M28">
            <v>999</v>
          </cell>
          <cell r="P28">
            <v>0</v>
          </cell>
        </row>
        <row r="29">
          <cell r="A29">
            <v>23</v>
          </cell>
          <cell r="B29" t="str">
            <v>BYE</v>
          </cell>
          <cell r="M29">
            <v>999</v>
          </cell>
          <cell r="P29">
            <v>0</v>
          </cell>
        </row>
        <row r="30">
          <cell r="A30">
            <v>24</v>
          </cell>
          <cell r="B30" t="str">
            <v>BYE</v>
          </cell>
          <cell r="M30">
            <v>999</v>
          </cell>
          <cell r="P30">
            <v>0</v>
          </cell>
        </row>
        <row r="31">
          <cell r="A31">
            <v>25</v>
          </cell>
          <cell r="B31" t="str">
            <v>BYE</v>
          </cell>
          <cell r="M31">
            <v>999</v>
          </cell>
          <cell r="P31">
            <v>0</v>
          </cell>
        </row>
        <row r="32">
          <cell r="A32">
            <v>26</v>
          </cell>
          <cell r="B32" t="str">
            <v>BYE</v>
          </cell>
          <cell r="M32">
            <v>999</v>
          </cell>
          <cell r="P32">
            <v>0</v>
          </cell>
        </row>
        <row r="33">
          <cell r="A33">
            <v>27</v>
          </cell>
          <cell r="B33" t="str">
            <v>BYE</v>
          </cell>
          <cell r="M33">
            <v>999</v>
          </cell>
          <cell r="P33">
            <v>0</v>
          </cell>
        </row>
        <row r="34">
          <cell r="A34">
            <v>28</v>
          </cell>
          <cell r="B34" t="str">
            <v>BYE</v>
          </cell>
          <cell r="M34">
            <v>999</v>
          </cell>
          <cell r="P34">
            <v>0</v>
          </cell>
        </row>
        <row r="35">
          <cell r="A35">
            <v>29</v>
          </cell>
          <cell r="B35" t="str">
            <v>BYE</v>
          </cell>
          <cell r="M35">
            <v>999</v>
          </cell>
          <cell r="P35">
            <v>0</v>
          </cell>
        </row>
        <row r="36">
          <cell r="A36">
            <v>30</v>
          </cell>
          <cell r="B36" t="str">
            <v>BYE</v>
          </cell>
          <cell r="M36">
            <v>999</v>
          </cell>
          <cell r="P36">
            <v>0</v>
          </cell>
        </row>
        <row r="37">
          <cell r="A37">
            <v>31</v>
          </cell>
          <cell r="B37" t="str">
            <v>BYE</v>
          </cell>
          <cell r="M37">
            <v>999</v>
          </cell>
          <cell r="P37">
            <v>0</v>
          </cell>
        </row>
        <row r="38">
          <cell r="A38">
            <v>32</v>
          </cell>
          <cell r="B38" t="str">
            <v>BYE</v>
          </cell>
          <cell r="M38">
            <v>999</v>
          </cell>
          <cell r="P38">
            <v>0</v>
          </cell>
        </row>
      </sheetData>
      <sheetData sheetId="3">
        <row r="7">
          <cell r="A7">
            <v>1</v>
          </cell>
          <cell r="B7" t="str">
            <v>趙曉涵</v>
          </cell>
          <cell r="C7" t="str">
            <v>致理技術學院</v>
          </cell>
          <cell r="M7">
            <v>999</v>
          </cell>
          <cell r="P7">
            <v>0</v>
          </cell>
        </row>
        <row r="8">
          <cell r="A8">
            <v>2</v>
          </cell>
          <cell r="B8" t="str">
            <v>趙曉雯</v>
          </cell>
          <cell r="M8">
            <v>999</v>
          </cell>
          <cell r="P8">
            <v>0</v>
          </cell>
        </row>
        <row r="9">
          <cell r="A9">
            <v>3</v>
          </cell>
          <cell r="B9" t="str">
            <v>蔡容琪</v>
          </cell>
          <cell r="C9" t="str">
            <v>土地銀行</v>
          </cell>
          <cell r="M9">
            <v>999</v>
          </cell>
          <cell r="P9">
            <v>0</v>
          </cell>
        </row>
        <row r="10">
          <cell r="A10">
            <v>4</v>
          </cell>
          <cell r="B10" t="str">
            <v>闕楚臻</v>
          </cell>
          <cell r="C10" t="str">
            <v>新興國中</v>
          </cell>
          <cell r="M10">
            <v>999</v>
          </cell>
          <cell r="P10">
            <v>0</v>
          </cell>
        </row>
        <row r="11">
          <cell r="A11">
            <v>5</v>
          </cell>
          <cell r="M11">
            <v>999</v>
          </cell>
          <cell r="P11">
            <v>0</v>
          </cell>
        </row>
        <row r="12">
          <cell r="A12">
            <v>6</v>
          </cell>
          <cell r="M12">
            <v>999</v>
          </cell>
          <cell r="P12">
            <v>0</v>
          </cell>
        </row>
        <row r="13">
          <cell r="A13">
            <v>7</v>
          </cell>
          <cell r="M13">
            <v>999</v>
          </cell>
          <cell r="P13">
            <v>0</v>
          </cell>
        </row>
        <row r="14">
          <cell r="A14">
            <v>8</v>
          </cell>
          <cell r="M14">
            <v>999</v>
          </cell>
          <cell r="P14">
            <v>0</v>
          </cell>
        </row>
        <row r="15">
          <cell r="A15">
            <v>9</v>
          </cell>
          <cell r="M15">
            <v>999</v>
          </cell>
          <cell r="P15">
            <v>0</v>
          </cell>
        </row>
        <row r="16">
          <cell r="A16">
            <v>10</v>
          </cell>
          <cell r="M16">
            <v>999</v>
          </cell>
          <cell r="P16">
            <v>0</v>
          </cell>
        </row>
        <row r="17">
          <cell r="A17">
            <v>11</v>
          </cell>
          <cell r="M17">
            <v>999</v>
          </cell>
          <cell r="P17">
            <v>0</v>
          </cell>
        </row>
        <row r="18">
          <cell r="A18">
            <v>12</v>
          </cell>
          <cell r="M18">
            <v>999</v>
          </cell>
          <cell r="P18">
            <v>0</v>
          </cell>
        </row>
        <row r="19">
          <cell r="A19">
            <v>13</v>
          </cell>
          <cell r="M19">
            <v>999</v>
          </cell>
          <cell r="P19">
            <v>0</v>
          </cell>
        </row>
        <row r="20">
          <cell r="A20">
            <v>14</v>
          </cell>
          <cell r="M20">
            <v>999</v>
          </cell>
          <cell r="P20">
            <v>0</v>
          </cell>
        </row>
        <row r="21">
          <cell r="A21">
            <v>15</v>
          </cell>
          <cell r="M21">
            <v>999</v>
          </cell>
          <cell r="P21">
            <v>0</v>
          </cell>
        </row>
        <row r="22">
          <cell r="A22">
            <v>16</v>
          </cell>
          <cell r="M22">
            <v>999</v>
          </cell>
          <cell r="P22">
            <v>0</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Week SetUp"/>
      <sheetName val="男單2.0名單"/>
      <sheetName val="男單2.0(256籤)"/>
      <sheetName val="男單3.0名單"/>
      <sheetName val="男單3.0(256籤)"/>
    </sheetNames>
    <sheetDataSet>
      <sheetData sheetId="0">
        <row r="6">
          <cell r="A6" t="str">
            <v>99年盃</v>
          </cell>
        </row>
        <row r="8">
          <cell r="A8" t="str">
            <v>全國乙組網球排名賽</v>
          </cell>
        </row>
        <row r="10">
          <cell r="A10" t="str">
            <v>0816~0818</v>
          </cell>
          <cell r="C10" t="str">
            <v>臺北市彩虹網球場</v>
          </cell>
          <cell r="D10" t="str">
            <v>3.0男子組單打</v>
          </cell>
          <cell r="E10" t="str">
            <v>王凌華</v>
          </cell>
        </row>
      </sheetData>
      <sheetData sheetId="1">
        <row r="6">
          <cell r="A6">
            <v>1</v>
          </cell>
          <cell r="B6" t="str">
            <v>郭忠豪</v>
          </cell>
          <cell r="C6" t="str">
            <v>中研院史語所</v>
          </cell>
        </row>
        <row r="7">
          <cell r="A7">
            <v>2</v>
          </cell>
          <cell r="B7" t="str">
            <v>李彥儁</v>
          </cell>
          <cell r="C7" t="str">
            <v>蘆洲網球</v>
          </cell>
        </row>
        <row r="8">
          <cell r="A8">
            <v>3</v>
          </cell>
          <cell r="B8" t="str">
            <v>李逸誠</v>
          </cell>
          <cell r="C8" t="str">
            <v>蘆洲網球</v>
          </cell>
        </row>
        <row r="9">
          <cell r="A9">
            <v>4</v>
          </cell>
          <cell r="B9" t="str">
            <v>林群賀</v>
          </cell>
          <cell r="C9" t="str">
            <v>台灣大學</v>
          </cell>
        </row>
        <row r="10">
          <cell r="A10">
            <v>5</v>
          </cell>
          <cell r="B10" t="str">
            <v>施嘉博</v>
          </cell>
        </row>
        <row r="11">
          <cell r="A11">
            <v>6</v>
          </cell>
          <cell r="B11" t="str">
            <v>施嘉一</v>
          </cell>
        </row>
        <row r="12">
          <cell r="A12">
            <v>7</v>
          </cell>
          <cell r="B12" t="str">
            <v>王思諭 </v>
          </cell>
        </row>
        <row r="13">
          <cell r="A13">
            <v>8</v>
          </cell>
          <cell r="B13" t="str">
            <v>左勋中</v>
          </cell>
        </row>
        <row r="14">
          <cell r="A14">
            <v>9</v>
          </cell>
          <cell r="B14" t="str">
            <v>王家鴻</v>
          </cell>
        </row>
        <row r="15">
          <cell r="A15">
            <v>10</v>
          </cell>
          <cell r="B15" t="str">
            <v>黃奕齊</v>
          </cell>
          <cell r="C15" t="str">
            <v>台北科技大學</v>
          </cell>
        </row>
        <row r="16">
          <cell r="A16">
            <v>11</v>
          </cell>
          <cell r="B16" t="str">
            <v>黃奕傑</v>
          </cell>
          <cell r="C16" t="str">
            <v>摩斯漢堡(工作)</v>
          </cell>
        </row>
        <row r="17">
          <cell r="A17">
            <v>12</v>
          </cell>
          <cell r="B17" t="str">
            <v>許凱鈞</v>
          </cell>
          <cell r="C17" t="str">
            <v>松山家商</v>
          </cell>
        </row>
        <row r="18">
          <cell r="A18">
            <v>13</v>
          </cell>
          <cell r="B18" t="str">
            <v>孫維孝</v>
          </cell>
          <cell r="C18" t="str">
            <v>海軍航空指揮部</v>
          </cell>
        </row>
        <row r="19">
          <cell r="A19">
            <v>14</v>
          </cell>
          <cell r="B19" t="str">
            <v>黃福地</v>
          </cell>
          <cell r="C19" t="str">
            <v>鶯歌國小</v>
          </cell>
        </row>
        <row r="20">
          <cell r="A20">
            <v>15</v>
          </cell>
          <cell r="B20" t="str">
            <v>劉揚</v>
          </cell>
          <cell r="C20" t="str">
            <v>自強國小</v>
          </cell>
        </row>
        <row r="21">
          <cell r="A21">
            <v>16</v>
          </cell>
          <cell r="B21" t="str">
            <v>陳楷勳</v>
          </cell>
          <cell r="C21" t="str">
            <v>新泰國小</v>
          </cell>
        </row>
        <row r="22">
          <cell r="A22">
            <v>17</v>
          </cell>
          <cell r="B22" t="str">
            <v>蔡易成</v>
          </cell>
        </row>
        <row r="23">
          <cell r="A23">
            <v>18</v>
          </cell>
          <cell r="B23" t="str">
            <v>王照宇</v>
          </cell>
        </row>
        <row r="24">
          <cell r="A24">
            <v>19</v>
          </cell>
          <cell r="B24" t="str">
            <v>蕭耀宇</v>
          </cell>
          <cell r="C24" t="str">
            <v>國立台灣師範大學</v>
          </cell>
        </row>
        <row r="25">
          <cell r="A25">
            <v>20</v>
          </cell>
          <cell r="B25" t="str">
            <v>方仲彥</v>
          </cell>
          <cell r="C25" t="str">
            <v>狼堡國際</v>
          </cell>
        </row>
        <row r="26">
          <cell r="A26">
            <v>21</v>
          </cell>
          <cell r="B26" t="str">
            <v>許庭瑋 </v>
          </cell>
          <cell r="C26" t="str">
            <v>北市民權國小</v>
          </cell>
        </row>
        <row r="27">
          <cell r="A27">
            <v>22</v>
          </cell>
          <cell r="B27" t="str">
            <v>許庭滈</v>
          </cell>
          <cell r="C27" t="str">
            <v>北市民權國小</v>
          </cell>
        </row>
        <row r="28">
          <cell r="A28">
            <v>23</v>
          </cell>
          <cell r="B28" t="str">
            <v>李瑞展</v>
          </cell>
          <cell r="C28" t="str">
            <v>北市民權國小</v>
          </cell>
        </row>
        <row r="29">
          <cell r="A29">
            <v>24</v>
          </cell>
          <cell r="B29" t="str">
            <v>毛宗璿</v>
          </cell>
          <cell r="C29" t="str">
            <v>北市民權國小</v>
          </cell>
        </row>
        <row r="30">
          <cell r="A30">
            <v>25</v>
          </cell>
          <cell r="B30" t="str">
            <v>陳冠璋</v>
          </cell>
          <cell r="C30" t="str">
            <v>三重國中</v>
          </cell>
        </row>
        <row r="31">
          <cell r="A31">
            <v>26</v>
          </cell>
          <cell r="B31" t="str">
            <v>胡龍融</v>
          </cell>
        </row>
        <row r="32">
          <cell r="A32">
            <v>27</v>
          </cell>
          <cell r="B32" t="str">
            <v>冷士易</v>
          </cell>
        </row>
        <row r="33">
          <cell r="A33">
            <v>28</v>
          </cell>
          <cell r="B33" t="str">
            <v>閻品蒔</v>
          </cell>
        </row>
        <row r="34">
          <cell r="A34">
            <v>29</v>
          </cell>
          <cell r="B34" t="str">
            <v>楊邦平</v>
          </cell>
          <cell r="C34" t="str">
            <v>台灣大學</v>
          </cell>
        </row>
        <row r="35">
          <cell r="A35">
            <v>30</v>
          </cell>
          <cell r="B35" t="str">
            <v>楊淳翔</v>
          </cell>
          <cell r="C35" t="str">
            <v>台灣大學</v>
          </cell>
        </row>
        <row r="36">
          <cell r="A36">
            <v>31</v>
          </cell>
          <cell r="B36" t="str">
            <v>吳凱毅</v>
          </cell>
        </row>
        <row r="37">
          <cell r="A37">
            <v>32</v>
          </cell>
          <cell r="B37" t="str">
            <v>林俊宏</v>
          </cell>
          <cell r="C37" t="str">
            <v>誠業法律事務所</v>
          </cell>
        </row>
        <row r="38">
          <cell r="A38">
            <v>33</v>
          </cell>
          <cell r="B38" t="str">
            <v>劉上銘</v>
          </cell>
          <cell r="C38" t="str">
            <v>誠業法律事務所</v>
          </cell>
        </row>
        <row r="39">
          <cell r="A39">
            <v>34</v>
          </cell>
          <cell r="B39" t="str">
            <v>翁松谷</v>
          </cell>
          <cell r="C39" t="str">
            <v>誠業法律事務所</v>
          </cell>
        </row>
        <row r="40">
          <cell r="A40">
            <v>35</v>
          </cell>
          <cell r="B40" t="str">
            <v>許祐豪</v>
          </cell>
          <cell r="C40" t="str">
            <v>元智大學</v>
          </cell>
        </row>
        <row r="41">
          <cell r="A41">
            <v>36</v>
          </cell>
          <cell r="B41" t="str">
            <v>戴康育</v>
          </cell>
          <cell r="C41" t="str">
            <v>悠活網球隊</v>
          </cell>
        </row>
        <row r="42">
          <cell r="A42">
            <v>37</v>
          </cell>
          <cell r="B42" t="str">
            <v>潘佳甫</v>
          </cell>
          <cell r="C42" t="str">
            <v>悠活網球隊</v>
          </cell>
        </row>
        <row r="43">
          <cell r="A43">
            <v>38</v>
          </cell>
          <cell r="B43" t="str">
            <v>江偉銘</v>
          </cell>
          <cell r="C43" t="str">
            <v>悠活網球隊</v>
          </cell>
        </row>
        <row r="44">
          <cell r="A44">
            <v>39</v>
          </cell>
          <cell r="B44" t="str">
            <v>張銀盛</v>
          </cell>
          <cell r="C44" t="str">
            <v>悠活網球隊</v>
          </cell>
        </row>
        <row r="45">
          <cell r="A45">
            <v>40</v>
          </cell>
          <cell r="B45" t="str">
            <v>蔣多忱</v>
          </cell>
          <cell r="C45" t="str">
            <v>台灣師大</v>
          </cell>
        </row>
        <row r="46">
          <cell r="A46">
            <v>41</v>
          </cell>
          <cell r="B46" t="str">
            <v>陳柏光</v>
          </cell>
          <cell r="C46" t="str">
            <v>政治大學</v>
          </cell>
        </row>
        <row r="47">
          <cell r="A47">
            <v>42</v>
          </cell>
          <cell r="B47" t="str">
            <v>趙晉緯</v>
          </cell>
        </row>
        <row r="48">
          <cell r="A48">
            <v>43</v>
          </cell>
          <cell r="B48" t="str">
            <v>葉子齊</v>
          </cell>
          <cell r="C48" t="str">
            <v>延平中學</v>
          </cell>
        </row>
        <row r="49">
          <cell r="A49">
            <v>44</v>
          </cell>
          <cell r="B49" t="str">
            <v>廖昱凱</v>
          </cell>
          <cell r="C49" t="str">
            <v>延平中學</v>
          </cell>
        </row>
        <row r="50">
          <cell r="A50">
            <v>45</v>
          </cell>
          <cell r="B50" t="str">
            <v>葉志偉</v>
          </cell>
          <cell r="C50" t="str">
            <v>中心診所醫院</v>
          </cell>
        </row>
        <row r="51">
          <cell r="A51">
            <v>46</v>
          </cell>
          <cell r="B51" t="str">
            <v>呂新鈿</v>
          </cell>
          <cell r="C51" t="str">
            <v>台北市蘭興網球場</v>
          </cell>
        </row>
        <row r="52">
          <cell r="A52">
            <v>47</v>
          </cell>
          <cell r="B52" t="str">
            <v>林威廷</v>
          </cell>
          <cell r="C52" t="str">
            <v>北市私立景文中學</v>
          </cell>
        </row>
        <row r="53">
          <cell r="A53">
            <v>48</v>
          </cell>
          <cell r="B53" t="str">
            <v>李振仰</v>
          </cell>
        </row>
        <row r="54">
          <cell r="A54">
            <v>49</v>
          </cell>
          <cell r="B54" t="str">
            <v>溫大吉</v>
          </cell>
        </row>
        <row r="55">
          <cell r="A55">
            <v>50</v>
          </cell>
          <cell r="B55" t="str">
            <v>許慶驊</v>
          </cell>
        </row>
        <row r="56">
          <cell r="A56">
            <v>51</v>
          </cell>
          <cell r="B56" t="str">
            <v>湯豪</v>
          </cell>
        </row>
        <row r="57">
          <cell r="A57">
            <v>52</v>
          </cell>
          <cell r="B57" t="str">
            <v>湯閔傑</v>
          </cell>
        </row>
        <row r="58">
          <cell r="A58">
            <v>53</v>
          </cell>
          <cell r="B58" t="str">
            <v>吳振瑋</v>
          </cell>
          <cell r="C58" t="str">
            <v>國立清華大學</v>
          </cell>
        </row>
        <row r="59">
          <cell r="A59">
            <v>54</v>
          </cell>
          <cell r="B59" t="str">
            <v>楊明憲</v>
          </cell>
          <cell r="C59" t="str">
            <v>華梵大學</v>
          </cell>
        </row>
        <row r="60">
          <cell r="A60">
            <v>55</v>
          </cell>
          <cell r="B60" t="str">
            <v>林浩威</v>
          </cell>
          <cell r="C60" t="str">
            <v>華梵大學</v>
          </cell>
        </row>
        <row r="61">
          <cell r="A61">
            <v>56</v>
          </cell>
          <cell r="B61" t="str">
            <v>黃仲廷</v>
          </cell>
          <cell r="C61" t="str">
            <v>華梵大學</v>
          </cell>
        </row>
        <row r="62">
          <cell r="A62">
            <v>57</v>
          </cell>
          <cell r="B62" t="str">
            <v>徐謀俊</v>
          </cell>
          <cell r="C62" t="str">
            <v>北市私立景文中學</v>
          </cell>
        </row>
        <row r="63">
          <cell r="A63">
            <v>58</v>
          </cell>
          <cell r="B63" t="str">
            <v>黃馨弘</v>
          </cell>
        </row>
        <row r="64">
          <cell r="A64">
            <v>59</v>
          </cell>
          <cell r="B64" t="str">
            <v>林隼成</v>
          </cell>
          <cell r="C64" t="str">
            <v>國立臺灣師範大學</v>
          </cell>
        </row>
        <row r="65">
          <cell r="A65">
            <v>60</v>
          </cell>
          <cell r="B65" t="str">
            <v>巫俊緯</v>
          </cell>
          <cell r="C65" t="str">
            <v>南港公園網球場</v>
          </cell>
        </row>
        <row r="66">
          <cell r="A66">
            <v>61</v>
          </cell>
          <cell r="B66" t="str">
            <v>王偉航</v>
          </cell>
          <cell r="C66" t="str">
            <v>國防部後備司令部</v>
          </cell>
        </row>
        <row r="67">
          <cell r="A67">
            <v>62</v>
          </cell>
          <cell r="B67" t="str">
            <v>溫奇勳</v>
          </cell>
          <cell r="C67" t="str">
            <v>彩虹</v>
          </cell>
        </row>
        <row r="68">
          <cell r="A68">
            <v>63</v>
          </cell>
          <cell r="B68" t="str">
            <v>Kevin Chou </v>
          </cell>
          <cell r="C68" t="str">
            <v>台北美國學校</v>
          </cell>
        </row>
        <row r="69">
          <cell r="A69">
            <v>64</v>
          </cell>
          <cell r="B69" t="str">
            <v>Eric Sze</v>
          </cell>
          <cell r="C69" t="str">
            <v>台北美國學校</v>
          </cell>
        </row>
        <row r="70">
          <cell r="A70">
            <v>65</v>
          </cell>
          <cell r="B70" t="str">
            <v>Michael Wu </v>
          </cell>
          <cell r="C70" t="str">
            <v>台北美國學校</v>
          </cell>
        </row>
        <row r="71">
          <cell r="A71">
            <v>66</v>
          </cell>
          <cell r="B71" t="str">
            <v>Byran Chou</v>
          </cell>
          <cell r="C71" t="str">
            <v>台北美國學校</v>
          </cell>
        </row>
        <row r="72">
          <cell r="A72">
            <v>67</v>
          </cell>
          <cell r="B72" t="str">
            <v>許家維</v>
          </cell>
        </row>
        <row r="73">
          <cell r="A73">
            <v>68</v>
          </cell>
          <cell r="B73" t="str">
            <v>李安原</v>
          </cell>
          <cell r="C73" t="str">
            <v>高雄鳳西網球場</v>
          </cell>
        </row>
        <row r="74">
          <cell r="A74">
            <v>69</v>
          </cell>
          <cell r="B74" t="str">
            <v>林俊瑋</v>
          </cell>
          <cell r="C74" t="str">
            <v>復興電台</v>
          </cell>
        </row>
        <row r="75">
          <cell r="A75">
            <v>70</v>
          </cell>
          <cell r="B75" t="str">
            <v>詹程翔</v>
          </cell>
          <cell r="C75" t="str">
            <v>復興電台</v>
          </cell>
        </row>
        <row r="76">
          <cell r="A76">
            <v>71</v>
          </cell>
          <cell r="B76" t="str">
            <v>吳俊達</v>
          </cell>
          <cell r="C76" t="str">
            <v>復興電台</v>
          </cell>
        </row>
        <row r="77">
          <cell r="A77">
            <v>72</v>
          </cell>
          <cell r="B77" t="str">
            <v>白傑明</v>
          </cell>
        </row>
        <row r="78">
          <cell r="A78">
            <v>73</v>
          </cell>
          <cell r="B78" t="str">
            <v>楊濬修</v>
          </cell>
          <cell r="C78" t="str">
            <v>斗六高中</v>
          </cell>
        </row>
        <row r="79">
          <cell r="A79">
            <v>74</v>
          </cell>
          <cell r="B79" t="str">
            <v>蔡曜安</v>
          </cell>
          <cell r="C79" t="str">
            <v>國立台灣師範大學</v>
          </cell>
        </row>
        <row r="80">
          <cell r="A80">
            <v>75</v>
          </cell>
          <cell r="B80" t="str">
            <v>郭沛明</v>
          </cell>
          <cell r="C80" t="str">
            <v>淡江大學</v>
          </cell>
        </row>
        <row r="81">
          <cell r="A81">
            <v>76</v>
          </cell>
          <cell r="B81" t="str">
            <v>賴修華</v>
          </cell>
          <cell r="C81" t="str">
            <v>北投榮華球場</v>
          </cell>
        </row>
        <row r="82">
          <cell r="A82">
            <v>77</v>
          </cell>
          <cell r="B82" t="str">
            <v>范揚基</v>
          </cell>
          <cell r="C82" t="str">
            <v>北投榮華球場</v>
          </cell>
        </row>
        <row r="83">
          <cell r="A83">
            <v>78</v>
          </cell>
          <cell r="B83" t="str">
            <v>蘇睿杰</v>
          </cell>
        </row>
        <row r="84">
          <cell r="A84">
            <v>79</v>
          </cell>
          <cell r="B84" t="str">
            <v>劉陳祥</v>
          </cell>
        </row>
        <row r="85">
          <cell r="A85">
            <v>80</v>
          </cell>
          <cell r="B85" t="str">
            <v>曾煜翔</v>
          </cell>
          <cell r="C85" t="str">
            <v>育達商葉科技大學</v>
          </cell>
        </row>
        <row r="86">
          <cell r="A86">
            <v>81</v>
          </cell>
          <cell r="B86" t="str">
            <v>陳諾威</v>
          </cell>
          <cell r="C86" t="str">
            <v>育達商葉科技大學</v>
          </cell>
        </row>
        <row r="87">
          <cell r="A87">
            <v>82</v>
          </cell>
          <cell r="B87" t="str">
            <v>黃思豪</v>
          </cell>
        </row>
        <row r="88">
          <cell r="A88">
            <v>83</v>
          </cell>
          <cell r="B88" t="str">
            <v>黃國韜</v>
          </cell>
          <cell r="C88" t="str">
            <v>清華大學</v>
          </cell>
        </row>
        <row r="89">
          <cell r="A89">
            <v>84</v>
          </cell>
          <cell r="B89" t="str">
            <v>李翊瑋</v>
          </cell>
          <cell r="C89" t="str">
            <v>旭富製藥股份有限公司</v>
          </cell>
        </row>
        <row r="90">
          <cell r="A90">
            <v>85</v>
          </cell>
          <cell r="B90" t="str">
            <v>王嘉鵬</v>
          </cell>
          <cell r="C90" t="str">
            <v>中興大學</v>
          </cell>
        </row>
        <row r="91">
          <cell r="A91">
            <v>86</v>
          </cell>
          <cell r="B91" t="str">
            <v>郭威呈</v>
          </cell>
          <cell r="C91" t="str">
            <v>中興大學</v>
          </cell>
        </row>
        <row r="92">
          <cell r="A92">
            <v>87</v>
          </cell>
          <cell r="B92" t="str">
            <v>李清揚</v>
          </cell>
          <cell r="C92" t="str">
            <v>台灣大學</v>
          </cell>
        </row>
        <row r="93">
          <cell r="A93">
            <v>88</v>
          </cell>
          <cell r="B93" t="str">
            <v>陳佳瑋</v>
          </cell>
          <cell r="C93" t="str">
            <v>育達商業科技大學</v>
          </cell>
        </row>
        <row r="94">
          <cell r="A94">
            <v>89</v>
          </cell>
          <cell r="B94" t="str">
            <v>鄧順文</v>
          </cell>
          <cell r="C94" t="str">
            <v>育達商業科技大學</v>
          </cell>
        </row>
        <row r="95">
          <cell r="A95">
            <v>90</v>
          </cell>
          <cell r="B95" t="str">
            <v>周旆宇</v>
          </cell>
        </row>
        <row r="96">
          <cell r="A96">
            <v>91</v>
          </cell>
          <cell r="B96" t="str">
            <v>林偉民</v>
          </cell>
          <cell r="C96" t="str">
            <v>中華科大</v>
          </cell>
        </row>
        <row r="97">
          <cell r="A97">
            <v>92</v>
          </cell>
          <cell r="B97" t="str">
            <v>陳建宏</v>
          </cell>
        </row>
        <row r="98">
          <cell r="A98">
            <v>93</v>
          </cell>
          <cell r="B98" t="str">
            <v>朱冠州</v>
          </cell>
        </row>
        <row r="99">
          <cell r="A99">
            <v>94</v>
          </cell>
          <cell r="B99" t="str">
            <v>鄧順文</v>
          </cell>
        </row>
        <row r="100">
          <cell r="A100">
            <v>95</v>
          </cell>
          <cell r="B100" t="str">
            <v>陳佳輝</v>
          </cell>
        </row>
        <row r="101">
          <cell r="A101">
            <v>96</v>
          </cell>
          <cell r="B101" t="str">
            <v>Alex Eberhardt</v>
          </cell>
          <cell r="C101" t="str">
            <v>台北美國學校</v>
          </cell>
        </row>
        <row r="102">
          <cell r="A102">
            <v>97</v>
          </cell>
          <cell r="B102" t="str">
            <v>陳明煜</v>
          </cell>
          <cell r="C102" t="str">
            <v>傑仕伯設計有限公司</v>
          </cell>
        </row>
        <row r="103">
          <cell r="A103">
            <v>98</v>
          </cell>
          <cell r="B103" t="str">
            <v>黃嘉順</v>
          </cell>
          <cell r="C103" t="str">
            <v>大同大學</v>
          </cell>
        </row>
        <row r="104">
          <cell r="A104">
            <v>99</v>
          </cell>
          <cell r="B104" t="str">
            <v>吳嘉騏</v>
          </cell>
          <cell r="C104" t="str">
            <v>大同大學</v>
          </cell>
        </row>
        <row r="105">
          <cell r="A105">
            <v>100</v>
          </cell>
          <cell r="B105" t="str">
            <v>黃柏捷</v>
          </cell>
          <cell r="C105" t="str">
            <v>大同大學</v>
          </cell>
        </row>
        <row r="106">
          <cell r="A106">
            <v>101</v>
          </cell>
          <cell r="B106" t="str">
            <v>陳彥璁</v>
          </cell>
          <cell r="C106" t="str">
            <v>大同大學</v>
          </cell>
        </row>
        <row r="107">
          <cell r="A107">
            <v>102</v>
          </cell>
          <cell r="B107" t="str">
            <v>葉雲宙</v>
          </cell>
        </row>
        <row r="108">
          <cell r="A108">
            <v>103</v>
          </cell>
          <cell r="B108" t="str">
            <v>葉律言</v>
          </cell>
        </row>
        <row r="109">
          <cell r="A109">
            <v>104</v>
          </cell>
          <cell r="B109" t="str">
            <v>楊子毅</v>
          </cell>
        </row>
        <row r="110">
          <cell r="A110">
            <v>105</v>
          </cell>
          <cell r="B110" t="str">
            <v>楊子由</v>
          </cell>
        </row>
        <row r="111">
          <cell r="A111">
            <v>106</v>
          </cell>
          <cell r="B111" t="str">
            <v>周郁軒</v>
          </cell>
          <cell r="C111" t="str">
            <v>中山國小</v>
          </cell>
        </row>
        <row r="112">
          <cell r="A112">
            <v>107</v>
          </cell>
          <cell r="B112" t="str">
            <v>劉浩良</v>
          </cell>
        </row>
        <row r="113">
          <cell r="A113">
            <v>108</v>
          </cell>
          <cell r="B113" t="str">
            <v>秦志強</v>
          </cell>
          <cell r="C113" t="str">
            <v>海岸巡防總局</v>
          </cell>
        </row>
        <row r="114">
          <cell r="A114">
            <v>109</v>
          </cell>
          <cell r="B114" t="str">
            <v>李綱</v>
          </cell>
          <cell r="C114" t="str">
            <v>國立台北商業技術學院</v>
          </cell>
        </row>
        <row r="115">
          <cell r="A115">
            <v>110</v>
          </cell>
          <cell r="B115" t="str">
            <v>張筑賢</v>
          </cell>
          <cell r="C115" t="str">
            <v>台北商業技術學院</v>
          </cell>
        </row>
        <row r="116">
          <cell r="A116">
            <v>111</v>
          </cell>
          <cell r="B116" t="str">
            <v>黃智弘</v>
          </cell>
          <cell r="C116" t="str">
            <v>中原大學</v>
          </cell>
        </row>
        <row r="117">
          <cell r="A117">
            <v>112</v>
          </cell>
          <cell r="B117" t="str">
            <v>賴隆平</v>
          </cell>
          <cell r="C117" t="str">
            <v>海岸巡防署</v>
          </cell>
        </row>
        <row r="118">
          <cell r="A118">
            <v>113</v>
          </cell>
          <cell r="B118" t="str">
            <v>洪崇駿</v>
          </cell>
          <cell r="C118" t="str">
            <v>大直國中</v>
          </cell>
        </row>
        <row r="119">
          <cell r="A119">
            <v>114</v>
          </cell>
          <cell r="B119" t="str">
            <v>洪昇豊</v>
          </cell>
          <cell r="C119" t="str">
            <v>大直國中</v>
          </cell>
        </row>
        <row r="120">
          <cell r="A120">
            <v>115</v>
          </cell>
          <cell r="B120" t="str">
            <v>尚靖淇</v>
          </cell>
          <cell r="C120" t="str">
            <v>台北商業技術學院</v>
          </cell>
        </row>
        <row r="121">
          <cell r="A121">
            <v>116</v>
          </cell>
          <cell r="B121" t="str">
            <v>王彥欽</v>
          </cell>
          <cell r="C121" t="str">
            <v>中原大學</v>
          </cell>
        </row>
        <row r="122">
          <cell r="A122">
            <v>117</v>
          </cell>
          <cell r="B122" t="str">
            <v>Jeromy Tsai</v>
          </cell>
          <cell r="C122" t="str">
            <v>台北美國學校</v>
          </cell>
        </row>
        <row r="123">
          <cell r="A123">
            <v>118</v>
          </cell>
          <cell r="B123" t="str">
            <v>Joseph Chen</v>
          </cell>
          <cell r="C123" t="str">
            <v>台北美國學校</v>
          </cell>
        </row>
        <row r="124">
          <cell r="A124">
            <v>119</v>
          </cell>
          <cell r="B124" t="str">
            <v>Plix Kim</v>
          </cell>
          <cell r="C124" t="str">
            <v>台北美國學校</v>
          </cell>
        </row>
        <row r="125">
          <cell r="A125">
            <v>120</v>
          </cell>
          <cell r="B125" t="str">
            <v>Herbert wang</v>
          </cell>
          <cell r="C125" t="str">
            <v>台北美國學校</v>
          </cell>
        </row>
        <row r="126">
          <cell r="A126">
            <v>121</v>
          </cell>
          <cell r="B126" t="str">
            <v>林家安</v>
          </cell>
          <cell r="C126" t="str">
            <v>中國文化大學</v>
          </cell>
        </row>
        <row r="127">
          <cell r="A127">
            <v>122</v>
          </cell>
          <cell r="B127" t="str">
            <v>曾華崴</v>
          </cell>
          <cell r="C127" t="str">
            <v>中國文化大學</v>
          </cell>
        </row>
        <row r="128">
          <cell r="A128">
            <v>123</v>
          </cell>
          <cell r="B128" t="str">
            <v>詹勳岳</v>
          </cell>
          <cell r="C128" t="str">
            <v>中國文化大學</v>
          </cell>
        </row>
        <row r="129">
          <cell r="A129">
            <v>124</v>
          </cell>
          <cell r="B129" t="str">
            <v>楊晉權</v>
          </cell>
          <cell r="C129" t="str">
            <v>中國文化大學</v>
          </cell>
        </row>
        <row r="130">
          <cell r="A130">
            <v>125</v>
          </cell>
          <cell r="B130" t="str">
            <v>BYE</v>
          </cell>
        </row>
        <row r="131">
          <cell r="A131">
            <v>126</v>
          </cell>
          <cell r="B131" t="str">
            <v>劉怡宏</v>
          </cell>
          <cell r="C131" t="str">
            <v>國立台灣大學</v>
          </cell>
        </row>
        <row r="132">
          <cell r="A132">
            <v>127</v>
          </cell>
          <cell r="B132" t="str">
            <v>戶田  太</v>
          </cell>
          <cell r="C132" t="str">
            <v>台北日橋學校</v>
          </cell>
        </row>
        <row r="133">
          <cell r="A133">
            <v>128</v>
          </cell>
          <cell r="B133" t="str">
            <v>張駿庭</v>
          </cell>
          <cell r="C133" t="str">
            <v>台北美國學校</v>
          </cell>
        </row>
        <row r="134">
          <cell r="A134">
            <v>129</v>
          </cell>
          <cell r="B134" t="str">
            <v>廖柏瑋</v>
          </cell>
          <cell r="C134" t="str">
            <v>雨聲國小</v>
          </cell>
        </row>
        <row r="135">
          <cell r="A135">
            <v>130</v>
          </cell>
          <cell r="B135" t="str">
            <v>翁軒翊</v>
          </cell>
          <cell r="C135" t="str">
            <v>台北三玉國小</v>
          </cell>
        </row>
        <row r="136">
          <cell r="A136">
            <v>131</v>
          </cell>
          <cell r="B136" t="str">
            <v>陳威廷</v>
          </cell>
          <cell r="C136" t="str">
            <v>北斗網球場</v>
          </cell>
        </row>
        <row r="137">
          <cell r="A137">
            <v>132</v>
          </cell>
          <cell r="B137" t="str">
            <v>林宏諭</v>
          </cell>
          <cell r="C137" t="str">
            <v>北斗網球場</v>
          </cell>
        </row>
        <row r="138">
          <cell r="A138">
            <v>133</v>
          </cell>
          <cell r="B138" t="str">
            <v>劉丞</v>
          </cell>
        </row>
        <row r="139">
          <cell r="A139">
            <v>134</v>
          </cell>
          <cell r="B139" t="str">
            <v>吳豐献</v>
          </cell>
          <cell r="C139" t="str">
            <v>輔仁大學</v>
          </cell>
        </row>
        <row r="140">
          <cell r="A140">
            <v>135</v>
          </cell>
          <cell r="B140" t="str">
            <v>李爾捷</v>
          </cell>
        </row>
        <row r="141">
          <cell r="A141">
            <v>136</v>
          </cell>
          <cell r="B141" t="str">
            <v>BYE</v>
          </cell>
        </row>
        <row r="142">
          <cell r="A142">
            <v>137</v>
          </cell>
          <cell r="B142" t="str">
            <v>BYE</v>
          </cell>
        </row>
        <row r="143">
          <cell r="A143">
            <v>138</v>
          </cell>
          <cell r="B143" t="str">
            <v>BYE</v>
          </cell>
        </row>
        <row r="144">
          <cell r="A144">
            <v>139</v>
          </cell>
          <cell r="B144" t="str">
            <v>BYE</v>
          </cell>
        </row>
        <row r="145">
          <cell r="A145">
            <v>140</v>
          </cell>
          <cell r="B145" t="str">
            <v>BYE</v>
          </cell>
        </row>
        <row r="146">
          <cell r="A146">
            <v>141</v>
          </cell>
          <cell r="B146" t="str">
            <v>BYE</v>
          </cell>
        </row>
        <row r="147">
          <cell r="A147">
            <v>142</v>
          </cell>
          <cell r="B147" t="str">
            <v>BYE</v>
          </cell>
        </row>
        <row r="148">
          <cell r="A148">
            <v>143</v>
          </cell>
          <cell r="B148" t="str">
            <v>BYE</v>
          </cell>
        </row>
        <row r="149">
          <cell r="A149">
            <v>144</v>
          </cell>
          <cell r="B149" t="str">
            <v>BYE</v>
          </cell>
        </row>
        <row r="150">
          <cell r="A150">
            <v>145</v>
          </cell>
          <cell r="B150" t="str">
            <v>BYE</v>
          </cell>
        </row>
        <row r="151">
          <cell r="A151">
            <v>146</v>
          </cell>
          <cell r="B151" t="str">
            <v>BYE</v>
          </cell>
        </row>
        <row r="152">
          <cell r="A152">
            <v>147</v>
          </cell>
          <cell r="B152" t="str">
            <v>BYE</v>
          </cell>
        </row>
        <row r="153">
          <cell r="A153">
            <v>148</v>
          </cell>
          <cell r="B153" t="str">
            <v>BYE</v>
          </cell>
        </row>
        <row r="154">
          <cell r="A154">
            <v>149</v>
          </cell>
          <cell r="B154" t="str">
            <v>BYE</v>
          </cell>
        </row>
        <row r="155">
          <cell r="A155">
            <v>150</v>
          </cell>
          <cell r="B155" t="str">
            <v>BYE</v>
          </cell>
        </row>
        <row r="156">
          <cell r="A156">
            <v>151</v>
          </cell>
          <cell r="B156" t="str">
            <v>BYE</v>
          </cell>
        </row>
        <row r="157">
          <cell r="A157">
            <v>152</v>
          </cell>
          <cell r="B157" t="str">
            <v>BYE</v>
          </cell>
        </row>
        <row r="158">
          <cell r="A158">
            <v>153</v>
          </cell>
          <cell r="B158" t="str">
            <v>BYE</v>
          </cell>
        </row>
        <row r="159">
          <cell r="A159">
            <v>154</v>
          </cell>
          <cell r="B159" t="str">
            <v>BYE</v>
          </cell>
        </row>
        <row r="160">
          <cell r="A160">
            <v>155</v>
          </cell>
          <cell r="B160" t="str">
            <v>BYE</v>
          </cell>
        </row>
        <row r="161">
          <cell r="A161">
            <v>156</v>
          </cell>
          <cell r="B161" t="str">
            <v>BYE</v>
          </cell>
        </row>
        <row r="162">
          <cell r="A162">
            <v>157</v>
          </cell>
          <cell r="B162" t="str">
            <v>BYE</v>
          </cell>
        </row>
        <row r="163">
          <cell r="A163">
            <v>158</v>
          </cell>
          <cell r="B163" t="str">
            <v>BYE</v>
          </cell>
        </row>
        <row r="164">
          <cell r="A164">
            <v>159</v>
          </cell>
          <cell r="B164" t="str">
            <v>BYE</v>
          </cell>
        </row>
        <row r="165">
          <cell r="A165">
            <v>160</v>
          </cell>
          <cell r="B165" t="str">
            <v>BYE</v>
          </cell>
        </row>
        <row r="166">
          <cell r="A166">
            <v>161</v>
          </cell>
          <cell r="B166" t="str">
            <v>BYE</v>
          </cell>
        </row>
        <row r="167">
          <cell r="A167">
            <v>162</v>
          </cell>
          <cell r="B167" t="str">
            <v>BYE</v>
          </cell>
        </row>
        <row r="168">
          <cell r="A168">
            <v>163</v>
          </cell>
          <cell r="B168" t="str">
            <v>BYE</v>
          </cell>
        </row>
        <row r="169">
          <cell r="A169">
            <v>164</v>
          </cell>
          <cell r="B169" t="str">
            <v>BYE</v>
          </cell>
        </row>
        <row r="170">
          <cell r="A170">
            <v>165</v>
          </cell>
          <cell r="B170" t="str">
            <v>BYE</v>
          </cell>
        </row>
        <row r="171">
          <cell r="A171">
            <v>166</v>
          </cell>
          <cell r="B171" t="str">
            <v>BYE</v>
          </cell>
        </row>
        <row r="172">
          <cell r="A172">
            <v>167</v>
          </cell>
          <cell r="B172" t="str">
            <v>BYE</v>
          </cell>
        </row>
        <row r="173">
          <cell r="A173">
            <v>168</v>
          </cell>
          <cell r="B173" t="str">
            <v>BYE</v>
          </cell>
        </row>
        <row r="174">
          <cell r="A174">
            <v>169</v>
          </cell>
          <cell r="B174" t="str">
            <v>BYE</v>
          </cell>
        </row>
        <row r="175">
          <cell r="A175">
            <v>170</v>
          </cell>
          <cell r="B175" t="str">
            <v>BYE</v>
          </cell>
        </row>
        <row r="176">
          <cell r="A176">
            <v>171</v>
          </cell>
          <cell r="B176" t="str">
            <v>BYE</v>
          </cell>
        </row>
        <row r="177">
          <cell r="A177">
            <v>172</v>
          </cell>
          <cell r="B177" t="str">
            <v>BYE</v>
          </cell>
        </row>
        <row r="178">
          <cell r="A178">
            <v>173</v>
          </cell>
          <cell r="B178" t="str">
            <v>BYE</v>
          </cell>
        </row>
        <row r="179">
          <cell r="A179">
            <v>174</v>
          </cell>
          <cell r="B179" t="str">
            <v>BYE</v>
          </cell>
        </row>
        <row r="180">
          <cell r="A180">
            <v>175</v>
          </cell>
          <cell r="B180" t="str">
            <v>BYE</v>
          </cell>
        </row>
        <row r="181">
          <cell r="A181">
            <v>176</v>
          </cell>
          <cell r="B181" t="str">
            <v>BYE</v>
          </cell>
        </row>
        <row r="182">
          <cell r="A182">
            <v>177</v>
          </cell>
          <cell r="B182" t="str">
            <v>BYE</v>
          </cell>
        </row>
        <row r="183">
          <cell r="A183">
            <v>178</v>
          </cell>
          <cell r="B183" t="str">
            <v>BYE</v>
          </cell>
        </row>
        <row r="184">
          <cell r="A184">
            <v>179</v>
          </cell>
          <cell r="B184" t="str">
            <v>BYE</v>
          </cell>
        </row>
        <row r="185">
          <cell r="A185">
            <v>180</v>
          </cell>
          <cell r="B185" t="str">
            <v>BYE</v>
          </cell>
        </row>
        <row r="186">
          <cell r="A186">
            <v>181</v>
          </cell>
          <cell r="B186" t="str">
            <v>BYE</v>
          </cell>
        </row>
        <row r="187">
          <cell r="A187">
            <v>182</v>
          </cell>
          <cell r="B187" t="str">
            <v>BYE</v>
          </cell>
        </row>
        <row r="188">
          <cell r="A188">
            <v>183</v>
          </cell>
          <cell r="B188" t="str">
            <v>BYE</v>
          </cell>
        </row>
        <row r="189">
          <cell r="A189">
            <v>184</v>
          </cell>
          <cell r="B189" t="str">
            <v>BYE</v>
          </cell>
        </row>
        <row r="190">
          <cell r="A190">
            <v>185</v>
          </cell>
          <cell r="B190" t="str">
            <v>BYE</v>
          </cell>
        </row>
        <row r="191">
          <cell r="A191">
            <v>186</v>
          </cell>
          <cell r="B191" t="str">
            <v>BYE</v>
          </cell>
        </row>
        <row r="192">
          <cell r="A192">
            <v>187</v>
          </cell>
          <cell r="B192" t="str">
            <v>BYE</v>
          </cell>
        </row>
        <row r="193">
          <cell r="A193">
            <v>188</v>
          </cell>
          <cell r="B193" t="str">
            <v>BYE</v>
          </cell>
        </row>
        <row r="194">
          <cell r="A194">
            <v>189</v>
          </cell>
          <cell r="B194" t="str">
            <v>BYE</v>
          </cell>
        </row>
        <row r="195">
          <cell r="A195">
            <v>190</v>
          </cell>
          <cell r="B195" t="str">
            <v>BYE</v>
          </cell>
        </row>
        <row r="196">
          <cell r="A196">
            <v>191</v>
          </cell>
          <cell r="B196" t="str">
            <v>BYE</v>
          </cell>
        </row>
        <row r="197">
          <cell r="A197">
            <v>192</v>
          </cell>
          <cell r="B197" t="str">
            <v>BYE</v>
          </cell>
        </row>
        <row r="198">
          <cell r="A198">
            <v>193</v>
          </cell>
          <cell r="B198" t="str">
            <v>BYE</v>
          </cell>
        </row>
        <row r="199">
          <cell r="A199">
            <v>194</v>
          </cell>
          <cell r="B199" t="str">
            <v>BYE</v>
          </cell>
        </row>
        <row r="200">
          <cell r="A200">
            <v>195</v>
          </cell>
          <cell r="B200" t="str">
            <v>BYE</v>
          </cell>
        </row>
        <row r="201">
          <cell r="A201">
            <v>196</v>
          </cell>
          <cell r="B201" t="str">
            <v>BYE</v>
          </cell>
        </row>
        <row r="202">
          <cell r="A202">
            <v>197</v>
          </cell>
          <cell r="B202" t="str">
            <v>BYE</v>
          </cell>
        </row>
        <row r="203">
          <cell r="A203">
            <v>198</v>
          </cell>
          <cell r="B203" t="str">
            <v>BYE</v>
          </cell>
        </row>
        <row r="204">
          <cell r="A204">
            <v>199</v>
          </cell>
          <cell r="B204" t="str">
            <v>BYE</v>
          </cell>
        </row>
        <row r="205">
          <cell r="A205">
            <v>200</v>
          </cell>
          <cell r="B205" t="str">
            <v>BYE</v>
          </cell>
        </row>
        <row r="206">
          <cell r="A206">
            <v>201</v>
          </cell>
          <cell r="B206" t="str">
            <v>BYE</v>
          </cell>
        </row>
        <row r="207">
          <cell r="A207">
            <v>202</v>
          </cell>
          <cell r="B207" t="str">
            <v>BYE</v>
          </cell>
        </row>
        <row r="208">
          <cell r="A208">
            <v>203</v>
          </cell>
          <cell r="B208" t="str">
            <v>BYE</v>
          </cell>
        </row>
        <row r="209">
          <cell r="A209">
            <v>204</v>
          </cell>
          <cell r="B209" t="str">
            <v>BYE</v>
          </cell>
        </row>
        <row r="210">
          <cell r="A210">
            <v>205</v>
          </cell>
          <cell r="B210" t="str">
            <v>BYE</v>
          </cell>
        </row>
        <row r="211">
          <cell r="A211">
            <v>206</v>
          </cell>
          <cell r="B211" t="str">
            <v>BYE</v>
          </cell>
        </row>
        <row r="212">
          <cell r="A212">
            <v>207</v>
          </cell>
          <cell r="B212" t="str">
            <v>BYE</v>
          </cell>
        </row>
        <row r="213">
          <cell r="A213">
            <v>208</v>
          </cell>
          <cell r="B213" t="str">
            <v>BYE</v>
          </cell>
        </row>
        <row r="214">
          <cell r="A214">
            <v>209</v>
          </cell>
          <cell r="B214" t="str">
            <v>BYE</v>
          </cell>
        </row>
        <row r="215">
          <cell r="A215">
            <v>210</v>
          </cell>
          <cell r="B215" t="str">
            <v>BYE</v>
          </cell>
        </row>
        <row r="216">
          <cell r="A216">
            <v>211</v>
          </cell>
          <cell r="B216" t="str">
            <v>BYE</v>
          </cell>
        </row>
        <row r="217">
          <cell r="A217">
            <v>212</v>
          </cell>
          <cell r="B217" t="str">
            <v>BYE</v>
          </cell>
        </row>
        <row r="218">
          <cell r="A218">
            <v>213</v>
          </cell>
          <cell r="B218" t="str">
            <v>BYE</v>
          </cell>
        </row>
        <row r="219">
          <cell r="A219">
            <v>214</v>
          </cell>
          <cell r="B219" t="str">
            <v>BYE</v>
          </cell>
        </row>
        <row r="220">
          <cell r="A220">
            <v>215</v>
          </cell>
          <cell r="B220" t="str">
            <v>BYE</v>
          </cell>
        </row>
        <row r="221">
          <cell r="A221">
            <v>216</v>
          </cell>
          <cell r="B221" t="str">
            <v>BYE</v>
          </cell>
        </row>
        <row r="222">
          <cell r="A222">
            <v>217</v>
          </cell>
          <cell r="B222" t="str">
            <v>BYE</v>
          </cell>
        </row>
        <row r="223">
          <cell r="A223">
            <v>218</v>
          </cell>
          <cell r="B223" t="str">
            <v>BYE</v>
          </cell>
        </row>
        <row r="224">
          <cell r="A224">
            <v>219</v>
          </cell>
          <cell r="B224" t="str">
            <v>BYE</v>
          </cell>
        </row>
        <row r="225">
          <cell r="A225">
            <v>220</v>
          </cell>
          <cell r="B225" t="str">
            <v>BYE</v>
          </cell>
        </row>
        <row r="226">
          <cell r="A226">
            <v>221</v>
          </cell>
          <cell r="B226" t="str">
            <v>BYE</v>
          </cell>
        </row>
        <row r="227">
          <cell r="A227">
            <v>222</v>
          </cell>
          <cell r="B227" t="str">
            <v>BYE</v>
          </cell>
        </row>
        <row r="228">
          <cell r="A228">
            <v>223</v>
          </cell>
          <cell r="B228" t="str">
            <v>BYE</v>
          </cell>
        </row>
        <row r="229">
          <cell r="A229">
            <v>224</v>
          </cell>
          <cell r="B229" t="str">
            <v>BYE</v>
          </cell>
        </row>
        <row r="230">
          <cell r="A230">
            <v>225</v>
          </cell>
          <cell r="B230" t="str">
            <v>BYE</v>
          </cell>
        </row>
        <row r="231">
          <cell r="A231">
            <v>226</v>
          </cell>
          <cell r="B231" t="str">
            <v>BYE</v>
          </cell>
        </row>
        <row r="232">
          <cell r="A232">
            <v>227</v>
          </cell>
          <cell r="B232" t="str">
            <v>BYE</v>
          </cell>
        </row>
        <row r="233">
          <cell r="A233">
            <v>228</v>
          </cell>
          <cell r="B233" t="str">
            <v>BYE</v>
          </cell>
        </row>
        <row r="234">
          <cell r="A234">
            <v>229</v>
          </cell>
          <cell r="B234" t="str">
            <v>BYE</v>
          </cell>
        </row>
        <row r="235">
          <cell r="A235">
            <v>230</v>
          </cell>
          <cell r="B235" t="str">
            <v>BYE</v>
          </cell>
        </row>
        <row r="236">
          <cell r="A236">
            <v>231</v>
          </cell>
          <cell r="B236" t="str">
            <v>BYE</v>
          </cell>
        </row>
        <row r="237">
          <cell r="A237">
            <v>232</v>
          </cell>
          <cell r="B237" t="str">
            <v>BYE</v>
          </cell>
        </row>
        <row r="238">
          <cell r="A238">
            <v>233</v>
          </cell>
          <cell r="B238" t="str">
            <v>BYE</v>
          </cell>
        </row>
        <row r="239">
          <cell r="A239">
            <v>234</v>
          </cell>
          <cell r="B239" t="str">
            <v>BYE</v>
          </cell>
        </row>
        <row r="240">
          <cell r="A240">
            <v>235</v>
          </cell>
          <cell r="B240" t="str">
            <v>BYE</v>
          </cell>
        </row>
        <row r="241">
          <cell r="A241">
            <v>236</v>
          </cell>
          <cell r="B241" t="str">
            <v>BYE</v>
          </cell>
        </row>
        <row r="242">
          <cell r="A242">
            <v>237</v>
          </cell>
          <cell r="B242" t="str">
            <v>BYE</v>
          </cell>
        </row>
        <row r="243">
          <cell r="A243">
            <v>238</v>
          </cell>
          <cell r="B243" t="str">
            <v>BYE</v>
          </cell>
        </row>
        <row r="244">
          <cell r="A244">
            <v>239</v>
          </cell>
          <cell r="B244" t="str">
            <v>BYE</v>
          </cell>
        </row>
        <row r="245">
          <cell r="A245">
            <v>240</v>
          </cell>
          <cell r="B245" t="str">
            <v>BYE</v>
          </cell>
        </row>
        <row r="246">
          <cell r="A246">
            <v>241</v>
          </cell>
          <cell r="B246" t="str">
            <v>BYE</v>
          </cell>
        </row>
        <row r="247">
          <cell r="A247">
            <v>242</v>
          </cell>
          <cell r="B247" t="str">
            <v>BYE</v>
          </cell>
        </row>
        <row r="248">
          <cell r="A248">
            <v>243</v>
          </cell>
          <cell r="B248" t="str">
            <v>BYE</v>
          </cell>
        </row>
        <row r="249">
          <cell r="A249">
            <v>244</v>
          </cell>
          <cell r="B249" t="str">
            <v>BYE</v>
          </cell>
        </row>
        <row r="250">
          <cell r="A250">
            <v>245</v>
          </cell>
          <cell r="B250" t="str">
            <v>BYE</v>
          </cell>
        </row>
        <row r="251">
          <cell r="A251">
            <v>246</v>
          </cell>
          <cell r="B251" t="str">
            <v>BYE</v>
          </cell>
        </row>
        <row r="252">
          <cell r="A252">
            <v>247</v>
          </cell>
          <cell r="B252" t="str">
            <v>BYE</v>
          </cell>
        </row>
        <row r="253">
          <cell r="A253">
            <v>248</v>
          </cell>
          <cell r="B253" t="str">
            <v>BYE</v>
          </cell>
        </row>
        <row r="254">
          <cell r="A254">
            <v>249</v>
          </cell>
          <cell r="B254" t="str">
            <v>BYE</v>
          </cell>
        </row>
        <row r="255">
          <cell r="A255">
            <v>250</v>
          </cell>
          <cell r="B255" t="str">
            <v>BYE</v>
          </cell>
        </row>
        <row r="256">
          <cell r="A256">
            <v>251</v>
          </cell>
          <cell r="B256" t="str">
            <v>BYE</v>
          </cell>
        </row>
        <row r="257">
          <cell r="A257">
            <v>252</v>
          </cell>
          <cell r="B257" t="str">
            <v>BYE</v>
          </cell>
        </row>
        <row r="258">
          <cell r="A258">
            <v>253</v>
          </cell>
          <cell r="B258" t="str">
            <v>BYE</v>
          </cell>
        </row>
        <row r="259">
          <cell r="A259">
            <v>254</v>
          </cell>
          <cell r="B259" t="str">
            <v>BYE</v>
          </cell>
        </row>
        <row r="260">
          <cell r="A260">
            <v>255</v>
          </cell>
          <cell r="B260" t="str">
            <v>BYE</v>
          </cell>
        </row>
        <row r="261">
          <cell r="A261">
            <v>256</v>
          </cell>
          <cell r="B261" t="str">
            <v>BYE</v>
          </cell>
        </row>
      </sheetData>
      <sheetData sheetId="3">
        <row r="6">
          <cell r="A6">
            <v>1</v>
          </cell>
          <cell r="B6" t="str">
            <v>阮國賓</v>
          </cell>
          <cell r="C6" t="str">
            <v>軍備局202廠</v>
          </cell>
        </row>
        <row r="7">
          <cell r="A7">
            <v>2</v>
          </cell>
          <cell r="B7" t="str">
            <v>陳孟逵</v>
          </cell>
          <cell r="C7" t="str">
            <v>台北醫學大學</v>
          </cell>
        </row>
        <row r="8">
          <cell r="A8">
            <v>3</v>
          </cell>
          <cell r="B8" t="str">
            <v>郭忠豪</v>
          </cell>
          <cell r="C8" t="str">
            <v>中研院史語所</v>
          </cell>
        </row>
        <row r="9">
          <cell r="A9">
            <v>4</v>
          </cell>
          <cell r="B9" t="str">
            <v>林偉弘</v>
          </cell>
          <cell r="C9" t="str">
            <v>三重高中</v>
          </cell>
        </row>
        <row r="10">
          <cell r="A10">
            <v>5</v>
          </cell>
          <cell r="B10" t="str">
            <v>郭漢傑</v>
          </cell>
          <cell r="C10" t="str">
            <v>三重高中</v>
          </cell>
        </row>
        <row r="11">
          <cell r="A11">
            <v>6</v>
          </cell>
          <cell r="B11" t="str">
            <v>郭晉丞</v>
          </cell>
          <cell r="C11" t="str">
            <v>三重高中</v>
          </cell>
        </row>
        <row r="12">
          <cell r="A12">
            <v>7</v>
          </cell>
          <cell r="B12" t="str">
            <v>蔡珉宏</v>
          </cell>
          <cell r="C12" t="str">
            <v>三重高中</v>
          </cell>
        </row>
        <row r="13">
          <cell r="A13">
            <v>8</v>
          </cell>
          <cell r="B13" t="str">
            <v>林崇堅</v>
          </cell>
          <cell r="C13" t="str">
            <v>無</v>
          </cell>
        </row>
        <row r="14">
          <cell r="A14">
            <v>9</v>
          </cell>
          <cell r="B14" t="str">
            <v>林翰新</v>
          </cell>
          <cell r="C14" t="str">
            <v>台灣大學</v>
          </cell>
        </row>
        <row r="15">
          <cell r="A15">
            <v>10</v>
          </cell>
          <cell r="B15" t="str">
            <v>陳毅龍</v>
          </cell>
          <cell r="C15" t="str">
            <v>台北市美國學校</v>
          </cell>
        </row>
        <row r="16">
          <cell r="A16">
            <v>11</v>
          </cell>
          <cell r="B16" t="str">
            <v>沈敬翔</v>
          </cell>
        </row>
        <row r="17">
          <cell r="A17">
            <v>12</v>
          </cell>
          <cell r="B17" t="str">
            <v>梁家維</v>
          </cell>
          <cell r="C17" t="str">
            <v>交通大學</v>
          </cell>
        </row>
        <row r="18">
          <cell r="A18">
            <v>13</v>
          </cell>
          <cell r="B18" t="str">
            <v>黃健峰</v>
          </cell>
          <cell r="C18" t="str">
            <v>新興國中</v>
          </cell>
        </row>
        <row r="19">
          <cell r="A19">
            <v>14</v>
          </cell>
          <cell r="B19" t="str">
            <v>陳昱誌</v>
          </cell>
        </row>
        <row r="20">
          <cell r="A20">
            <v>15</v>
          </cell>
          <cell r="B20" t="str">
            <v>曾紀綱</v>
          </cell>
        </row>
        <row r="21">
          <cell r="A21">
            <v>16</v>
          </cell>
          <cell r="B21" t="str">
            <v>唐道申</v>
          </cell>
          <cell r="C21" t="str">
            <v>基隆中正公園網球場</v>
          </cell>
        </row>
        <row r="22">
          <cell r="A22">
            <v>17</v>
          </cell>
          <cell r="B22" t="str">
            <v>余奕彰</v>
          </cell>
          <cell r="C22" t="str">
            <v>基隆中正公園網球場</v>
          </cell>
        </row>
        <row r="23">
          <cell r="A23">
            <v>18</v>
          </cell>
          <cell r="B23" t="str">
            <v>呂斌豪</v>
          </cell>
        </row>
        <row r="24">
          <cell r="A24">
            <v>19</v>
          </cell>
          <cell r="B24" t="str">
            <v>陳家豪</v>
          </cell>
          <cell r="C24" t="str">
            <v>黎明技術學院</v>
          </cell>
        </row>
        <row r="25">
          <cell r="A25">
            <v>20</v>
          </cell>
          <cell r="B25" t="str">
            <v>劉彥辰</v>
          </cell>
        </row>
        <row r="26">
          <cell r="A26">
            <v>21</v>
          </cell>
          <cell r="B26" t="str">
            <v>林沐春</v>
          </cell>
        </row>
        <row r="27">
          <cell r="A27">
            <v>22</v>
          </cell>
          <cell r="B27" t="str">
            <v>蔡易成</v>
          </cell>
        </row>
        <row r="28">
          <cell r="A28">
            <v>23</v>
          </cell>
          <cell r="B28" t="str">
            <v>王照宇</v>
          </cell>
        </row>
        <row r="29">
          <cell r="A29">
            <v>24</v>
          </cell>
          <cell r="B29" t="str">
            <v>范振祥</v>
          </cell>
          <cell r="C29" t="str">
            <v>桃園陽明球場</v>
          </cell>
        </row>
        <row r="30">
          <cell r="A30">
            <v>25</v>
          </cell>
          <cell r="B30" t="str">
            <v>陳翰璋</v>
          </cell>
        </row>
        <row r="31">
          <cell r="A31">
            <v>26</v>
          </cell>
          <cell r="B31" t="str">
            <v>闕大為</v>
          </cell>
        </row>
        <row r="32">
          <cell r="A32">
            <v>27</v>
          </cell>
          <cell r="B32" t="str">
            <v>陳勤霖</v>
          </cell>
          <cell r="C32" t="str">
            <v>台灣大學</v>
          </cell>
        </row>
        <row r="33">
          <cell r="A33">
            <v>28</v>
          </cell>
          <cell r="B33" t="str">
            <v>薛予銘</v>
          </cell>
          <cell r="C33" t="str">
            <v>台灣大學</v>
          </cell>
        </row>
        <row r="34">
          <cell r="A34">
            <v>29</v>
          </cell>
          <cell r="B34" t="str">
            <v>林俊宏</v>
          </cell>
          <cell r="C34" t="str">
            <v>誠業法律事務所</v>
          </cell>
        </row>
        <row r="35">
          <cell r="A35">
            <v>30</v>
          </cell>
          <cell r="B35" t="str">
            <v>劉上銘</v>
          </cell>
          <cell r="C35" t="str">
            <v>誠業法律事務所</v>
          </cell>
        </row>
        <row r="36">
          <cell r="A36">
            <v>31</v>
          </cell>
          <cell r="B36" t="str">
            <v>翁松谷</v>
          </cell>
          <cell r="C36" t="str">
            <v>誠業法律事務所</v>
          </cell>
        </row>
        <row r="37">
          <cell r="A37">
            <v>32</v>
          </cell>
          <cell r="B37" t="str">
            <v>許祐豪</v>
          </cell>
          <cell r="C37" t="str">
            <v>元智大學</v>
          </cell>
        </row>
        <row r="38">
          <cell r="A38">
            <v>33</v>
          </cell>
          <cell r="B38" t="str">
            <v>鄭由承</v>
          </cell>
          <cell r="C38" t="str">
            <v>臺北醫學大學</v>
          </cell>
        </row>
        <row r="39">
          <cell r="A39">
            <v>34</v>
          </cell>
          <cell r="B39" t="str">
            <v>王向一</v>
          </cell>
          <cell r="C39" t="str">
            <v>東信國小</v>
          </cell>
        </row>
        <row r="40">
          <cell r="A40">
            <v>35</v>
          </cell>
          <cell r="B40" t="str">
            <v>王向千</v>
          </cell>
          <cell r="C40" t="str">
            <v>東信國小</v>
          </cell>
        </row>
        <row r="41">
          <cell r="A41">
            <v>36</v>
          </cell>
          <cell r="B41" t="str">
            <v>鄧浩敦</v>
          </cell>
          <cell r="C41" t="str">
            <v>瑞湖</v>
          </cell>
        </row>
        <row r="42">
          <cell r="A42">
            <v>37</v>
          </cell>
          <cell r="B42" t="str">
            <v>黃士韋</v>
          </cell>
          <cell r="C42" t="str">
            <v>慈濟大學</v>
          </cell>
        </row>
        <row r="43">
          <cell r="A43">
            <v>38</v>
          </cell>
          <cell r="B43" t="str">
            <v>陳永欣</v>
          </cell>
          <cell r="C43" t="str">
            <v>稻香</v>
          </cell>
        </row>
        <row r="44">
          <cell r="A44">
            <v>39</v>
          </cell>
          <cell r="B44" t="str">
            <v>周日麒</v>
          </cell>
          <cell r="C44" t="str">
            <v>政治大學</v>
          </cell>
        </row>
        <row r="45">
          <cell r="A45">
            <v>40</v>
          </cell>
          <cell r="B45" t="str">
            <v>廖恩慶</v>
          </cell>
          <cell r="C45" t="str">
            <v>南港公園網球場</v>
          </cell>
        </row>
        <row r="46">
          <cell r="A46">
            <v>41</v>
          </cell>
          <cell r="B46" t="str">
            <v>陳柏均</v>
          </cell>
          <cell r="C46" t="str">
            <v>台中中興大學</v>
          </cell>
        </row>
        <row r="47">
          <cell r="A47">
            <v>42</v>
          </cell>
          <cell r="B47" t="str">
            <v>王俊仁</v>
          </cell>
          <cell r="C47" t="str">
            <v>蘆洲網球</v>
          </cell>
        </row>
        <row r="48">
          <cell r="A48">
            <v>43</v>
          </cell>
          <cell r="B48" t="str">
            <v>趙俊凱</v>
          </cell>
          <cell r="C48" t="str">
            <v>台化</v>
          </cell>
        </row>
        <row r="49">
          <cell r="A49">
            <v>44</v>
          </cell>
          <cell r="B49" t="str">
            <v>盧明泉</v>
          </cell>
          <cell r="C49" t="str">
            <v>瑞湖</v>
          </cell>
        </row>
        <row r="50">
          <cell r="A50">
            <v>45</v>
          </cell>
          <cell r="B50" t="str">
            <v>葉志偉</v>
          </cell>
          <cell r="C50" t="str">
            <v>中心診所醫院</v>
          </cell>
        </row>
        <row r="51">
          <cell r="A51">
            <v>46</v>
          </cell>
          <cell r="B51" t="str">
            <v>林威廷</v>
          </cell>
          <cell r="C51" t="str">
            <v>景文中學</v>
          </cell>
        </row>
        <row r="52">
          <cell r="A52">
            <v>47</v>
          </cell>
          <cell r="B52" t="str">
            <v>溫大吉</v>
          </cell>
        </row>
        <row r="53">
          <cell r="A53">
            <v>48</v>
          </cell>
          <cell r="B53" t="str">
            <v>許慶驊</v>
          </cell>
        </row>
        <row r="54">
          <cell r="A54">
            <v>49</v>
          </cell>
          <cell r="B54" t="str">
            <v>陳潤甫</v>
          </cell>
        </row>
        <row r="55">
          <cell r="A55">
            <v>50</v>
          </cell>
          <cell r="B55" t="str">
            <v>吳柏叡</v>
          </cell>
          <cell r="C55" t="str">
            <v>中國醫藥大學</v>
          </cell>
        </row>
        <row r="56">
          <cell r="A56">
            <v>51</v>
          </cell>
          <cell r="B56" t="str">
            <v>楊啟弘</v>
          </cell>
          <cell r="C56" t="str">
            <v>臺灣大學</v>
          </cell>
        </row>
        <row r="57">
          <cell r="A57">
            <v>52</v>
          </cell>
          <cell r="B57" t="str">
            <v>陳穎厚</v>
          </cell>
          <cell r="C57" t="str">
            <v>臺灣大學</v>
          </cell>
        </row>
        <row r="58">
          <cell r="A58">
            <v>53</v>
          </cell>
          <cell r="B58" t="str">
            <v>楊明憲</v>
          </cell>
          <cell r="C58" t="str">
            <v>華梵大學</v>
          </cell>
        </row>
        <row r="59">
          <cell r="A59">
            <v>54</v>
          </cell>
          <cell r="B59" t="str">
            <v>林浩威</v>
          </cell>
          <cell r="C59" t="str">
            <v>華梵大學</v>
          </cell>
        </row>
        <row r="60">
          <cell r="A60">
            <v>55</v>
          </cell>
          <cell r="B60" t="str">
            <v>黃仲廷</v>
          </cell>
          <cell r="C60" t="str">
            <v>華梵大學</v>
          </cell>
        </row>
        <row r="61">
          <cell r="A61">
            <v>56</v>
          </cell>
          <cell r="B61" t="str">
            <v>黃馨弘</v>
          </cell>
        </row>
        <row r="62">
          <cell r="A62">
            <v>57</v>
          </cell>
          <cell r="B62" t="str">
            <v>許涴書</v>
          </cell>
          <cell r="C62" t="str">
            <v>無</v>
          </cell>
        </row>
        <row r="63">
          <cell r="A63">
            <v>58</v>
          </cell>
          <cell r="B63" t="str">
            <v>顏孝倫</v>
          </cell>
          <cell r="C63" t="str">
            <v>無</v>
          </cell>
        </row>
        <row r="64">
          <cell r="A64">
            <v>59</v>
          </cell>
          <cell r="B64" t="str">
            <v>陳宗緯</v>
          </cell>
          <cell r="C64" t="str">
            <v>無</v>
          </cell>
        </row>
        <row r="65">
          <cell r="A65">
            <v>60</v>
          </cell>
          <cell r="B65" t="str">
            <v>林暐哲</v>
          </cell>
          <cell r="C65" t="str">
            <v>臺灣師大</v>
          </cell>
        </row>
        <row r="66">
          <cell r="A66">
            <v>61</v>
          </cell>
          <cell r="B66" t="str">
            <v>宋元惟</v>
          </cell>
          <cell r="C66" t="str">
            <v>臺灣師大</v>
          </cell>
        </row>
        <row r="67">
          <cell r="A67">
            <v>62</v>
          </cell>
          <cell r="B67" t="str">
            <v>李秉謙</v>
          </cell>
          <cell r="C67" t="str">
            <v>長庚大學</v>
          </cell>
        </row>
        <row r="68">
          <cell r="A68">
            <v>63</v>
          </cell>
          <cell r="B68" t="str">
            <v>鄧丞敦</v>
          </cell>
          <cell r="C68" t="str">
            <v>瑞湖</v>
          </cell>
        </row>
        <row r="69">
          <cell r="A69">
            <v>64</v>
          </cell>
          <cell r="B69" t="str">
            <v>曾志銘</v>
          </cell>
        </row>
        <row r="70">
          <cell r="A70">
            <v>65</v>
          </cell>
          <cell r="B70" t="str">
            <v>周承彥</v>
          </cell>
          <cell r="C70" t="str">
            <v>成功高中</v>
          </cell>
        </row>
        <row r="71">
          <cell r="A71">
            <v>66</v>
          </cell>
          <cell r="B71" t="str">
            <v>陳冠璋</v>
          </cell>
          <cell r="C71" t="str">
            <v>三重高中</v>
          </cell>
        </row>
        <row r="72">
          <cell r="A72">
            <v>67</v>
          </cell>
          <cell r="B72" t="str">
            <v>甘登貴</v>
          </cell>
          <cell r="C72" t="str">
            <v>南港公園網球場</v>
          </cell>
        </row>
        <row r="73">
          <cell r="A73">
            <v>68</v>
          </cell>
          <cell r="B73" t="str">
            <v>溫奇勳</v>
          </cell>
          <cell r="C73" t="str">
            <v>彩虹</v>
          </cell>
        </row>
        <row r="74">
          <cell r="A74">
            <v>69</v>
          </cell>
          <cell r="B74" t="str">
            <v>林琦惟</v>
          </cell>
        </row>
        <row r="75">
          <cell r="A75">
            <v>70</v>
          </cell>
          <cell r="B75" t="str">
            <v>柳柏任</v>
          </cell>
        </row>
        <row r="76">
          <cell r="A76">
            <v>71</v>
          </cell>
          <cell r="B76" t="str">
            <v>詹程翔</v>
          </cell>
          <cell r="C76" t="str">
            <v>復興電台</v>
          </cell>
        </row>
        <row r="77">
          <cell r="A77">
            <v>72</v>
          </cell>
          <cell r="B77" t="str">
            <v>蘇國生</v>
          </cell>
        </row>
        <row r="78">
          <cell r="A78">
            <v>73</v>
          </cell>
          <cell r="B78" t="str">
            <v>白平家</v>
          </cell>
        </row>
        <row r="79">
          <cell r="A79">
            <v>74</v>
          </cell>
          <cell r="B79" t="str">
            <v>吳志明</v>
          </cell>
          <cell r="C79" t="str">
            <v>三商美邦人壽</v>
          </cell>
        </row>
        <row r="80">
          <cell r="A80">
            <v>75</v>
          </cell>
          <cell r="B80" t="str">
            <v>牛大維</v>
          </cell>
        </row>
        <row r="81">
          <cell r="A81">
            <v>76</v>
          </cell>
          <cell r="B81" t="str">
            <v>石肇圻</v>
          </cell>
        </row>
        <row r="82">
          <cell r="A82">
            <v>77</v>
          </cell>
          <cell r="B82" t="str">
            <v>李宗翰</v>
          </cell>
        </row>
        <row r="83">
          <cell r="A83">
            <v>78</v>
          </cell>
          <cell r="B83" t="str">
            <v>林政緯</v>
          </cell>
        </row>
        <row r="84">
          <cell r="A84">
            <v>79</v>
          </cell>
          <cell r="B84" t="str">
            <v>陳冠宇</v>
          </cell>
        </row>
        <row r="85">
          <cell r="A85">
            <v>80</v>
          </cell>
          <cell r="B85" t="str">
            <v>陳宥維</v>
          </cell>
        </row>
        <row r="86">
          <cell r="A86">
            <v>81</v>
          </cell>
          <cell r="B86" t="str">
            <v>陳重光</v>
          </cell>
        </row>
        <row r="87">
          <cell r="A87">
            <v>82</v>
          </cell>
          <cell r="B87" t="str">
            <v>賴信誠</v>
          </cell>
        </row>
        <row r="88">
          <cell r="A88">
            <v>83</v>
          </cell>
          <cell r="B88" t="str">
            <v>范宸瑜</v>
          </cell>
        </row>
        <row r="89">
          <cell r="A89">
            <v>84</v>
          </cell>
          <cell r="B89" t="str">
            <v>曾智仁</v>
          </cell>
          <cell r="C89" t="str">
            <v>北台灣科技學院</v>
          </cell>
        </row>
        <row r="90">
          <cell r="A90">
            <v>85</v>
          </cell>
          <cell r="B90" t="str">
            <v>楊忠正</v>
          </cell>
          <cell r="C90" t="str">
            <v>北台灣科技學院</v>
          </cell>
        </row>
        <row r="91">
          <cell r="A91">
            <v>86</v>
          </cell>
          <cell r="B91" t="str">
            <v>朱致力</v>
          </cell>
        </row>
        <row r="92">
          <cell r="A92">
            <v>87</v>
          </cell>
          <cell r="B92" t="str">
            <v>蔡涵超</v>
          </cell>
          <cell r="C92" t="str">
            <v>台灣大學</v>
          </cell>
        </row>
        <row r="93">
          <cell r="A93">
            <v>88</v>
          </cell>
          <cell r="B93" t="str">
            <v>蘇睿杰</v>
          </cell>
        </row>
        <row r="94">
          <cell r="A94">
            <v>89</v>
          </cell>
          <cell r="B94" t="str">
            <v>劉少群</v>
          </cell>
        </row>
        <row r="95">
          <cell r="A95">
            <v>90</v>
          </cell>
          <cell r="B95" t="str">
            <v>黃弘宇</v>
          </cell>
          <cell r="C95" t="str">
            <v>台科大</v>
          </cell>
        </row>
        <row r="96">
          <cell r="A96">
            <v>91</v>
          </cell>
          <cell r="B96" t="str">
            <v>林家瑞</v>
          </cell>
          <cell r="C96" t="str">
            <v>台科大</v>
          </cell>
        </row>
        <row r="97">
          <cell r="A97">
            <v>92</v>
          </cell>
          <cell r="B97" t="str">
            <v>張家銘</v>
          </cell>
          <cell r="C97" t="str">
            <v>台科大</v>
          </cell>
        </row>
        <row r="98">
          <cell r="A98">
            <v>93</v>
          </cell>
          <cell r="B98" t="str">
            <v>林瑋民</v>
          </cell>
          <cell r="C98" t="str">
            <v>台科大</v>
          </cell>
        </row>
        <row r="99">
          <cell r="A99">
            <v>94</v>
          </cell>
          <cell r="B99" t="str">
            <v>曾煜翔</v>
          </cell>
          <cell r="C99" t="str">
            <v>育達商葉科技大學</v>
          </cell>
        </row>
        <row r="100">
          <cell r="A100">
            <v>95</v>
          </cell>
          <cell r="B100" t="str">
            <v>梁德信</v>
          </cell>
          <cell r="C100" t="str">
            <v>長庚大學</v>
          </cell>
        </row>
        <row r="101">
          <cell r="A101">
            <v>96</v>
          </cell>
          <cell r="B101" t="str">
            <v>黃祥驊</v>
          </cell>
          <cell r="C101" t="str">
            <v>長庚大學</v>
          </cell>
        </row>
        <row r="102">
          <cell r="A102">
            <v>97</v>
          </cell>
          <cell r="B102" t="str">
            <v>李修安</v>
          </cell>
        </row>
        <row r="103">
          <cell r="A103">
            <v>98</v>
          </cell>
          <cell r="B103" t="str">
            <v>黃昱誠</v>
          </cell>
        </row>
        <row r="104">
          <cell r="A104">
            <v>99</v>
          </cell>
          <cell r="B104" t="str">
            <v>陳家豪</v>
          </cell>
          <cell r="C104" t="str">
            <v>台灣銀行</v>
          </cell>
        </row>
        <row r="105">
          <cell r="A105">
            <v>100</v>
          </cell>
          <cell r="B105" t="str">
            <v>古清文</v>
          </cell>
          <cell r="C105" t="str">
            <v>國際漢語出版社</v>
          </cell>
        </row>
        <row r="106">
          <cell r="A106">
            <v>101</v>
          </cell>
          <cell r="B106" t="str">
            <v>鄭則禹</v>
          </cell>
          <cell r="C106" t="str">
            <v>大湖國小</v>
          </cell>
        </row>
        <row r="107">
          <cell r="A107">
            <v>102</v>
          </cell>
          <cell r="B107" t="str">
            <v>李駿騰</v>
          </cell>
          <cell r="C107" t="str">
            <v>大湖國小</v>
          </cell>
        </row>
        <row r="108">
          <cell r="A108">
            <v>103</v>
          </cell>
          <cell r="B108" t="str">
            <v>薛崴立</v>
          </cell>
          <cell r="C108" t="str">
            <v>Deloitte</v>
          </cell>
        </row>
        <row r="109">
          <cell r="A109">
            <v>104</v>
          </cell>
          <cell r="B109" t="str">
            <v>洪至宥</v>
          </cell>
          <cell r="C109" t="str">
            <v>中華科大</v>
          </cell>
        </row>
        <row r="110">
          <cell r="A110">
            <v>105</v>
          </cell>
          <cell r="B110" t="str">
            <v>袁智華</v>
          </cell>
        </row>
        <row r="111">
          <cell r="A111">
            <v>106</v>
          </cell>
          <cell r="B111" t="str">
            <v>鍾乘樂</v>
          </cell>
        </row>
        <row r="112">
          <cell r="A112">
            <v>107</v>
          </cell>
          <cell r="B112" t="str">
            <v>Colin Kelly</v>
          </cell>
          <cell r="C112" t="str">
            <v>台北美國學校</v>
          </cell>
        </row>
        <row r="113">
          <cell r="A113">
            <v>108</v>
          </cell>
          <cell r="B113" t="str">
            <v>蔡文凱</v>
          </cell>
          <cell r="C113" t="str">
            <v>北斗網球場</v>
          </cell>
        </row>
        <row r="114">
          <cell r="A114">
            <v>109</v>
          </cell>
          <cell r="B114" t="str">
            <v>黃酩翔</v>
          </cell>
          <cell r="C114" t="str">
            <v>北斗網球場</v>
          </cell>
        </row>
        <row r="115">
          <cell r="A115">
            <v>110</v>
          </cell>
          <cell r="B115" t="str">
            <v>陳威廷</v>
          </cell>
          <cell r="C115" t="str">
            <v>北斗網球場</v>
          </cell>
        </row>
        <row r="116">
          <cell r="A116">
            <v>111</v>
          </cell>
          <cell r="B116" t="str">
            <v>林宏諭</v>
          </cell>
          <cell r="C116" t="str">
            <v>北斗網球場</v>
          </cell>
        </row>
        <row r="117">
          <cell r="A117">
            <v>112</v>
          </cell>
          <cell r="B117" t="str">
            <v>林學鴻</v>
          </cell>
        </row>
        <row r="118">
          <cell r="A118">
            <v>113</v>
          </cell>
          <cell r="B118" t="str">
            <v>王耀德</v>
          </cell>
        </row>
        <row r="119">
          <cell r="A119">
            <v>114</v>
          </cell>
          <cell r="B119" t="str">
            <v>鄭由承</v>
          </cell>
        </row>
        <row r="120">
          <cell r="A120">
            <v>115</v>
          </cell>
          <cell r="B120" t="str">
            <v>劉浩良</v>
          </cell>
        </row>
        <row r="121">
          <cell r="A121">
            <v>116</v>
          </cell>
          <cell r="B121" t="str">
            <v>高頂耀</v>
          </cell>
        </row>
        <row r="122">
          <cell r="A122">
            <v>117</v>
          </cell>
          <cell r="B122" t="str">
            <v>郭沛明</v>
          </cell>
          <cell r="C122" t="str">
            <v>淡江大學</v>
          </cell>
        </row>
        <row r="123">
          <cell r="A123">
            <v>118</v>
          </cell>
          <cell r="B123" t="str">
            <v>杜柏翰</v>
          </cell>
          <cell r="C123" t="str">
            <v>中興高中</v>
          </cell>
        </row>
        <row r="124">
          <cell r="A124">
            <v>119</v>
          </cell>
          <cell r="B124" t="str">
            <v>薛博瀚</v>
          </cell>
          <cell r="C124" t="str">
            <v>中興高中</v>
          </cell>
        </row>
        <row r="125">
          <cell r="A125">
            <v>120</v>
          </cell>
          <cell r="B125" t="str">
            <v>徐瑜謙</v>
          </cell>
          <cell r="C125" t="str">
            <v>台北商業技術學院</v>
          </cell>
        </row>
        <row r="126">
          <cell r="A126">
            <v>121</v>
          </cell>
          <cell r="B126" t="str">
            <v>王治平</v>
          </cell>
          <cell r="C126" t="str">
            <v>海岸巡防署</v>
          </cell>
        </row>
        <row r="127">
          <cell r="A127">
            <v>122</v>
          </cell>
          <cell r="B127" t="str">
            <v>陳宜胤</v>
          </cell>
        </row>
        <row r="128">
          <cell r="A128">
            <v>123</v>
          </cell>
          <cell r="B128" t="str">
            <v>林日成</v>
          </cell>
          <cell r="C128" t="str">
            <v>中興高中</v>
          </cell>
        </row>
        <row r="129">
          <cell r="A129">
            <v>124</v>
          </cell>
          <cell r="B129" t="str">
            <v>楊昊澄</v>
          </cell>
          <cell r="C129" t="str">
            <v>中興高中</v>
          </cell>
        </row>
        <row r="130">
          <cell r="A130">
            <v>125</v>
          </cell>
          <cell r="B130" t="str">
            <v>邱亦豪</v>
          </cell>
          <cell r="C130" t="str">
            <v>中興高中</v>
          </cell>
        </row>
        <row r="131">
          <cell r="A131">
            <v>126</v>
          </cell>
          <cell r="B131" t="str">
            <v>許睿元</v>
          </cell>
          <cell r="C131" t="str">
            <v>台灣師範大學</v>
          </cell>
        </row>
        <row r="132">
          <cell r="A132">
            <v>127</v>
          </cell>
          <cell r="B132" t="str">
            <v>陳信全</v>
          </cell>
          <cell r="C132" t="str">
            <v>北台灣技術學院</v>
          </cell>
        </row>
        <row r="133">
          <cell r="A133">
            <v>128</v>
          </cell>
          <cell r="B133" t="str">
            <v>鄭之岳</v>
          </cell>
          <cell r="C133" t="str">
            <v>北台灣技術學院</v>
          </cell>
        </row>
        <row r="134">
          <cell r="A134">
            <v>129</v>
          </cell>
          <cell r="B134" t="str">
            <v>鄭智巍</v>
          </cell>
          <cell r="C134" t="str">
            <v>北台灣技術學院</v>
          </cell>
        </row>
        <row r="135">
          <cell r="A135">
            <v>130</v>
          </cell>
          <cell r="B135" t="str">
            <v>郭金龍</v>
          </cell>
          <cell r="C135" t="str">
            <v>北台灣技術學院</v>
          </cell>
        </row>
        <row r="136">
          <cell r="A136">
            <v>131</v>
          </cell>
          <cell r="B136" t="str">
            <v>劉浩良</v>
          </cell>
        </row>
        <row r="137">
          <cell r="A137">
            <v>132</v>
          </cell>
          <cell r="B137" t="str">
            <v>楊凱捷</v>
          </cell>
          <cell r="C137" t="str">
            <v>文化大學</v>
          </cell>
        </row>
        <row r="138">
          <cell r="A138">
            <v>133</v>
          </cell>
          <cell r="B138" t="str">
            <v>謝丞宜</v>
          </cell>
          <cell r="C138" t="str">
            <v>文化大學</v>
          </cell>
        </row>
        <row r="139">
          <cell r="A139">
            <v>134</v>
          </cell>
          <cell r="B139" t="str">
            <v>吳宗翰</v>
          </cell>
          <cell r="C139" t="str">
            <v>文化大學</v>
          </cell>
        </row>
        <row r="140">
          <cell r="A140">
            <v>135</v>
          </cell>
          <cell r="B140" t="str">
            <v>李睿哲</v>
          </cell>
          <cell r="C140" t="str">
            <v>文化大學</v>
          </cell>
        </row>
        <row r="141">
          <cell r="A141">
            <v>136</v>
          </cell>
          <cell r="B141" t="str">
            <v>李旻桓</v>
          </cell>
          <cell r="C141" t="str">
            <v>文化大學</v>
          </cell>
        </row>
        <row r="142">
          <cell r="A142">
            <v>137</v>
          </cell>
          <cell r="B142" t="str">
            <v>劉鎧綸</v>
          </cell>
          <cell r="C142" t="str">
            <v>文化大學</v>
          </cell>
        </row>
        <row r="143">
          <cell r="A143">
            <v>138</v>
          </cell>
          <cell r="B143" t="str">
            <v>葉鴻亨</v>
          </cell>
          <cell r="C143" t="str">
            <v>文化大學</v>
          </cell>
        </row>
        <row r="144">
          <cell r="A144">
            <v>139</v>
          </cell>
          <cell r="B144" t="str">
            <v>吳以謙</v>
          </cell>
          <cell r="C144" t="str">
            <v>三民高中</v>
          </cell>
        </row>
        <row r="145">
          <cell r="A145">
            <v>140</v>
          </cell>
          <cell r="B145" t="str">
            <v>曾柏瑞</v>
          </cell>
          <cell r="C145" t="str">
            <v>三民高中</v>
          </cell>
        </row>
        <row r="146">
          <cell r="A146">
            <v>141</v>
          </cell>
          <cell r="B146" t="str">
            <v>范修豪</v>
          </cell>
          <cell r="C146" t="str">
            <v>至善國中</v>
          </cell>
        </row>
        <row r="147">
          <cell r="A147">
            <v>142</v>
          </cell>
          <cell r="B147" t="str">
            <v>謝宗祐</v>
          </cell>
          <cell r="C147" t="str">
            <v>至善國中</v>
          </cell>
        </row>
        <row r="148">
          <cell r="A148">
            <v>143</v>
          </cell>
          <cell r="B148" t="str">
            <v>陳經閔</v>
          </cell>
          <cell r="C148" t="str">
            <v>至善國中</v>
          </cell>
        </row>
        <row r="149">
          <cell r="A149">
            <v>144</v>
          </cell>
          <cell r="B149" t="str">
            <v>福岡龍一郎</v>
          </cell>
          <cell r="C149" t="str">
            <v>台北日橋</v>
          </cell>
        </row>
        <row r="150">
          <cell r="A150">
            <v>145</v>
          </cell>
          <cell r="B150" t="str">
            <v>戶田  太</v>
          </cell>
          <cell r="C150" t="str">
            <v>台北日橋</v>
          </cell>
        </row>
        <row r="151">
          <cell r="A151">
            <v>146</v>
          </cell>
          <cell r="B151" t="str">
            <v>方-韋尃-誠</v>
          </cell>
          <cell r="C151" t="str">
            <v>吉全</v>
          </cell>
        </row>
        <row r="152">
          <cell r="A152">
            <v>147</v>
          </cell>
          <cell r="B152" t="str">
            <v>陳文彥</v>
          </cell>
        </row>
        <row r="153">
          <cell r="A153">
            <v>148</v>
          </cell>
          <cell r="B153" t="str">
            <v>林宜陽</v>
          </cell>
          <cell r="C153" t="str">
            <v>陽明高中</v>
          </cell>
        </row>
        <row r="154">
          <cell r="A154">
            <v>149</v>
          </cell>
          <cell r="B154" t="str">
            <v>黃則元</v>
          </cell>
          <cell r="C154" t="str">
            <v>陽明高中</v>
          </cell>
        </row>
        <row r="155">
          <cell r="A155">
            <v>150</v>
          </cell>
          <cell r="B155" t="str">
            <v>劉宗穎</v>
          </cell>
          <cell r="C155" t="str">
            <v>大同大學</v>
          </cell>
        </row>
        <row r="156">
          <cell r="A156">
            <v>151</v>
          </cell>
          <cell r="B156" t="str">
            <v>賴皇志</v>
          </cell>
          <cell r="C156" t="str">
            <v>大同大學</v>
          </cell>
        </row>
        <row r="157">
          <cell r="A157">
            <v>152</v>
          </cell>
          <cell r="B157" t="str">
            <v>鄭賓逸</v>
          </cell>
          <cell r="C157" t="str">
            <v>大同大學</v>
          </cell>
        </row>
        <row r="158">
          <cell r="A158">
            <v>153</v>
          </cell>
          <cell r="B158" t="str">
            <v> 吳豐献</v>
          </cell>
          <cell r="C158" t="str">
            <v>輔仁大學</v>
          </cell>
        </row>
        <row r="159">
          <cell r="A159">
            <v>154</v>
          </cell>
          <cell r="B159" t="str">
            <v>黃潤泰</v>
          </cell>
        </row>
        <row r="160">
          <cell r="A160">
            <v>155</v>
          </cell>
          <cell r="B160" t="str">
            <v>BYE</v>
          </cell>
        </row>
        <row r="161">
          <cell r="A161">
            <v>156</v>
          </cell>
          <cell r="B161" t="str">
            <v>BYE</v>
          </cell>
        </row>
        <row r="162">
          <cell r="A162">
            <v>157</v>
          </cell>
          <cell r="B162" t="str">
            <v>BYE</v>
          </cell>
        </row>
        <row r="163">
          <cell r="A163">
            <v>158</v>
          </cell>
          <cell r="B163" t="str">
            <v>BYE</v>
          </cell>
        </row>
        <row r="164">
          <cell r="A164">
            <v>159</v>
          </cell>
          <cell r="B164" t="str">
            <v>BYE</v>
          </cell>
        </row>
        <row r="165">
          <cell r="A165">
            <v>160</v>
          </cell>
          <cell r="B165" t="str">
            <v>BYE</v>
          </cell>
        </row>
        <row r="166">
          <cell r="A166">
            <v>161</v>
          </cell>
          <cell r="B166" t="str">
            <v>BYE</v>
          </cell>
        </row>
        <row r="167">
          <cell r="A167">
            <v>162</v>
          </cell>
          <cell r="B167" t="str">
            <v>BYE</v>
          </cell>
        </row>
        <row r="168">
          <cell r="A168">
            <v>163</v>
          </cell>
          <cell r="B168" t="str">
            <v>BYE</v>
          </cell>
        </row>
        <row r="169">
          <cell r="A169">
            <v>164</v>
          </cell>
          <cell r="B169" t="str">
            <v>BYE</v>
          </cell>
        </row>
        <row r="170">
          <cell r="A170">
            <v>165</v>
          </cell>
          <cell r="B170" t="str">
            <v>BYE</v>
          </cell>
        </row>
        <row r="171">
          <cell r="A171">
            <v>166</v>
          </cell>
          <cell r="B171" t="str">
            <v>BYE</v>
          </cell>
        </row>
        <row r="172">
          <cell r="A172">
            <v>167</v>
          </cell>
          <cell r="B172" t="str">
            <v>BYE</v>
          </cell>
        </row>
        <row r="173">
          <cell r="A173">
            <v>168</v>
          </cell>
          <cell r="B173" t="str">
            <v>BYE</v>
          </cell>
        </row>
        <row r="174">
          <cell r="A174">
            <v>169</v>
          </cell>
          <cell r="B174" t="str">
            <v>BYE</v>
          </cell>
        </row>
        <row r="175">
          <cell r="A175">
            <v>170</v>
          </cell>
          <cell r="B175" t="str">
            <v>BYE</v>
          </cell>
        </row>
        <row r="176">
          <cell r="A176">
            <v>171</v>
          </cell>
          <cell r="B176" t="str">
            <v>BYE</v>
          </cell>
        </row>
        <row r="177">
          <cell r="A177">
            <v>172</v>
          </cell>
          <cell r="B177" t="str">
            <v>BYE</v>
          </cell>
        </row>
        <row r="178">
          <cell r="A178">
            <v>173</v>
          </cell>
          <cell r="B178" t="str">
            <v>BYE</v>
          </cell>
        </row>
        <row r="179">
          <cell r="A179">
            <v>174</v>
          </cell>
          <cell r="B179" t="str">
            <v>BYE</v>
          </cell>
        </row>
        <row r="180">
          <cell r="A180">
            <v>175</v>
          </cell>
          <cell r="B180" t="str">
            <v>BYE</v>
          </cell>
        </row>
        <row r="181">
          <cell r="A181">
            <v>176</v>
          </cell>
          <cell r="B181" t="str">
            <v>BYE</v>
          </cell>
        </row>
        <row r="182">
          <cell r="A182">
            <v>177</v>
          </cell>
          <cell r="B182" t="str">
            <v>BYE</v>
          </cell>
        </row>
        <row r="183">
          <cell r="A183">
            <v>178</v>
          </cell>
          <cell r="B183" t="str">
            <v>BYE</v>
          </cell>
        </row>
        <row r="184">
          <cell r="A184">
            <v>179</v>
          </cell>
          <cell r="B184" t="str">
            <v>BYE</v>
          </cell>
        </row>
        <row r="185">
          <cell r="A185">
            <v>180</v>
          </cell>
          <cell r="B185" t="str">
            <v>BYE</v>
          </cell>
        </row>
        <row r="186">
          <cell r="A186">
            <v>181</v>
          </cell>
          <cell r="B186" t="str">
            <v>BYE</v>
          </cell>
        </row>
        <row r="187">
          <cell r="A187">
            <v>182</v>
          </cell>
          <cell r="B187" t="str">
            <v>BYE</v>
          </cell>
        </row>
        <row r="188">
          <cell r="A188">
            <v>183</v>
          </cell>
          <cell r="B188" t="str">
            <v>BYE</v>
          </cell>
        </row>
        <row r="189">
          <cell r="A189">
            <v>184</v>
          </cell>
          <cell r="B189" t="str">
            <v>BYE</v>
          </cell>
        </row>
        <row r="190">
          <cell r="A190">
            <v>185</v>
          </cell>
          <cell r="B190" t="str">
            <v>BYE</v>
          </cell>
        </row>
        <row r="191">
          <cell r="A191">
            <v>186</v>
          </cell>
          <cell r="B191" t="str">
            <v>BYE</v>
          </cell>
        </row>
        <row r="192">
          <cell r="A192">
            <v>187</v>
          </cell>
          <cell r="B192" t="str">
            <v>BYE</v>
          </cell>
        </row>
        <row r="193">
          <cell r="A193">
            <v>188</v>
          </cell>
          <cell r="B193" t="str">
            <v>BYE</v>
          </cell>
        </row>
        <row r="194">
          <cell r="A194">
            <v>189</v>
          </cell>
          <cell r="B194" t="str">
            <v>BYE</v>
          </cell>
        </row>
        <row r="195">
          <cell r="A195">
            <v>190</v>
          </cell>
          <cell r="B195" t="str">
            <v>BYE</v>
          </cell>
        </row>
        <row r="196">
          <cell r="A196">
            <v>191</v>
          </cell>
          <cell r="B196" t="str">
            <v>BYE</v>
          </cell>
        </row>
        <row r="197">
          <cell r="A197">
            <v>192</v>
          </cell>
          <cell r="B197" t="str">
            <v>BYE</v>
          </cell>
        </row>
        <row r="198">
          <cell r="A198">
            <v>193</v>
          </cell>
          <cell r="B198" t="str">
            <v>BYE</v>
          </cell>
        </row>
        <row r="199">
          <cell r="A199">
            <v>194</v>
          </cell>
          <cell r="B199" t="str">
            <v>BYE</v>
          </cell>
        </row>
        <row r="200">
          <cell r="A200">
            <v>195</v>
          </cell>
          <cell r="B200" t="str">
            <v>BYE</v>
          </cell>
        </row>
        <row r="201">
          <cell r="A201">
            <v>196</v>
          </cell>
          <cell r="B201" t="str">
            <v>BYE</v>
          </cell>
        </row>
        <row r="202">
          <cell r="A202">
            <v>197</v>
          </cell>
          <cell r="B202" t="str">
            <v>BYE</v>
          </cell>
        </row>
        <row r="203">
          <cell r="A203">
            <v>198</v>
          </cell>
          <cell r="B203" t="str">
            <v>BYE</v>
          </cell>
        </row>
        <row r="204">
          <cell r="A204">
            <v>199</v>
          </cell>
          <cell r="B204" t="str">
            <v>BYE</v>
          </cell>
        </row>
        <row r="205">
          <cell r="A205">
            <v>200</v>
          </cell>
          <cell r="B205" t="str">
            <v>BYE</v>
          </cell>
        </row>
        <row r="206">
          <cell r="A206">
            <v>201</v>
          </cell>
          <cell r="B206" t="str">
            <v>BYE</v>
          </cell>
        </row>
        <row r="207">
          <cell r="A207">
            <v>202</v>
          </cell>
          <cell r="B207" t="str">
            <v>BYE</v>
          </cell>
        </row>
        <row r="208">
          <cell r="A208">
            <v>203</v>
          </cell>
          <cell r="B208" t="str">
            <v>BYE</v>
          </cell>
        </row>
        <row r="209">
          <cell r="A209">
            <v>204</v>
          </cell>
          <cell r="B209" t="str">
            <v>BYE</v>
          </cell>
        </row>
        <row r="210">
          <cell r="A210">
            <v>205</v>
          </cell>
          <cell r="B210" t="str">
            <v>BYE</v>
          </cell>
        </row>
        <row r="211">
          <cell r="A211">
            <v>206</v>
          </cell>
          <cell r="B211" t="str">
            <v>BYE</v>
          </cell>
        </row>
        <row r="212">
          <cell r="A212">
            <v>207</v>
          </cell>
          <cell r="B212" t="str">
            <v>BYE</v>
          </cell>
        </row>
        <row r="213">
          <cell r="A213">
            <v>208</v>
          </cell>
          <cell r="B213" t="str">
            <v>BYE</v>
          </cell>
        </row>
        <row r="214">
          <cell r="A214">
            <v>209</v>
          </cell>
          <cell r="B214" t="str">
            <v>BYE</v>
          </cell>
        </row>
        <row r="215">
          <cell r="A215">
            <v>210</v>
          </cell>
          <cell r="B215" t="str">
            <v>BYE</v>
          </cell>
        </row>
        <row r="216">
          <cell r="A216">
            <v>211</v>
          </cell>
          <cell r="B216" t="str">
            <v>BYE</v>
          </cell>
        </row>
        <row r="217">
          <cell r="A217">
            <v>212</v>
          </cell>
          <cell r="B217" t="str">
            <v>BYE</v>
          </cell>
        </row>
        <row r="218">
          <cell r="A218">
            <v>213</v>
          </cell>
          <cell r="B218" t="str">
            <v>BYE</v>
          </cell>
        </row>
        <row r="219">
          <cell r="A219">
            <v>214</v>
          </cell>
          <cell r="B219" t="str">
            <v>BYE</v>
          </cell>
        </row>
        <row r="220">
          <cell r="A220">
            <v>215</v>
          </cell>
          <cell r="B220" t="str">
            <v>BYE</v>
          </cell>
        </row>
        <row r="221">
          <cell r="A221">
            <v>216</v>
          </cell>
          <cell r="B221" t="str">
            <v>BYE</v>
          </cell>
        </row>
        <row r="222">
          <cell r="A222">
            <v>217</v>
          </cell>
          <cell r="B222" t="str">
            <v>BYE</v>
          </cell>
        </row>
        <row r="223">
          <cell r="A223">
            <v>218</v>
          </cell>
          <cell r="B223" t="str">
            <v>BYE</v>
          </cell>
        </row>
        <row r="224">
          <cell r="A224">
            <v>219</v>
          </cell>
          <cell r="B224" t="str">
            <v>BYE</v>
          </cell>
        </row>
        <row r="225">
          <cell r="A225">
            <v>220</v>
          </cell>
          <cell r="B225" t="str">
            <v>BYE</v>
          </cell>
        </row>
        <row r="226">
          <cell r="A226">
            <v>221</v>
          </cell>
          <cell r="B226" t="str">
            <v>BYE</v>
          </cell>
        </row>
        <row r="227">
          <cell r="A227">
            <v>222</v>
          </cell>
          <cell r="B227" t="str">
            <v>BYE</v>
          </cell>
        </row>
        <row r="228">
          <cell r="A228">
            <v>223</v>
          </cell>
          <cell r="B228" t="str">
            <v>BYE</v>
          </cell>
        </row>
        <row r="229">
          <cell r="A229">
            <v>224</v>
          </cell>
          <cell r="B229" t="str">
            <v>BYE</v>
          </cell>
        </row>
        <row r="230">
          <cell r="A230">
            <v>225</v>
          </cell>
          <cell r="B230" t="str">
            <v>BYE</v>
          </cell>
        </row>
        <row r="231">
          <cell r="A231">
            <v>226</v>
          </cell>
          <cell r="B231" t="str">
            <v>BYE</v>
          </cell>
        </row>
        <row r="232">
          <cell r="A232">
            <v>227</v>
          </cell>
          <cell r="B232" t="str">
            <v>BYE</v>
          </cell>
        </row>
        <row r="233">
          <cell r="A233">
            <v>228</v>
          </cell>
          <cell r="B233" t="str">
            <v>BYE</v>
          </cell>
        </row>
        <row r="234">
          <cell r="A234">
            <v>229</v>
          </cell>
          <cell r="B234" t="str">
            <v>BYE</v>
          </cell>
        </row>
        <row r="235">
          <cell r="A235">
            <v>230</v>
          </cell>
          <cell r="B235" t="str">
            <v>BYE</v>
          </cell>
        </row>
        <row r="236">
          <cell r="A236">
            <v>231</v>
          </cell>
          <cell r="B236" t="str">
            <v>BYE</v>
          </cell>
        </row>
        <row r="237">
          <cell r="A237">
            <v>232</v>
          </cell>
          <cell r="B237" t="str">
            <v>BYE</v>
          </cell>
        </row>
        <row r="238">
          <cell r="A238">
            <v>233</v>
          </cell>
          <cell r="B238" t="str">
            <v>BYE</v>
          </cell>
        </row>
        <row r="239">
          <cell r="A239">
            <v>234</v>
          </cell>
          <cell r="B239" t="str">
            <v>BYE</v>
          </cell>
        </row>
        <row r="240">
          <cell r="A240">
            <v>235</v>
          </cell>
          <cell r="B240" t="str">
            <v>BYE</v>
          </cell>
        </row>
        <row r="241">
          <cell r="A241">
            <v>236</v>
          </cell>
          <cell r="B241" t="str">
            <v>BYE</v>
          </cell>
        </row>
        <row r="242">
          <cell r="A242">
            <v>237</v>
          </cell>
          <cell r="B242" t="str">
            <v>BYE</v>
          </cell>
        </row>
        <row r="243">
          <cell r="A243">
            <v>238</v>
          </cell>
          <cell r="B243" t="str">
            <v>BYE</v>
          </cell>
        </row>
        <row r="244">
          <cell r="A244">
            <v>239</v>
          </cell>
          <cell r="B244" t="str">
            <v>BYE</v>
          </cell>
        </row>
        <row r="245">
          <cell r="A245">
            <v>240</v>
          </cell>
          <cell r="B245" t="str">
            <v>BYE</v>
          </cell>
        </row>
        <row r="246">
          <cell r="A246">
            <v>241</v>
          </cell>
          <cell r="B246" t="str">
            <v>BYE</v>
          </cell>
        </row>
        <row r="247">
          <cell r="A247">
            <v>242</v>
          </cell>
          <cell r="B247" t="str">
            <v>BYE</v>
          </cell>
        </row>
        <row r="248">
          <cell r="A248">
            <v>243</v>
          </cell>
          <cell r="B248" t="str">
            <v>BYE</v>
          </cell>
        </row>
        <row r="249">
          <cell r="A249">
            <v>244</v>
          </cell>
          <cell r="B249" t="str">
            <v>BYE</v>
          </cell>
        </row>
        <row r="250">
          <cell r="A250">
            <v>245</v>
          </cell>
          <cell r="B250" t="str">
            <v>BYE</v>
          </cell>
        </row>
        <row r="251">
          <cell r="A251">
            <v>246</v>
          </cell>
          <cell r="B251" t="str">
            <v>BYE</v>
          </cell>
        </row>
        <row r="252">
          <cell r="A252">
            <v>247</v>
          </cell>
          <cell r="B252" t="str">
            <v>BYE</v>
          </cell>
        </row>
        <row r="253">
          <cell r="A253">
            <v>248</v>
          </cell>
          <cell r="B253" t="str">
            <v>BYE</v>
          </cell>
        </row>
        <row r="254">
          <cell r="A254">
            <v>249</v>
          </cell>
          <cell r="B254" t="str">
            <v>BYE</v>
          </cell>
        </row>
        <row r="255">
          <cell r="A255">
            <v>250</v>
          </cell>
          <cell r="B255" t="str">
            <v>BYE</v>
          </cell>
        </row>
        <row r="256">
          <cell r="A256">
            <v>251</v>
          </cell>
          <cell r="B256" t="str">
            <v>BYE</v>
          </cell>
        </row>
        <row r="257">
          <cell r="A257">
            <v>252</v>
          </cell>
          <cell r="B257" t="str">
            <v>BYE</v>
          </cell>
        </row>
        <row r="258">
          <cell r="A258">
            <v>253</v>
          </cell>
          <cell r="B258" t="str">
            <v>BYE</v>
          </cell>
        </row>
        <row r="259">
          <cell r="A259">
            <v>254</v>
          </cell>
          <cell r="B259" t="str">
            <v>BYE</v>
          </cell>
        </row>
        <row r="260">
          <cell r="A260">
            <v>255</v>
          </cell>
          <cell r="B260" t="str">
            <v>BYE</v>
          </cell>
        </row>
        <row r="261">
          <cell r="A261">
            <v>256</v>
          </cell>
          <cell r="B261" t="str">
            <v>BYE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drawing" Target="../drawings/drawing10.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dimension ref="A1:U543"/>
  <sheetViews>
    <sheetView zoomScalePageLayoutView="0" workbookViewId="0" topLeftCell="A1">
      <selection activeCell="A1" sqref="A1:IV16384"/>
    </sheetView>
  </sheetViews>
  <sheetFormatPr defaultColWidth="9.00390625" defaultRowHeight="15.75"/>
  <cols>
    <col min="1" max="1" width="3.625" style="400" customWidth="1"/>
    <col min="2" max="2" width="4.25390625" style="401" customWidth="1"/>
    <col min="3" max="3" width="4.125" style="402" customWidth="1"/>
    <col min="4" max="4" width="3.75390625" style="403" customWidth="1"/>
    <col min="5" max="5" width="10.00390625" style="400" customWidth="1"/>
    <col min="6" max="6" width="2.375" style="400" customWidth="1"/>
    <col min="7" max="8" width="6.25390625" style="400" customWidth="1"/>
    <col min="9" max="9" width="1.4921875" style="404" customWidth="1"/>
    <col min="10" max="10" width="8.125" style="400" customWidth="1"/>
    <col min="11" max="11" width="1.4921875" style="404" customWidth="1"/>
    <col min="12" max="12" width="8.125" style="400" customWidth="1"/>
    <col min="13" max="13" width="1.4921875" style="311" customWidth="1"/>
    <col min="14" max="14" width="8.25390625" style="400" customWidth="1"/>
    <col min="15" max="15" width="1.4921875" style="404" customWidth="1"/>
    <col min="16" max="16" width="11.875" style="405" customWidth="1"/>
    <col min="17" max="17" width="12.00390625" style="313" customWidth="1"/>
    <col min="18" max="18" width="0" style="400" hidden="1" customWidth="1"/>
    <col min="19" max="19" width="2.375" style="400" customWidth="1"/>
    <col min="20" max="20" width="8.00390625" style="400" hidden="1" customWidth="1"/>
    <col min="21" max="16384" width="9.00390625" style="400" customWidth="1"/>
  </cols>
  <sheetData>
    <row r="1" spans="1:17" s="298" customFormat="1" ht="21.75" customHeight="1">
      <c r="A1" s="294" t="str">
        <f>'[6]Week SetUp'!$A$6</f>
        <v>99年盃</v>
      </c>
      <c r="B1" s="295"/>
      <c r="C1" s="296"/>
      <c r="D1" s="297"/>
      <c r="I1" s="299"/>
      <c r="J1" s="300"/>
      <c r="K1" s="300"/>
      <c r="L1" s="301"/>
      <c r="M1" s="299"/>
      <c r="N1" s="299" t="s">
        <v>0</v>
      </c>
      <c r="O1" s="299"/>
      <c r="P1" s="302"/>
      <c r="Q1" s="303"/>
    </row>
    <row r="2" spans="1:17" s="310" customFormat="1" ht="17.25" customHeight="1">
      <c r="A2" s="304" t="str">
        <f>'[6]Week SetUp'!$A$8</f>
        <v>全國乙組網球排名賽</v>
      </c>
      <c r="B2" s="305"/>
      <c r="C2" s="306"/>
      <c r="D2" s="307"/>
      <c r="E2" s="308"/>
      <c r="F2" s="309"/>
      <c r="I2" s="311"/>
      <c r="J2" s="300"/>
      <c r="K2" s="300"/>
      <c r="L2" s="300"/>
      <c r="M2" s="311"/>
      <c r="O2" s="311"/>
      <c r="P2" s="312"/>
      <c r="Q2" s="313"/>
    </row>
    <row r="3" spans="1:17" s="321" customFormat="1" ht="15" customHeight="1">
      <c r="A3" s="314" t="s">
        <v>86</v>
      </c>
      <c r="B3" s="315"/>
      <c r="C3" s="316"/>
      <c r="D3" s="314"/>
      <c r="E3" s="314" t="s">
        <v>214</v>
      </c>
      <c r="F3" s="314"/>
      <c r="G3" s="317"/>
      <c r="H3" s="314"/>
      <c r="I3" s="318"/>
      <c r="J3" s="317" t="s">
        <v>215</v>
      </c>
      <c r="K3" s="318"/>
      <c r="L3" s="314"/>
      <c r="M3" s="318"/>
      <c r="N3" s="319"/>
      <c r="O3" s="318"/>
      <c r="P3" s="319" t="s">
        <v>216</v>
      </c>
      <c r="Q3" s="320"/>
    </row>
    <row r="4" spans="1:17" s="330" customFormat="1" ht="19.5" customHeight="1" thickBot="1">
      <c r="A4" s="322" t="str">
        <f>'[6]Week SetUp'!$A$10</f>
        <v>0816~0818</v>
      </c>
      <c r="B4" s="322"/>
      <c r="C4" s="322"/>
      <c r="D4" s="323"/>
      <c r="E4" s="322" t="str">
        <f>'[6]Week SetUp'!$C$10</f>
        <v>臺北市彩虹網球場</v>
      </c>
      <c r="F4" s="322"/>
      <c r="G4" s="324"/>
      <c r="H4" s="322"/>
      <c r="I4" s="325"/>
      <c r="J4" s="324" t="str">
        <f>'[6]Week SetUp'!$D$10</f>
        <v>3.0男子組單打</v>
      </c>
      <c r="K4" s="326"/>
      <c r="L4" s="327"/>
      <c r="M4" s="326"/>
      <c r="N4" s="328"/>
      <c r="O4" s="325"/>
      <c r="P4" s="328" t="str">
        <f>'[6]Week SetUp'!$E$10</f>
        <v>王凌華</v>
      </c>
      <c r="Q4" s="329"/>
    </row>
    <row r="5" spans="1:19" s="337" customFormat="1" ht="14.25">
      <c r="A5" s="331"/>
      <c r="B5" s="332" t="s">
        <v>217</v>
      </c>
      <c r="C5" s="332" t="s">
        <v>218</v>
      </c>
      <c r="D5" s="333"/>
      <c r="E5" s="334" t="s">
        <v>219</v>
      </c>
      <c r="F5" s="453" t="s">
        <v>220</v>
      </c>
      <c r="G5" s="453"/>
      <c r="H5" s="453"/>
      <c r="I5" s="334"/>
      <c r="J5" s="332" t="s">
        <v>221</v>
      </c>
      <c r="K5" s="336"/>
      <c r="L5" s="332" t="s">
        <v>222</v>
      </c>
      <c r="M5" s="336"/>
      <c r="N5" s="332" t="s">
        <v>223</v>
      </c>
      <c r="O5" s="336"/>
      <c r="P5" s="332" t="s">
        <v>224</v>
      </c>
      <c r="Q5" s="332" t="s">
        <v>225</v>
      </c>
      <c r="S5" s="335"/>
    </row>
    <row r="6" spans="1:17" s="347" customFormat="1" ht="4.5" customHeight="1" thickBot="1">
      <c r="A6" s="338"/>
      <c r="B6" s="339"/>
      <c r="C6" s="340"/>
      <c r="D6" s="341"/>
      <c r="E6" s="342"/>
      <c r="F6" s="342"/>
      <c r="G6" s="343"/>
      <c r="H6" s="342"/>
      <c r="I6" s="344"/>
      <c r="J6" s="345"/>
      <c r="K6" s="344"/>
      <c r="L6" s="345"/>
      <c r="M6" s="344"/>
      <c r="N6" s="345"/>
      <c r="O6" s="344"/>
      <c r="P6" s="345"/>
      <c r="Q6" s="346"/>
    </row>
    <row r="7" spans="1:20" s="361" customFormat="1" ht="13.5" customHeight="1">
      <c r="A7" s="348" t="s">
        <v>226</v>
      </c>
      <c r="B7" s="349">
        <f>IF($D7="","",VLOOKUP($D7,'[6]男單2.0名單'!$A$6:$P$261,15))</f>
        <v>0</v>
      </c>
      <c r="C7" s="350">
        <f>IF($D7="","",VLOOKUP($D7,'[6]男單2.0名單'!$A$6:$P$261,16))</f>
        <v>0</v>
      </c>
      <c r="D7" s="351">
        <v>52</v>
      </c>
      <c r="E7" s="352" t="str">
        <f>UPPER(IF($D7="","",VLOOKUP($D7,'[6]男單2.0名單'!$A$6:$P$261,2)))</f>
        <v>湯閔傑</v>
      </c>
      <c r="F7" s="454">
        <f>IF($D7="","",VLOOKUP($D7,'[6]男單2.0名單'!$A$6:$P$261,3))</f>
        <v>0</v>
      </c>
      <c r="G7" s="454"/>
      <c r="H7" s="454"/>
      <c r="I7" s="353"/>
      <c r="J7" s="354"/>
      <c r="K7" s="354"/>
      <c r="L7" s="354"/>
      <c r="M7" s="355"/>
      <c r="N7" s="356"/>
      <c r="O7" s="357"/>
      <c r="P7" s="358"/>
      <c r="Q7" s="359"/>
      <c r="R7" s="360"/>
      <c r="T7" s="362" t="e">
        <f>#REF!</f>
        <v>#REF!</v>
      </c>
    </row>
    <row r="8" spans="1:20" s="361" customFormat="1" ht="13.5" customHeight="1">
      <c r="A8" s="363"/>
      <c r="B8" s="364"/>
      <c r="C8" s="365"/>
      <c r="D8" s="366"/>
      <c r="E8" s="354"/>
      <c r="F8" s="354"/>
      <c r="G8" s="354"/>
      <c r="H8" s="367" t="s">
        <v>14</v>
      </c>
      <c r="I8" s="368" t="s">
        <v>227</v>
      </c>
      <c r="J8" s="353" t="str">
        <f>UPPER(IF(OR(I8="a",I8="as"),E7,IF(OR(I8="b",I8="bs"),E9,)))</f>
        <v>湯閔傑</v>
      </c>
      <c r="K8" s="353"/>
      <c r="L8" s="369"/>
      <c r="M8" s="370"/>
      <c r="N8" s="371"/>
      <c r="O8" s="372"/>
      <c r="P8" s="371"/>
      <c r="Q8" s="373"/>
      <c r="R8" s="360"/>
      <c r="T8" s="374" t="e">
        <f>#REF!</f>
        <v>#REF!</v>
      </c>
    </row>
    <row r="9" spans="1:20" s="361" customFormat="1" ht="13.5" customHeight="1">
      <c r="A9" s="363">
        <v>2</v>
      </c>
      <c r="B9" s="349">
        <f>IF($D9="","",VLOOKUP($D9,'[6]男單2.0名單'!$A$6:$P$261,15))</f>
        <v>0</v>
      </c>
      <c r="C9" s="350">
        <f>IF($D9="","",VLOOKUP($D9,'[6]男單2.0名單'!$A$6:$P$261,16))</f>
        <v>0</v>
      </c>
      <c r="D9" s="351">
        <v>137</v>
      </c>
      <c r="E9" s="352" t="str">
        <f>UPPER(IF($D9="","",VLOOKUP($D9,'[6]男單2.0名單'!$A$6:$P$261,2)))</f>
        <v>BYE</v>
      </c>
      <c r="F9" s="454">
        <f>IF($D9="","",VLOOKUP($D9,'[6]男單2.0名單'!$A$6:$P$261,3))</f>
        <v>0</v>
      </c>
      <c r="G9" s="454"/>
      <c r="H9" s="454"/>
      <c r="I9" s="375"/>
      <c r="J9" s="369"/>
      <c r="K9" s="376"/>
      <c r="L9" s="369"/>
      <c r="M9" s="370"/>
      <c r="N9" s="371"/>
      <c r="O9" s="372"/>
      <c r="P9" s="371"/>
      <c r="Q9" s="373"/>
      <c r="R9" s="360"/>
      <c r="T9" s="374" t="e">
        <f>#REF!</f>
        <v>#REF!</v>
      </c>
    </row>
    <row r="10" spans="1:20" s="361" customFormat="1" ht="13.5" customHeight="1">
      <c r="A10" s="363"/>
      <c r="B10" s="364"/>
      <c r="C10" s="365"/>
      <c r="D10" s="366"/>
      <c r="E10" s="354"/>
      <c r="F10" s="354"/>
      <c r="G10" s="354"/>
      <c r="H10" s="354"/>
      <c r="I10" s="369"/>
      <c r="J10" s="377" t="s">
        <v>14</v>
      </c>
      <c r="K10" s="378" t="s">
        <v>228</v>
      </c>
      <c r="L10" s="353" t="str">
        <f>UPPER(IF(OR(K10="a",K10="as"),J8,IF(OR(K10="b",K10="bs"),J12,)))</f>
        <v>李瑞展</v>
      </c>
      <c r="M10" s="370"/>
      <c r="N10" s="370"/>
      <c r="O10" s="370"/>
      <c r="P10" s="371"/>
      <c r="Q10" s="373"/>
      <c r="R10" s="360"/>
      <c r="T10" s="374" t="e">
        <f>#REF!</f>
        <v>#REF!</v>
      </c>
    </row>
    <row r="11" spans="1:20" s="361" customFormat="1" ht="13.5" customHeight="1">
      <c r="A11" s="363">
        <v>3</v>
      </c>
      <c r="B11" s="349">
        <f>IF($D11="","",VLOOKUP($D11,'[6]男單2.0名單'!$A$6:$P$261,15))</f>
        <v>0</v>
      </c>
      <c r="C11" s="350">
        <f>IF($D11="","",VLOOKUP($D11,'[6]男單2.0名單'!$A$6:$P$261,16))</f>
        <v>0</v>
      </c>
      <c r="D11" s="351">
        <v>23</v>
      </c>
      <c r="E11" s="352" t="str">
        <f>UPPER(IF($D11="","",VLOOKUP($D11,'[6]男單2.0名單'!$A$6:$P$261,2)))</f>
        <v>李瑞展</v>
      </c>
      <c r="F11" s="454" t="str">
        <f>IF($D11="","",VLOOKUP($D11,'[6]男單2.0名單'!$A$6:$P$261,3))</f>
        <v>北市民權國小</v>
      </c>
      <c r="G11" s="454"/>
      <c r="H11" s="454"/>
      <c r="I11" s="353"/>
      <c r="J11" s="369"/>
      <c r="K11" s="376"/>
      <c r="L11" s="369">
        <v>75</v>
      </c>
      <c r="M11" s="379"/>
      <c r="N11" s="369"/>
      <c r="O11" s="369"/>
      <c r="P11" s="380"/>
      <c r="Q11" s="373"/>
      <c r="R11" s="360"/>
      <c r="T11" s="374" t="e">
        <f>#REF!</f>
        <v>#REF!</v>
      </c>
    </row>
    <row r="12" spans="1:20" s="361" customFormat="1" ht="13.5" customHeight="1">
      <c r="A12" s="363"/>
      <c r="B12" s="364"/>
      <c r="C12" s="365"/>
      <c r="D12" s="366"/>
      <c r="E12" s="354"/>
      <c r="F12" s="354"/>
      <c r="G12" s="354"/>
      <c r="H12" s="367" t="s">
        <v>14</v>
      </c>
      <c r="I12" s="368" t="s">
        <v>227</v>
      </c>
      <c r="J12" s="353" t="str">
        <f>UPPER(IF(OR(I12="a",I12="as"),E11,IF(OR(I12="b",I12="bs"),E13,)))</f>
        <v>李瑞展</v>
      </c>
      <c r="K12" s="375"/>
      <c r="L12" s="369"/>
      <c r="M12" s="376"/>
      <c r="N12" s="369"/>
      <c r="O12" s="369"/>
      <c r="P12" s="380"/>
      <c r="Q12" s="373"/>
      <c r="R12" s="360"/>
      <c r="T12" s="374" t="e">
        <f>#REF!</f>
        <v>#REF!</v>
      </c>
    </row>
    <row r="13" spans="1:20" s="361" customFormat="1" ht="13.5" customHeight="1">
      <c r="A13" s="363">
        <v>4</v>
      </c>
      <c r="B13" s="349">
        <f>IF($D13="","",VLOOKUP($D13,'[6]男單2.0名單'!$A$6:$P$261,15))</f>
        <v>0</v>
      </c>
      <c r="C13" s="350">
        <f>IF($D13="","",VLOOKUP($D13,'[6]男單2.0名單'!$A$6:$P$261,16))</f>
        <v>0</v>
      </c>
      <c r="D13" s="351">
        <v>138</v>
      </c>
      <c r="E13" s="352" t="str">
        <f>UPPER(IF($D13="","",VLOOKUP($D13,'[6]男單2.0名單'!$A$6:$P$261,2)))</f>
        <v>BYE</v>
      </c>
      <c r="F13" s="454">
        <f>IF($D13="","",VLOOKUP($D13,'[6]男單2.0名單'!$A$6:$P$261,3))</f>
        <v>0</v>
      </c>
      <c r="G13" s="454"/>
      <c r="H13" s="454"/>
      <c r="I13" s="375"/>
      <c r="J13" s="369"/>
      <c r="K13" s="369"/>
      <c r="L13" s="369"/>
      <c r="M13" s="376"/>
      <c r="N13" s="369"/>
      <c r="O13" s="369"/>
      <c r="P13" s="380"/>
      <c r="Q13" s="373"/>
      <c r="R13" s="360"/>
      <c r="T13" s="374" t="e">
        <f>#REF!</f>
        <v>#REF!</v>
      </c>
    </row>
    <row r="14" spans="1:21" s="361" customFormat="1" ht="13.5" customHeight="1">
      <c r="A14" s="363"/>
      <c r="B14" s="364"/>
      <c r="C14" s="365"/>
      <c r="D14" s="366"/>
      <c r="E14" s="354"/>
      <c r="F14" s="354"/>
      <c r="G14" s="354"/>
      <c r="H14" s="367" t="s">
        <v>14</v>
      </c>
      <c r="I14" s="369"/>
      <c r="J14" s="369"/>
      <c r="K14" s="369"/>
      <c r="L14" s="377" t="s">
        <v>14</v>
      </c>
      <c r="M14" s="381" t="s">
        <v>228</v>
      </c>
      <c r="N14" s="353" t="str">
        <f>UPPER(IF(OR(M14="a",M14="as"),L10,IF(OR(M14="b",M14="bs"),L18,)))</f>
        <v>李彥儁</v>
      </c>
      <c r="O14" s="353"/>
      <c r="P14" s="380"/>
      <c r="Q14" s="373"/>
      <c r="R14" s="360"/>
      <c r="T14" s="374" t="e">
        <f>#REF!</f>
        <v>#REF!</v>
      </c>
      <c r="U14" s="310"/>
    </row>
    <row r="15" spans="1:20" s="361" customFormat="1" ht="13.5" customHeight="1">
      <c r="A15" s="363">
        <v>5</v>
      </c>
      <c r="B15" s="349">
        <f>IF($D15="","",VLOOKUP($D15,'[6]男單2.0名單'!$A$6:$P$261,15))</f>
        <v>0</v>
      </c>
      <c r="C15" s="350">
        <f>IF($D15="","",VLOOKUP($D15,'[6]男單2.0名單'!$A$6:$P$261,16))</f>
        <v>0</v>
      </c>
      <c r="D15" s="351">
        <v>2</v>
      </c>
      <c r="E15" s="352" t="str">
        <f>UPPER(IF($D15="","",VLOOKUP($D15,'[6]男單2.0名單'!$A$6:$P$261,2)))</f>
        <v>李彥儁</v>
      </c>
      <c r="F15" s="454" t="str">
        <f>IF($D15="","",VLOOKUP($D15,'[6]男單2.0名單'!$A$6:$P$261,3))</f>
        <v>蘆洲網球</v>
      </c>
      <c r="G15" s="454"/>
      <c r="H15" s="454"/>
      <c r="I15" s="353"/>
      <c r="J15" s="369"/>
      <c r="K15" s="369"/>
      <c r="L15" s="369"/>
      <c r="M15" s="376"/>
      <c r="N15" s="369">
        <v>61</v>
      </c>
      <c r="O15" s="382"/>
      <c r="P15" s="380"/>
      <c r="Q15" s="373"/>
      <c r="R15" s="360"/>
      <c r="T15" s="374" t="e">
        <f>#REF!</f>
        <v>#REF!</v>
      </c>
    </row>
    <row r="16" spans="1:20" s="361" customFormat="1" ht="13.5" customHeight="1" thickBot="1">
      <c r="A16" s="363"/>
      <c r="B16" s="364"/>
      <c r="C16" s="365"/>
      <c r="D16" s="366"/>
      <c r="E16" s="354"/>
      <c r="F16" s="354"/>
      <c r="G16" s="354"/>
      <c r="H16" s="367" t="s">
        <v>14</v>
      </c>
      <c r="I16" s="368" t="s">
        <v>227</v>
      </c>
      <c r="J16" s="353" t="str">
        <f>UPPER(IF(OR(I16="a",I16="as"),E15,IF(OR(I16="b",I16="bs"),E17,)))</f>
        <v>李彥儁</v>
      </c>
      <c r="K16" s="353"/>
      <c r="L16" s="369"/>
      <c r="M16" s="376"/>
      <c r="N16" s="380"/>
      <c r="O16" s="382"/>
      <c r="P16" s="380"/>
      <c r="Q16" s="373"/>
      <c r="R16" s="360"/>
      <c r="T16" s="383" t="e">
        <f>#REF!</f>
        <v>#REF!</v>
      </c>
    </row>
    <row r="17" spans="1:18" s="361" customFormat="1" ht="13.5" customHeight="1">
      <c r="A17" s="363">
        <v>6</v>
      </c>
      <c r="B17" s="349">
        <f>IF($D17="","",VLOOKUP($D17,'[6]男單2.0名單'!$A$6:$P$261,15))</f>
        <v>0</v>
      </c>
      <c r="C17" s="350">
        <f>IF($D17="","",VLOOKUP($D17,'[6]男單2.0名單'!$A$6:$P$261,16))</f>
        <v>0</v>
      </c>
      <c r="D17" s="351">
        <v>137</v>
      </c>
      <c r="E17" s="352" t="str">
        <f>UPPER(IF($D17="","",VLOOKUP($D17,'[6]男單2.0名單'!$A$6:$P$261,2)))</f>
        <v>BYE</v>
      </c>
      <c r="F17" s="454">
        <f>IF($D17="","",VLOOKUP($D17,'[6]男單2.0名單'!$A$6:$P$261,3))</f>
        <v>0</v>
      </c>
      <c r="G17" s="454"/>
      <c r="H17" s="454"/>
      <c r="I17" s="375"/>
      <c r="J17" s="369"/>
      <c r="K17" s="376"/>
      <c r="L17" s="369"/>
      <c r="M17" s="376"/>
      <c r="N17" s="380"/>
      <c r="O17" s="382"/>
      <c r="P17" s="380"/>
      <c r="Q17" s="373"/>
      <c r="R17" s="360"/>
    </row>
    <row r="18" spans="1:18" s="361" customFormat="1" ht="13.5" customHeight="1">
      <c r="A18" s="363"/>
      <c r="B18" s="364"/>
      <c r="C18" s="365"/>
      <c r="D18" s="366"/>
      <c r="E18" s="354"/>
      <c r="F18" s="354"/>
      <c r="G18" s="354"/>
      <c r="H18" s="354"/>
      <c r="I18" s="369"/>
      <c r="J18" s="377" t="s">
        <v>14</v>
      </c>
      <c r="K18" s="381" t="s">
        <v>227</v>
      </c>
      <c r="L18" s="353" t="str">
        <f>UPPER(IF(OR(K18="a",K18="as"),J16,IF(OR(K18="b",K18="bs"),J20,)))</f>
        <v>李彥儁</v>
      </c>
      <c r="M18" s="375"/>
      <c r="N18" s="380"/>
      <c r="O18" s="382"/>
      <c r="P18" s="380"/>
      <c r="Q18" s="373"/>
      <c r="R18" s="360"/>
    </row>
    <row r="19" spans="1:18" s="361" customFormat="1" ht="13.5" customHeight="1">
      <c r="A19" s="363">
        <v>7</v>
      </c>
      <c r="B19" s="349">
        <f>IF($D19="","",VLOOKUP($D19,'[6]男單2.0名單'!$A$6:$P$261,15))</f>
        <v>0</v>
      </c>
      <c r="C19" s="350">
        <f>IF($D19="","",VLOOKUP($D19,'[6]男單2.0名單'!$A$6:$P$261,16))</f>
        <v>0</v>
      </c>
      <c r="D19" s="351">
        <v>103</v>
      </c>
      <c r="E19" s="352" t="str">
        <f>UPPER(IF($D19="","",VLOOKUP($D19,'[6]男單2.0名單'!$A$6:$P$261,2)))</f>
        <v>葉律言</v>
      </c>
      <c r="F19" s="454">
        <f>IF($D19="","",VLOOKUP($D19,'[6]男單2.0名單'!$A$6:$P$261,3))</f>
        <v>0</v>
      </c>
      <c r="G19" s="454"/>
      <c r="H19" s="454"/>
      <c r="I19" s="353"/>
      <c r="J19" s="369"/>
      <c r="K19" s="376"/>
      <c r="L19" s="369" t="s">
        <v>229</v>
      </c>
      <c r="M19" s="369"/>
      <c r="N19" s="380"/>
      <c r="O19" s="382"/>
      <c r="P19" s="380"/>
      <c r="Q19" s="373"/>
      <c r="R19" s="360"/>
    </row>
    <row r="20" spans="1:18" s="361" customFormat="1" ht="13.5" customHeight="1">
      <c r="A20" s="363"/>
      <c r="B20" s="364"/>
      <c r="C20" s="365"/>
      <c r="D20" s="366"/>
      <c r="E20" s="354"/>
      <c r="F20" s="354"/>
      <c r="G20" s="354"/>
      <c r="H20" s="367" t="s">
        <v>14</v>
      </c>
      <c r="I20" s="368" t="s">
        <v>227</v>
      </c>
      <c r="J20" s="353" t="str">
        <f>UPPER(IF(OR(I20="a",I20="as"),E19,IF(OR(I20="b",I20="bs"),E21,)))</f>
        <v>葉律言</v>
      </c>
      <c r="K20" s="375"/>
      <c r="L20" s="369"/>
      <c r="M20" s="369"/>
      <c r="N20" s="380"/>
      <c r="O20" s="382"/>
      <c r="P20" s="384"/>
      <c r="Q20" s="373"/>
      <c r="R20" s="360"/>
    </row>
    <row r="21" spans="1:18" s="361" customFormat="1" ht="13.5" customHeight="1">
      <c r="A21" s="348">
        <v>8</v>
      </c>
      <c r="B21" s="349"/>
      <c r="C21" s="350"/>
      <c r="D21" s="351">
        <v>138</v>
      </c>
      <c r="E21" s="385" t="s">
        <v>230</v>
      </c>
      <c r="F21" s="454">
        <f>IF($D21="","",VLOOKUP($D21,'[6]男單2.0名單'!$A$6:$P$261,3))</f>
        <v>0</v>
      </c>
      <c r="G21" s="454"/>
      <c r="H21" s="454"/>
      <c r="I21" s="375"/>
      <c r="J21" s="369"/>
      <c r="K21" s="369"/>
      <c r="L21" s="369"/>
      <c r="M21" s="369"/>
      <c r="N21" s="380"/>
      <c r="O21" s="382"/>
      <c r="P21" s="380"/>
      <c r="Q21" s="373"/>
      <c r="R21" s="360"/>
    </row>
    <row r="22" spans="1:18" s="361" customFormat="1" ht="13.5" customHeight="1">
      <c r="A22" s="363"/>
      <c r="B22" s="364"/>
      <c r="C22" s="365"/>
      <c r="D22" s="366"/>
      <c r="E22" s="354"/>
      <c r="F22" s="354"/>
      <c r="G22" s="354"/>
      <c r="H22" s="354"/>
      <c r="I22" s="369"/>
      <c r="J22" s="369"/>
      <c r="K22" s="369"/>
      <c r="L22" s="369"/>
      <c r="M22" s="369"/>
      <c r="N22" s="377" t="s">
        <v>14</v>
      </c>
      <c r="O22" s="381" t="s">
        <v>227</v>
      </c>
      <c r="P22" s="353" t="str">
        <f>UPPER(IF(OR(O22="a",O22="as"),N14,IF(OR(O22="b",O22="bs"),N30,)))</f>
        <v>李彥儁</v>
      </c>
      <c r="Q22" s="386"/>
      <c r="R22" s="360"/>
    </row>
    <row r="23" spans="1:18" s="361" customFormat="1" ht="13.5" customHeight="1">
      <c r="A23" s="348">
        <v>9</v>
      </c>
      <c r="B23" s="349">
        <f>IF($D23="","",VLOOKUP($D23,'[6]男單2.0名單'!$A$6:$P$261,15))</f>
        <v>0</v>
      </c>
      <c r="C23" s="350">
        <f>IF($D23="","",VLOOKUP($D23,'[6]男單2.0名單'!$A$6:$P$261,16))</f>
        <v>0</v>
      </c>
      <c r="D23" s="351">
        <v>72</v>
      </c>
      <c r="E23" s="352" t="str">
        <f>UPPER(IF($D23="","",VLOOKUP($D23,'[6]男單2.0名單'!$A$6:$P$261,2)))</f>
        <v>白傑明</v>
      </c>
      <c r="F23" s="454">
        <f>IF($D23="","",VLOOKUP($D23,'[6]男單2.0名單'!$A$6:$P$261,3))</f>
        <v>0</v>
      </c>
      <c r="G23" s="454"/>
      <c r="H23" s="454"/>
      <c r="I23" s="353"/>
      <c r="J23" s="369"/>
      <c r="K23" s="369"/>
      <c r="L23" s="369"/>
      <c r="M23" s="369"/>
      <c r="N23" s="380"/>
      <c r="O23" s="382"/>
      <c r="P23" s="379">
        <v>60</v>
      </c>
      <c r="Q23" s="387"/>
      <c r="R23" s="360"/>
    </row>
    <row r="24" spans="1:18" s="361" customFormat="1" ht="13.5" customHeight="1">
      <c r="A24" s="363"/>
      <c r="B24" s="364"/>
      <c r="C24" s="365"/>
      <c r="D24" s="366"/>
      <c r="E24" s="354"/>
      <c r="F24" s="354"/>
      <c r="G24" s="354"/>
      <c r="H24" s="367" t="s">
        <v>14</v>
      </c>
      <c r="I24" s="368" t="s">
        <v>227</v>
      </c>
      <c r="J24" s="353" t="str">
        <f>UPPER(IF(OR(I24="a",I24="as"),E23,IF(OR(I24="b",I24="bs"),E25,)))</f>
        <v>白傑明</v>
      </c>
      <c r="K24" s="353"/>
      <c r="L24" s="369"/>
      <c r="M24" s="369"/>
      <c r="N24" s="380"/>
      <c r="O24" s="382"/>
      <c r="P24" s="388"/>
      <c r="Q24" s="387"/>
      <c r="R24" s="360"/>
    </row>
    <row r="25" spans="1:18" s="361" customFormat="1" ht="13.5" customHeight="1">
      <c r="A25" s="363">
        <v>10</v>
      </c>
      <c r="B25" s="349">
        <f>IF($D25="","",VLOOKUP($D25,'[6]男單2.0名單'!$A$6:$P$261,15))</f>
        <v>0</v>
      </c>
      <c r="C25" s="350">
        <f>IF($D25="","",VLOOKUP($D25,'[6]男單2.0名單'!$A$6:$P$261,16))</f>
        <v>0</v>
      </c>
      <c r="D25" s="351">
        <v>139</v>
      </c>
      <c r="E25" s="352" t="str">
        <f>UPPER(IF($D25="","",VLOOKUP($D25,'[6]男單2.0名單'!$A$6:$P$261,2)))</f>
        <v>BYE</v>
      </c>
      <c r="F25" s="454">
        <f>IF($D25="","",VLOOKUP($D25,'[6]男單2.0名單'!$A$6:$P$261,3))</f>
        <v>0</v>
      </c>
      <c r="G25" s="454"/>
      <c r="H25" s="454"/>
      <c r="I25" s="375"/>
      <c r="J25" s="369"/>
      <c r="K25" s="376"/>
      <c r="L25" s="369"/>
      <c r="M25" s="369"/>
      <c r="N25" s="380"/>
      <c r="O25" s="382"/>
      <c r="P25" s="388"/>
      <c r="Q25" s="387"/>
      <c r="R25" s="360"/>
    </row>
    <row r="26" spans="1:18" s="361" customFormat="1" ht="13.5" customHeight="1">
      <c r="A26" s="363"/>
      <c r="B26" s="364"/>
      <c r="C26" s="365"/>
      <c r="D26" s="366"/>
      <c r="E26" s="354"/>
      <c r="F26" s="354"/>
      <c r="G26" s="354"/>
      <c r="H26" s="354"/>
      <c r="I26" s="369"/>
      <c r="J26" s="377" t="s">
        <v>14</v>
      </c>
      <c r="K26" s="381" t="s">
        <v>227</v>
      </c>
      <c r="L26" s="353" t="str">
        <f>UPPER(IF(OR(K26="a",K26="as"),J24,IF(OR(K26="b",K26="bs"),J28,)))</f>
        <v>白傑明</v>
      </c>
      <c r="M26" s="353"/>
      <c r="N26" s="380"/>
      <c r="O26" s="382"/>
      <c r="P26" s="388"/>
      <c r="Q26" s="387"/>
      <c r="R26" s="360"/>
    </row>
    <row r="27" spans="1:18" s="361" customFormat="1" ht="13.5" customHeight="1">
      <c r="A27" s="363">
        <v>11</v>
      </c>
      <c r="B27" s="349">
        <f>IF($D27="","",VLOOKUP($D27,'[6]男單2.0名單'!$A$6:$P$261,15))</f>
        <v>0</v>
      </c>
      <c r="C27" s="350">
        <f>IF($D27="","",VLOOKUP($D27,'[6]男單2.0名單'!$A$6:$P$261,16))</f>
        <v>0</v>
      </c>
      <c r="D27" s="351">
        <v>51</v>
      </c>
      <c r="E27" s="352" t="str">
        <f>UPPER(IF($D27="","",VLOOKUP($D27,'[6]男單2.0名單'!$A$6:$P$261,2)))</f>
        <v>湯豪</v>
      </c>
      <c r="F27" s="454">
        <f>IF($D27="","",VLOOKUP($D27,'[6]男單2.0名單'!$A$6:$P$261,3))</f>
        <v>0</v>
      </c>
      <c r="G27" s="454"/>
      <c r="H27" s="454"/>
      <c r="I27" s="353"/>
      <c r="J27" s="369"/>
      <c r="K27" s="376"/>
      <c r="L27" s="369">
        <v>75</v>
      </c>
      <c r="M27" s="376"/>
      <c r="N27" s="380"/>
      <c r="O27" s="382"/>
      <c r="P27" s="388"/>
      <c r="Q27" s="387"/>
      <c r="R27" s="360"/>
    </row>
    <row r="28" spans="1:18" s="361" customFormat="1" ht="13.5" customHeight="1">
      <c r="A28" s="348"/>
      <c r="B28" s="364"/>
      <c r="C28" s="365"/>
      <c r="D28" s="366"/>
      <c r="E28" s="354"/>
      <c r="F28" s="354"/>
      <c r="G28" s="354"/>
      <c r="H28" s="367" t="s">
        <v>14</v>
      </c>
      <c r="I28" s="368" t="s">
        <v>227</v>
      </c>
      <c r="J28" s="353" t="str">
        <f>UPPER(IF(OR(I28="a",I28="as"),E27,IF(OR(I28="b",I28="bs"),E29,)))</f>
        <v>湯豪</v>
      </c>
      <c r="K28" s="375"/>
      <c r="L28" s="369"/>
      <c r="M28" s="376"/>
      <c r="N28" s="380"/>
      <c r="O28" s="382"/>
      <c r="P28" s="388"/>
      <c r="Q28" s="387"/>
      <c r="R28" s="360"/>
    </row>
    <row r="29" spans="1:18" s="361" customFormat="1" ht="13.5" customHeight="1">
      <c r="A29" s="363">
        <v>12</v>
      </c>
      <c r="B29" s="349">
        <f>IF($D29="","",VLOOKUP($D29,'[6]男單2.0名單'!$A$6:$P$261,15))</f>
        <v>0</v>
      </c>
      <c r="C29" s="350">
        <f>IF($D29="","",VLOOKUP($D29,'[6]男單2.0名單'!$A$6:$P$261,16))</f>
        <v>0</v>
      </c>
      <c r="D29" s="351">
        <v>139</v>
      </c>
      <c r="E29" s="352" t="str">
        <f>UPPER(IF($D29="","",VLOOKUP($D29,'[6]男單2.0名單'!$A$6:$P$261,2)))</f>
        <v>BYE</v>
      </c>
      <c r="F29" s="454">
        <f>IF($D29="","",VLOOKUP($D29,'[6]男單2.0名單'!$A$6:$P$261,3))</f>
        <v>0</v>
      </c>
      <c r="G29" s="454"/>
      <c r="H29" s="454"/>
      <c r="I29" s="375"/>
      <c r="J29" s="369"/>
      <c r="K29" s="369"/>
      <c r="L29" s="369"/>
      <c r="M29" s="376"/>
      <c r="N29" s="380"/>
      <c r="O29" s="382"/>
      <c r="P29" s="388"/>
      <c r="Q29" s="387"/>
      <c r="R29" s="360"/>
    </row>
    <row r="30" spans="1:18" s="361" customFormat="1" ht="13.5" customHeight="1">
      <c r="A30" s="363"/>
      <c r="B30" s="364"/>
      <c r="C30" s="365"/>
      <c r="D30" s="366"/>
      <c r="E30" s="354"/>
      <c r="F30" s="354"/>
      <c r="G30" s="354"/>
      <c r="H30" s="367" t="s">
        <v>14</v>
      </c>
      <c r="I30" s="369"/>
      <c r="J30" s="369"/>
      <c r="K30" s="369"/>
      <c r="L30" s="377" t="s">
        <v>14</v>
      </c>
      <c r="M30" s="381" t="s">
        <v>231</v>
      </c>
      <c r="N30" s="353" t="str">
        <f>UPPER(IF(OR(M30="a",M30="as"),L26,IF(OR(M30="b",M30="bs"),L34,)))</f>
        <v>白傑明</v>
      </c>
      <c r="O30" s="389"/>
      <c r="P30" s="388"/>
      <c r="Q30" s="387"/>
      <c r="R30" s="360"/>
    </row>
    <row r="31" spans="1:18" s="361" customFormat="1" ht="13.5" customHeight="1">
      <c r="A31" s="363">
        <v>13</v>
      </c>
      <c r="B31" s="349">
        <f>IF($D31="","",VLOOKUP($D31,'[6]男單2.0名單'!$A$6:$P$261,15))</f>
        <v>0</v>
      </c>
      <c r="C31" s="350">
        <f>IF($D31="","",VLOOKUP($D31,'[6]男單2.0名單'!$A$6:$P$261,16))</f>
        <v>0</v>
      </c>
      <c r="D31" s="351">
        <v>131</v>
      </c>
      <c r="E31" s="352" t="str">
        <f>UPPER(IF($D31="","",VLOOKUP($D31,'[6]男單2.0名單'!$A$6:$P$261,2)))</f>
        <v>陳威廷</v>
      </c>
      <c r="F31" s="454" t="str">
        <f>IF($D31="","",VLOOKUP($D31,'[6]男單2.0名單'!$A$6:$P$261,3))</f>
        <v>北斗網球場</v>
      </c>
      <c r="G31" s="454"/>
      <c r="H31" s="454"/>
      <c r="I31" s="353"/>
      <c r="J31" s="369"/>
      <c r="K31" s="369"/>
      <c r="L31" s="369"/>
      <c r="M31" s="376"/>
      <c r="N31" s="369">
        <v>63</v>
      </c>
      <c r="O31" s="390"/>
      <c r="P31" s="388"/>
      <c r="Q31" s="387"/>
      <c r="R31" s="360"/>
    </row>
    <row r="32" spans="1:18" s="361" customFormat="1" ht="13.5" customHeight="1">
      <c r="A32" s="363"/>
      <c r="B32" s="364"/>
      <c r="C32" s="365"/>
      <c r="D32" s="366"/>
      <c r="E32" s="354"/>
      <c r="F32" s="354"/>
      <c r="G32" s="354"/>
      <c r="H32" s="367" t="s">
        <v>14</v>
      </c>
      <c r="I32" s="368" t="s">
        <v>227</v>
      </c>
      <c r="J32" s="353" t="str">
        <f>UPPER(IF(OR(I32="a",I32="as"),E31,IF(OR(I32="b",I32="bs"),E33,)))</f>
        <v>陳威廷</v>
      </c>
      <c r="K32" s="353"/>
      <c r="L32" s="369"/>
      <c r="M32" s="376"/>
      <c r="N32" s="380"/>
      <c r="O32" s="390"/>
      <c r="P32" s="388"/>
      <c r="Q32" s="387"/>
      <c r="R32" s="360"/>
    </row>
    <row r="33" spans="1:18" s="361" customFormat="1" ht="13.5" customHeight="1">
      <c r="A33" s="363">
        <v>14</v>
      </c>
      <c r="B33" s="349">
        <f>IF($D33="","",VLOOKUP($D33,'[6]男單2.0名單'!$A$6:$P$261,15))</f>
        <v>0</v>
      </c>
      <c r="C33" s="350">
        <f>IF($D33="","",VLOOKUP($D33,'[6]男單2.0名單'!$A$6:$P$261,16))</f>
        <v>0</v>
      </c>
      <c r="D33" s="351">
        <v>137</v>
      </c>
      <c r="E33" s="352" t="str">
        <f>UPPER(IF($D33="","",VLOOKUP($D33,'[6]男單2.0名單'!$A$6:$P$261,2)))</f>
        <v>BYE</v>
      </c>
      <c r="F33" s="454">
        <f>IF($D33="","",VLOOKUP($D33,'[6]男單2.0名單'!$A$6:$P$261,3))</f>
        <v>0</v>
      </c>
      <c r="G33" s="454"/>
      <c r="H33" s="454"/>
      <c r="I33" s="375"/>
      <c r="J33" s="369"/>
      <c r="K33" s="376"/>
      <c r="L33" s="369"/>
      <c r="M33" s="376"/>
      <c r="N33" s="380"/>
      <c r="O33" s="390"/>
      <c r="P33" s="388"/>
      <c r="Q33" s="387"/>
      <c r="R33" s="360"/>
    </row>
    <row r="34" spans="1:18" s="361" customFormat="1" ht="13.5" customHeight="1">
      <c r="A34" s="363"/>
      <c r="B34" s="364"/>
      <c r="C34" s="365"/>
      <c r="D34" s="366"/>
      <c r="E34" s="354"/>
      <c r="F34" s="354"/>
      <c r="G34" s="354"/>
      <c r="H34" s="354"/>
      <c r="I34" s="369"/>
      <c r="J34" s="377" t="s">
        <v>14</v>
      </c>
      <c r="K34" s="381" t="s">
        <v>227</v>
      </c>
      <c r="L34" s="353" t="str">
        <f>UPPER(IF(OR(K34="a",K34="as"),J32,IF(OR(K34="b",K34="bs"),J36,)))</f>
        <v>陳威廷</v>
      </c>
      <c r="M34" s="375"/>
      <c r="N34" s="380"/>
      <c r="O34" s="390"/>
      <c r="P34" s="388"/>
      <c r="Q34" s="387"/>
      <c r="R34" s="360"/>
    </row>
    <row r="35" spans="1:18" s="361" customFormat="1" ht="13.5" customHeight="1">
      <c r="A35" s="363">
        <v>15</v>
      </c>
      <c r="B35" s="349">
        <f>IF($D35="","",VLOOKUP($D35,'[6]男單2.0名單'!$A$6:$P$261,15))</f>
        <v>0</v>
      </c>
      <c r="C35" s="350">
        <f>IF($D35="","",VLOOKUP($D35,'[6]男單2.0名單'!$A$6:$P$261,16))</f>
        <v>0</v>
      </c>
      <c r="D35" s="351">
        <v>22</v>
      </c>
      <c r="E35" s="352" t="str">
        <f>UPPER(IF($D35="","",VLOOKUP($D35,'[6]男單2.0名單'!$A$6:$P$261,2)))</f>
        <v>許庭滈</v>
      </c>
      <c r="F35" s="454" t="str">
        <f>IF($D35="","",VLOOKUP($D35,'[6]男單2.0名單'!$A$6:$P$261,3))</f>
        <v>北市民權國小</v>
      </c>
      <c r="G35" s="454"/>
      <c r="H35" s="454"/>
      <c r="I35" s="353"/>
      <c r="J35" s="369"/>
      <c r="K35" s="376"/>
      <c r="L35" s="369">
        <v>60</v>
      </c>
      <c r="M35" s="369"/>
      <c r="N35" s="380"/>
      <c r="O35" s="390"/>
      <c r="P35" s="388"/>
      <c r="Q35" s="387"/>
      <c r="R35" s="360"/>
    </row>
    <row r="36" spans="1:18" s="361" customFormat="1" ht="13.5" customHeight="1">
      <c r="A36" s="363"/>
      <c r="B36" s="364"/>
      <c r="C36" s="365"/>
      <c r="D36" s="366"/>
      <c r="E36" s="354"/>
      <c r="F36" s="354"/>
      <c r="G36" s="354"/>
      <c r="H36" s="367" t="s">
        <v>14</v>
      </c>
      <c r="I36" s="368" t="s">
        <v>227</v>
      </c>
      <c r="J36" s="353" t="str">
        <f>UPPER(IF(OR(I36="a",I36="as"),E35,IF(OR(I36="b",I36="bs"),E37,)))</f>
        <v>許庭滈</v>
      </c>
      <c r="K36" s="375"/>
      <c r="L36" s="369"/>
      <c r="M36" s="369"/>
      <c r="N36" s="380"/>
      <c r="O36" s="390"/>
      <c r="P36" s="388"/>
      <c r="Q36" s="387"/>
      <c r="R36" s="360"/>
    </row>
    <row r="37" spans="1:18" s="361" customFormat="1" ht="13.5" customHeight="1">
      <c r="A37" s="348">
        <v>16</v>
      </c>
      <c r="B37" s="349">
        <f>IF($D37="","",VLOOKUP($D37,'[6]男單2.0名單'!$A$6:$P$261,15))</f>
        <v>0</v>
      </c>
      <c r="C37" s="350">
        <f>IF($D37="","",VLOOKUP($D37,'[6]男單2.0名單'!$A$6:$P$261,16))</f>
        <v>0</v>
      </c>
      <c r="D37" s="351">
        <v>137</v>
      </c>
      <c r="E37" s="352" t="str">
        <f>UPPER(IF($D37="","",VLOOKUP($D37,'[6]男單2.0名單'!$A$6:$P$261,2)))</f>
        <v>BYE</v>
      </c>
      <c r="F37" s="454">
        <f>IF($D37="","",VLOOKUP($D37,'[6]男單2.0名單'!$A$6:$P$261,3))</f>
        <v>0</v>
      </c>
      <c r="G37" s="454"/>
      <c r="H37" s="454"/>
      <c r="I37" s="375"/>
      <c r="J37" s="369"/>
      <c r="K37" s="369"/>
      <c r="L37" s="369"/>
      <c r="M37" s="369"/>
      <c r="N37" s="390"/>
      <c r="O37" s="390"/>
      <c r="P37" s="388"/>
      <c r="Q37" s="387"/>
      <c r="R37" s="360"/>
    </row>
    <row r="38" spans="1:19" s="361" customFormat="1" ht="13.5" customHeight="1">
      <c r="A38" s="363"/>
      <c r="B38" s="364"/>
      <c r="C38" s="365"/>
      <c r="D38" s="366"/>
      <c r="E38" s="354"/>
      <c r="F38" s="354"/>
      <c r="G38" s="354"/>
      <c r="H38" s="354"/>
      <c r="I38" s="369"/>
      <c r="J38" s="369"/>
      <c r="K38" s="369"/>
      <c r="L38" s="369"/>
      <c r="M38" s="369"/>
      <c r="N38" s="391"/>
      <c r="O38" s="392"/>
      <c r="P38" s="393" t="s">
        <v>228</v>
      </c>
      <c r="Q38" s="353" t="str">
        <f>UPPER(IF(OR(P38="a",P38="as"),P22,IF(OR(P38="b",P38="bs"),P54,)))</f>
        <v>林宏諭</v>
      </c>
      <c r="R38" s="360"/>
      <c r="S38" s="386" t="s">
        <v>232</v>
      </c>
    </row>
    <row r="39" spans="1:18" s="361" customFormat="1" ht="13.5" customHeight="1">
      <c r="A39" s="348">
        <v>17</v>
      </c>
      <c r="B39" s="349">
        <f>IF($D39="","",VLOOKUP($D39,'[6]男單2.0名單'!$A$6:$P$261,15))</f>
        <v>0</v>
      </c>
      <c r="C39" s="350">
        <f>IF($D39="","",VLOOKUP($D39,'[6]男單2.0名單'!$A$6:$P$261,16))</f>
        <v>0</v>
      </c>
      <c r="D39" s="351">
        <v>132</v>
      </c>
      <c r="E39" s="352" t="str">
        <f>UPPER(IF($D39="","",VLOOKUP($D39,'[6]男單2.0名單'!$A$6:$P$261,2)))</f>
        <v>林宏諭</v>
      </c>
      <c r="F39" s="454" t="str">
        <f>IF($D39="","",VLOOKUP($D39,'[6]男單2.0名單'!$A$6:$P$261,3))</f>
        <v>北斗網球場</v>
      </c>
      <c r="G39" s="454"/>
      <c r="H39" s="454"/>
      <c r="I39" s="353"/>
      <c r="J39" s="369"/>
      <c r="K39" s="369"/>
      <c r="L39" s="369"/>
      <c r="M39" s="369"/>
      <c r="N39" s="377" t="s">
        <v>14</v>
      </c>
      <c r="O39" s="394" t="s">
        <v>233</v>
      </c>
      <c r="P39" s="376"/>
      <c r="Q39" s="395">
        <v>60</v>
      </c>
      <c r="R39" s="360"/>
    </row>
    <row r="40" spans="1:18" s="361" customFormat="1" ht="13.5" customHeight="1">
      <c r="A40" s="363"/>
      <c r="B40" s="364"/>
      <c r="C40" s="365"/>
      <c r="D40" s="366"/>
      <c r="E40" s="354"/>
      <c r="F40" s="354"/>
      <c r="G40" s="354"/>
      <c r="H40" s="367" t="s">
        <v>14</v>
      </c>
      <c r="I40" s="368" t="s">
        <v>234</v>
      </c>
      <c r="J40" s="353" t="str">
        <f>UPPER(IF(OR(I40="a",I40="as"),E39,IF(OR(I40="b",I40="bs"),E41,)))</f>
        <v>林宏諭</v>
      </c>
      <c r="K40" s="353"/>
      <c r="L40" s="369"/>
      <c r="M40" s="369"/>
      <c r="N40" s="380"/>
      <c r="O40" s="390"/>
      <c r="P40" s="388"/>
      <c r="R40" s="360"/>
    </row>
    <row r="41" spans="1:18" s="361" customFormat="1" ht="13.5" customHeight="1">
      <c r="A41" s="363">
        <v>18</v>
      </c>
      <c r="B41" s="349">
        <f>IF($D41="","",VLOOKUP($D41,'[6]男單2.0名單'!$A$6:$P$261,15))</f>
        <v>0</v>
      </c>
      <c r="C41" s="350">
        <f>IF($D41="","",VLOOKUP($D41,'[6]男單2.0名單'!$A$6:$P$261,16))</f>
        <v>0</v>
      </c>
      <c r="D41" s="351">
        <v>138</v>
      </c>
      <c r="E41" s="352" t="str">
        <f>UPPER(IF($D41="","",VLOOKUP($D41,'[6]男單2.0名單'!$A$6:$P$261,2)))</f>
        <v>BYE</v>
      </c>
      <c r="F41" s="454">
        <f>IF($D41="","",VLOOKUP($D41,'[6]男單2.0名單'!$A$6:$P$261,3))</f>
        <v>0</v>
      </c>
      <c r="G41" s="454"/>
      <c r="H41" s="454"/>
      <c r="I41" s="375"/>
      <c r="J41" s="369"/>
      <c r="K41" s="376"/>
      <c r="L41" s="369"/>
      <c r="M41" s="369"/>
      <c r="N41" s="380"/>
      <c r="O41" s="390"/>
      <c r="P41" s="388"/>
      <c r="Q41" s="387"/>
      <c r="R41" s="360"/>
    </row>
    <row r="42" spans="1:18" s="361" customFormat="1" ht="13.5" customHeight="1">
      <c r="A42" s="363"/>
      <c r="B42" s="364"/>
      <c r="C42" s="365"/>
      <c r="D42" s="366"/>
      <c r="E42" s="354"/>
      <c r="F42" s="354"/>
      <c r="G42" s="354"/>
      <c r="H42" s="354"/>
      <c r="I42" s="369"/>
      <c r="J42" s="377" t="s">
        <v>14</v>
      </c>
      <c r="K42" s="381" t="s">
        <v>234</v>
      </c>
      <c r="L42" s="353" t="str">
        <f>UPPER(IF(OR(K42="a",K42="as"),J40,IF(OR(K42="b",K42="bs"),J44,)))</f>
        <v>林宏諭</v>
      </c>
      <c r="M42" s="353"/>
      <c r="N42" s="380"/>
      <c r="O42" s="390"/>
      <c r="P42" s="388"/>
      <c r="Q42" s="387"/>
      <c r="R42" s="360"/>
    </row>
    <row r="43" spans="1:18" s="361" customFormat="1" ht="13.5" customHeight="1">
      <c r="A43" s="363">
        <v>19</v>
      </c>
      <c r="B43" s="349">
        <f>IF($D43="","",VLOOKUP($D43,'[6]男單2.0名單'!$A$6:$P$261,15))</f>
        <v>0</v>
      </c>
      <c r="C43" s="350">
        <f>IF($D43="","",VLOOKUP($D43,'[6]男單2.0名單'!$A$6:$P$261,16))</f>
        <v>0</v>
      </c>
      <c r="D43" s="351">
        <v>28</v>
      </c>
      <c r="E43" s="352" t="str">
        <f>UPPER(IF($D43="","",VLOOKUP($D43,'[6]男單2.0名單'!$A$6:$P$261,2)))</f>
        <v>閻品蒔</v>
      </c>
      <c r="F43" s="454">
        <f>IF($D43="","",VLOOKUP($D43,'[6]男單2.0名單'!$A$6:$P$261,3))</f>
        <v>0</v>
      </c>
      <c r="G43" s="454"/>
      <c r="H43" s="454"/>
      <c r="I43" s="353"/>
      <c r="J43" s="369"/>
      <c r="K43" s="376"/>
      <c r="L43" s="369">
        <v>60</v>
      </c>
      <c r="M43" s="376"/>
      <c r="N43" s="380"/>
      <c r="O43" s="390"/>
      <c r="P43" s="388"/>
      <c r="Q43" s="387"/>
      <c r="R43" s="360"/>
    </row>
    <row r="44" spans="1:18" s="361" customFormat="1" ht="13.5" customHeight="1">
      <c r="A44" s="363"/>
      <c r="B44" s="364"/>
      <c r="C44" s="365"/>
      <c r="D44" s="366"/>
      <c r="E44" s="354"/>
      <c r="F44" s="354"/>
      <c r="G44" s="354"/>
      <c r="H44" s="367" t="s">
        <v>14</v>
      </c>
      <c r="I44" s="368" t="s">
        <v>234</v>
      </c>
      <c r="J44" s="353" t="str">
        <f>UPPER(IF(OR(I44="a",I44="as"),E43,IF(OR(I44="b",I44="bs"),E45,)))</f>
        <v>閻品蒔</v>
      </c>
      <c r="K44" s="375"/>
      <c r="L44" s="369"/>
      <c r="M44" s="376"/>
      <c r="N44" s="380"/>
      <c r="O44" s="390"/>
      <c r="P44" s="388"/>
      <c r="Q44" s="387"/>
      <c r="R44" s="360"/>
    </row>
    <row r="45" spans="1:18" s="361" customFormat="1" ht="13.5" customHeight="1">
      <c r="A45" s="363">
        <v>20</v>
      </c>
      <c r="B45" s="349">
        <f>IF($D45="","",VLOOKUP($D45,'[6]男單2.0名單'!$A$6:$P$261,15))</f>
        <v>0</v>
      </c>
      <c r="C45" s="350">
        <f>IF($D45="","",VLOOKUP($D45,'[6]男單2.0名單'!$A$6:$P$261,16))</f>
        <v>0</v>
      </c>
      <c r="D45" s="351">
        <v>139</v>
      </c>
      <c r="E45" s="352" t="str">
        <f>UPPER(IF($D45="","",VLOOKUP($D45,'[6]男單2.0名單'!$A$6:$P$261,2)))</f>
        <v>BYE</v>
      </c>
      <c r="F45" s="454">
        <f>IF($D45="","",VLOOKUP($D45,'[6]男單2.0名單'!$A$6:$P$261,3))</f>
        <v>0</v>
      </c>
      <c r="G45" s="454"/>
      <c r="H45" s="454"/>
      <c r="I45" s="375"/>
      <c r="J45" s="369"/>
      <c r="K45" s="369"/>
      <c r="L45" s="369"/>
      <c r="M45" s="376"/>
      <c r="N45" s="380"/>
      <c r="O45" s="390"/>
      <c r="P45" s="388"/>
      <c r="Q45" s="387"/>
      <c r="R45" s="360"/>
    </row>
    <row r="46" spans="1:18" s="361" customFormat="1" ht="13.5" customHeight="1">
      <c r="A46" s="363"/>
      <c r="B46" s="364"/>
      <c r="C46" s="365"/>
      <c r="D46" s="366"/>
      <c r="E46" s="354"/>
      <c r="F46" s="354"/>
      <c r="G46" s="354"/>
      <c r="H46" s="367" t="s">
        <v>14</v>
      </c>
      <c r="I46" s="369"/>
      <c r="J46" s="369"/>
      <c r="K46" s="369"/>
      <c r="L46" s="377" t="s">
        <v>14</v>
      </c>
      <c r="M46" s="381" t="s">
        <v>234</v>
      </c>
      <c r="N46" s="353" t="str">
        <f>UPPER(IF(OR(M46="a",M46="as"),L42,IF(OR(M46="b",M46="bs"),L50,)))</f>
        <v>林宏諭</v>
      </c>
      <c r="O46" s="396"/>
      <c r="P46" s="388"/>
      <c r="Q46" s="387"/>
      <c r="R46" s="360"/>
    </row>
    <row r="47" spans="1:18" s="361" customFormat="1" ht="13.5" customHeight="1">
      <c r="A47" s="363">
        <v>21</v>
      </c>
      <c r="B47" s="349">
        <f>IF($D47="","",VLOOKUP($D47,'[6]男單2.0名單'!$A$6:$P$261,15))</f>
        <v>0</v>
      </c>
      <c r="C47" s="350">
        <f>IF($D47="","",VLOOKUP($D47,'[6]男單2.0名單'!$A$6:$P$261,16))</f>
        <v>0</v>
      </c>
      <c r="D47" s="351">
        <v>73</v>
      </c>
      <c r="E47" s="352" t="str">
        <f>UPPER(IF($D47="","",VLOOKUP($D47,'[6]男單2.0名單'!$A$6:$P$261,2)))</f>
        <v>楊濬修</v>
      </c>
      <c r="F47" s="454" t="str">
        <f>IF($D47="","",VLOOKUP($D47,'[6]男單2.0名單'!$A$6:$P$261,3))</f>
        <v>斗六高中</v>
      </c>
      <c r="G47" s="454"/>
      <c r="H47" s="454"/>
      <c r="I47" s="353"/>
      <c r="J47" s="369"/>
      <c r="K47" s="369"/>
      <c r="L47" s="369"/>
      <c r="M47" s="376"/>
      <c r="N47" s="369" t="s">
        <v>235</v>
      </c>
      <c r="O47" s="382"/>
      <c r="P47" s="388"/>
      <c r="Q47" s="387"/>
      <c r="R47" s="360"/>
    </row>
    <row r="48" spans="1:18" s="361" customFormat="1" ht="13.5" customHeight="1">
      <c r="A48" s="363"/>
      <c r="B48" s="364"/>
      <c r="C48" s="365"/>
      <c r="D48" s="366"/>
      <c r="E48" s="354"/>
      <c r="F48" s="354"/>
      <c r="G48" s="354"/>
      <c r="H48" s="367" t="s">
        <v>14</v>
      </c>
      <c r="I48" s="368" t="s">
        <v>234</v>
      </c>
      <c r="J48" s="353" t="str">
        <f>UPPER(IF(OR(I48="a",I48="as"),E47,IF(OR(I48="b",I48="bs"),E49,)))</f>
        <v>楊濬修</v>
      </c>
      <c r="K48" s="353"/>
      <c r="L48" s="369"/>
      <c r="M48" s="376"/>
      <c r="N48" s="380"/>
      <c r="O48" s="382"/>
      <c r="P48" s="388"/>
      <c r="Q48" s="387"/>
      <c r="R48" s="360"/>
    </row>
    <row r="49" spans="1:18" s="361" customFormat="1" ht="13.5" customHeight="1">
      <c r="A49" s="363">
        <v>22</v>
      </c>
      <c r="B49" s="349">
        <f>IF($D49="","",VLOOKUP($D49,'[6]男單2.0名單'!$A$6:$P$261,15))</f>
        <v>0</v>
      </c>
      <c r="C49" s="350">
        <f>IF($D49="","",VLOOKUP($D49,'[6]男單2.0名單'!$A$6:$P$261,16))</f>
        <v>0</v>
      </c>
      <c r="D49" s="351">
        <v>140</v>
      </c>
      <c r="E49" s="352" t="str">
        <f>UPPER(IF($D49="","",VLOOKUP($D49,'[6]男單2.0名單'!$A$6:$P$261,2)))</f>
        <v>BYE</v>
      </c>
      <c r="F49" s="454">
        <f>IF($D49="","",VLOOKUP($D49,'[6]男單2.0名單'!$A$6:$P$261,3))</f>
        <v>0</v>
      </c>
      <c r="G49" s="454"/>
      <c r="H49" s="454"/>
      <c r="I49" s="375"/>
      <c r="J49" s="369"/>
      <c r="K49" s="376"/>
      <c r="L49" s="369"/>
      <c r="M49" s="376"/>
      <c r="N49" s="380"/>
      <c r="O49" s="382"/>
      <c r="P49" s="388"/>
      <c r="Q49" s="387"/>
      <c r="R49" s="360"/>
    </row>
    <row r="50" spans="1:18" s="361" customFormat="1" ht="13.5" customHeight="1">
      <c r="A50" s="363"/>
      <c r="B50" s="364"/>
      <c r="C50" s="365"/>
      <c r="D50" s="366"/>
      <c r="E50" s="354"/>
      <c r="F50" s="354"/>
      <c r="G50" s="354"/>
      <c r="H50" s="354"/>
      <c r="I50" s="369"/>
      <c r="J50" s="377" t="s">
        <v>14</v>
      </c>
      <c r="K50" s="381"/>
      <c r="L50" s="353">
        <f>UPPER(IF(OR(K50="a",K50="as"),J48,IF(OR(K50="b",K50="bs"),J52,)))</f>
      </c>
      <c r="M50" s="375"/>
      <c r="N50" s="380"/>
      <c r="O50" s="382"/>
      <c r="P50" s="388"/>
      <c r="Q50" s="387"/>
      <c r="R50" s="360"/>
    </row>
    <row r="51" spans="1:18" s="361" customFormat="1" ht="13.5" customHeight="1">
      <c r="A51" s="363">
        <v>23</v>
      </c>
      <c r="B51" s="349">
        <f>IF($D51="","",VLOOKUP($D51,'[6]男單2.0名單'!$A$6:$P$261,15))</f>
        <v>0</v>
      </c>
      <c r="C51" s="350">
        <f>IF($D51="","",VLOOKUP($D51,'[6]男單2.0名單'!$A$6:$P$261,16))</f>
        <v>0</v>
      </c>
      <c r="D51" s="351">
        <v>102</v>
      </c>
      <c r="E51" s="352" t="str">
        <f>UPPER(IF($D51="","",VLOOKUP($D51,'[6]男單2.0名單'!$A$6:$P$261,2)))</f>
        <v>葉雲宙</v>
      </c>
      <c r="F51" s="454">
        <f>IF($D51="","",VLOOKUP($D51,'[6]男單2.0名單'!$A$6:$P$261,3))</f>
        <v>0</v>
      </c>
      <c r="G51" s="454"/>
      <c r="H51" s="454"/>
      <c r="I51" s="353"/>
      <c r="J51" s="369"/>
      <c r="K51" s="376"/>
      <c r="L51" s="369"/>
      <c r="M51" s="369"/>
      <c r="N51" s="380"/>
      <c r="O51" s="382"/>
      <c r="P51" s="388"/>
      <c r="Q51" s="387"/>
      <c r="R51" s="360"/>
    </row>
    <row r="52" spans="1:18" s="361" customFormat="1" ht="13.5" customHeight="1">
      <c r="A52" s="363"/>
      <c r="B52" s="364"/>
      <c r="C52" s="365"/>
      <c r="D52" s="366"/>
      <c r="E52" s="354"/>
      <c r="F52" s="354"/>
      <c r="G52" s="354"/>
      <c r="H52" s="367" t="s">
        <v>14</v>
      </c>
      <c r="I52" s="368" t="s">
        <v>234</v>
      </c>
      <c r="J52" s="353" t="str">
        <f>UPPER(IF(OR(I52="a",I52="as"),E51,IF(OR(I52="b",I52="bs"),E53,)))</f>
        <v>葉雲宙</v>
      </c>
      <c r="K52" s="375"/>
      <c r="L52" s="369"/>
      <c r="M52" s="369"/>
      <c r="N52" s="380"/>
      <c r="O52" s="382"/>
      <c r="P52" s="397"/>
      <c r="Q52" s="387"/>
      <c r="R52" s="360"/>
    </row>
    <row r="53" spans="1:18" s="361" customFormat="1" ht="13.5" customHeight="1">
      <c r="A53" s="348">
        <v>24</v>
      </c>
      <c r="B53" s="349">
        <f>IF($D53="","",VLOOKUP($D53,'[6]男單2.0名單'!$A$6:$P$261,15))</f>
        <v>0</v>
      </c>
      <c r="C53" s="350">
        <f>IF($D53="","",VLOOKUP($D53,'[6]男單2.0名單'!$A$6:$P$261,16))</f>
        <v>0</v>
      </c>
      <c r="D53" s="351">
        <v>141</v>
      </c>
      <c r="E53" s="352" t="str">
        <f>UPPER(IF($D53="","",VLOOKUP($D53,'[6]男單2.0名單'!$A$6:$P$261,2)))</f>
        <v>BYE</v>
      </c>
      <c r="F53" s="454">
        <f>IF($D53="","",VLOOKUP($D53,'[6]男單2.0名單'!$A$6:$P$261,3))</f>
        <v>0</v>
      </c>
      <c r="G53" s="454"/>
      <c r="H53" s="454"/>
      <c r="I53" s="375"/>
      <c r="J53" s="369"/>
      <c r="K53" s="369"/>
      <c r="L53" s="369"/>
      <c r="M53" s="369"/>
      <c r="N53" s="380"/>
      <c r="O53" s="382"/>
      <c r="P53" s="388"/>
      <c r="Q53" s="387"/>
      <c r="R53" s="360"/>
    </row>
    <row r="54" spans="1:18" s="361" customFormat="1" ht="13.5" customHeight="1">
      <c r="A54" s="363"/>
      <c r="B54" s="364"/>
      <c r="C54" s="365"/>
      <c r="D54" s="366"/>
      <c r="E54" s="354"/>
      <c r="F54" s="354"/>
      <c r="G54" s="354"/>
      <c r="H54" s="354"/>
      <c r="I54" s="369"/>
      <c r="J54" s="369"/>
      <c r="K54" s="369"/>
      <c r="L54" s="369"/>
      <c r="M54" s="369"/>
      <c r="N54" s="377" t="s">
        <v>14</v>
      </c>
      <c r="O54" s="381" t="s">
        <v>234</v>
      </c>
      <c r="P54" s="375" t="str">
        <f>UPPER(IF(OR(O54="a",O54="as"),N46,IF(OR(O54="b",O54="bs"),N62,)))</f>
        <v>林宏諭</v>
      </c>
      <c r="Q54" s="398"/>
      <c r="R54" s="360"/>
    </row>
    <row r="55" spans="1:18" s="361" customFormat="1" ht="13.5" customHeight="1">
      <c r="A55" s="348">
        <v>25</v>
      </c>
      <c r="B55" s="349">
        <f>IF($D55="","",VLOOKUP($D55,'[6]男單2.0名單'!$A$6:$P$261,15))</f>
        <v>0</v>
      </c>
      <c r="C55" s="350">
        <f>IF($D55="","",VLOOKUP($D55,'[6]男單2.0名單'!$A$6:$P$261,16))</f>
        <v>0</v>
      </c>
      <c r="D55" s="351">
        <v>104</v>
      </c>
      <c r="E55" s="352" t="str">
        <f>UPPER(IF($D55="","",VLOOKUP($D55,'[6]男單2.0名單'!$A$6:$P$261,2)))</f>
        <v>楊子毅</v>
      </c>
      <c r="F55" s="454">
        <f>IF($D55="","",VLOOKUP($D55,'[6]男單2.0名單'!$A$6:$P$261,3))</f>
        <v>0</v>
      </c>
      <c r="G55" s="454"/>
      <c r="H55" s="454"/>
      <c r="I55" s="353"/>
      <c r="J55" s="369"/>
      <c r="K55" s="369"/>
      <c r="L55" s="369"/>
      <c r="M55" s="369"/>
      <c r="N55" s="380"/>
      <c r="O55" s="382"/>
      <c r="P55" s="369">
        <v>64</v>
      </c>
      <c r="Q55" s="373"/>
      <c r="R55" s="360"/>
    </row>
    <row r="56" spans="1:18" s="361" customFormat="1" ht="13.5" customHeight="1">
      <c r="A56" s="363"/>
      <c r="B56" s="364"/>
      <c r="C56" s="365"/>
      <c r="D56" s="366"/>
      <c r="E56" s="354"/>
      <c r="F56" s="354"/>
      <c r="G56" s="354"/>
      <c r="H56" s="367" t="s">
        <v>14</v>
      </c>
      <c r="I56" s="368" t="s">
        <v>234</v>
      </c>
      <c r="J56" s="353" t="str">
        <f>UPPER(IF(OR(I56="a",I56="as"),E55,IF(OR(I56="b",I56="bs"),E57,)))</f>
        <v>楊子毅</v>
      </c>
      <c r="K56" s="353"/>
      <c r="L56" s="369"/>
      <c r="M56" s="369"/>
      <c r="N56" s="380"/>
      <c r="O56" s="382"/>
      <c r="P56" s="380"/>
      <c r="Q56" s="373"/>
      <c r="R56" s="360"/>
    </row>
    <row r="57" spans="1:18" s="361" customFormat="1" ht="13.5" customHeight="1">
      <c r="A57" s="363">
        <v>26</v>
      </c>
      <c r="B57" s="349">
        <f>IF($D57="","",VLOOKUP($D57,'[6]男單2.0名單'!$A$6:$P$261,15))</f>
        <v>0</v>
      </c>
      <c r="C57" s="350">
        <f>IF($D57="","",VLOOKUP($D57,'[6]男單2.0名單'!$A$6:$P$261,16))</f>
        <v>0</v>
      </c>
      <c r="D57" s="351">
        <v>142</v>
      </c>
      <c r="E57" s="352" t="str">
        <f>UPPER(IF($D57="","",VLOOKUP($D57,'[6]男單2.0名單'!$A$6:$P$261,2)))</f>
        <v>BYE</v>
      </c>
      <c r="F57" s="454">
        <f>IF($D57="","",VLOOKUP($D57,'[6]男單2.0名單'!$A$6:$P$261,3))</f>
        <v>0</v>
      </c>
      <c r="G57" s="454"/>
      <c r="H57" s="454"/>
      <c r="I57" s="375"/>
      <c r="J57" s="369"/>
      <c r="K57" s="376"/>
      <c r="L57" s="369"/>
      <c r="M57" s="369"/>
      <c r="N57" s="380"/>
      <c r="O57" s="382"/>
      <c r="P57" s="380"/>
      <c r="Q57" s="373"/>
      <c r="R57" s="360"/>
    </row>
    <row r="58" spans="1:18" s="361" customFormat="1" ht="13.5" customHeight="1">
      <c r="A58" s="363"/>
      <c r="B58" s="364"/>
      <c r="C58" s="365"/>
      <c r="D58" s="366"/>
      <c r="E58" s="354"/>
      <c r="F58" s="354"/>
      <c r="G58" s="354"/>
      <c r="H58" s="354"/>
      <c r="I58" s="369"/>
      <c r="J58" s="377" t="s">
        <v>14</v>
      </c>
      <c r="K58" s="381" t="s">
        <v>236</v>
      </c>
      <c r="L58" s="353" t="str">
        <f>UPPER(IF(OR(K58="a",K58="as"),J56,IF(OR(K58="b",K58="bs"),J60,)))</f>
        <v>許慶驊</v>
      </c>
      <c r="M58" s="353"/>
      <c r="N58" s="380"/>
      <c r="O58" s="382"/>
      <c r="P58" s="380"/>
      <c r="Q58" s="373"/>
      <c r="R58" s="360"/>
    </row>
    <row r="59" spans="1:18" s="361" customFormat="1" ht="13.5" customHeight="1">
      <c r="A59" s="363">
        <v>27</v>
      </c>
      <c r="B59" s="349">
        <f>IF($D59="","",VLOOKUP($D59,'[6]男單2.0名單'!$A$6:$P$261,15))</f>
        <v>0</v>
      </c>
      <c r="C59" s="350">
        <f>IF($D59="","",VLOOKUP($D59,'[6]男單2.0名單'!$A$6:$P$261,16))</f>
        <v>0</v>
      </c>
      <c r="D59" s="351">
        <v>50</v>
      </c>
      <c r="E59" s="352" t="str">
        <f>UPPER(IF($D59="","",VLOOKUP($D59,'[6]男單2.0名單'!$A$6:$P$261,2)))</f>
        <v>許慶驊</v>
      </c>
      <c r="F59" s="454">
        <f>IF($D59="","",VLOOKUP($D59,'[6]男單2.0名單'!$A$6:$P$261,3))</f>
        <v>0</v>
      </c>
      <c r="G59" s="454"/>
      <c r="H59" s="454"/>
      <c r="I59" s="353"/>
      <c r="J59" s="369"/>
      <c r="K59" s="376"/>
      <c r="L59" s="369" t="s">
        <v>235</v>
      </c>
      <c r="M59" s="376"/>
      <c r="N59" s="380"/>
      <c r="O59" s="382"/>
      <c r="P59" s="380"/>
      <c r="Q59" s="373"/>
      <c r="R59" s="360"/>
    </row>
    <row r="60" spans="1:18" s="361" customFormat="1" ht="13.5" customHeight="1">
      <c r="A60" s="363"/>
      <c r="B60" s="364"/>
      <c r="C60" s="365"/>
      <c r="D60" s="366"/>
      <c r="E60" s="354"/>
      <c r="F60" s="354"/>
      <c r="G60" s="354"/>
      <c r="H60" s="367" t="s">
        <v>14</v>
      </c>
      <c r="I60" s="368" t="s">
        <v>234</v>
      </c>
      <c r="J60" s="353" t="str">
        <f>UPPER(IF(OR(I60="a",I60="as"),E59,IF(OR(I60="b",I60="bs"),E61,)))</f>
        <v>許慶驊</v>
      </c>
      <c r="K60" s="375"/>
      <c r="L60" s="369"/>
      <c r="M60" s="376"/>
      <c r="N60" s="380"/>
      <c r="O60" s="382"/>
      <c r="P60" s="380"/>
      <c r="Q60" s="373"/>
      <c r="R60" s="360"/>
    </row>
    <row r="61" spans="1:18" s="361" customFormat="1" ht="13.5" customHeight="1">
      <c r="A61" s="363">
        <v>28</v>
      </c>
      <c r="B61" s="349">
        <f>IF($D61="","",VLOOKUP($D61,'[6]男單2.0名單'!$A$6:$P$261,15))</f>
        <v>0</v>
      </c>
      <c r="C61" s="350">
        <f>IF($D61="","",VLOOKUP($D61,'[6]男單2.0名單'!$A$6:$P$261,16))</f>
        <v>0</v>
      </c>
      <c r="D61" s="351">
        <v>143</v>
      </c>
      <c r="E61" s="352" t="str">
        <f>UPPER(IF($D61="","",VLOOKUP($D61,'[6]男單2.0名單'!$A$6:$P$261,2)))</f>
        <v>BYE</v>
      </c>
      <c r="F61" s="454">
        <f>IF($D61="","",VLOOKUP($D61,'[6]男單2.0名單'!$A$6:$P$261,3))</f>
        <v>0</v>
      </c>
      <c r="G61" s="454"/>
      <c r="H61" s="454"/>
      <c r="I61" s="375"/>
      <c r="J61" s="369"/>
      <c r="K61" s="369"/>
      <c r="L61" s="369"/>
      <c r="M61" s="376"/>
      <c r="N61" s="380"/>
      <c r="O61" s="382"/>
      <c r="P61" s="380"/>
      <c r="Q61" s="373"/>
      <c r="R61" s="360"/>
    </row>
    <row r="62" spans="1:18" s="361" customFormat="1" ht="13.5" customHeight="1">
      <c r="A62" s="363"/>
      <c r="B62" s="364"/>
      <c r="C62" s="365"/>
      <c r="D62" s="366"/>
      <c r="E62" s="354"/>
      <c r="F62" s="354"/>
      <c r="G62" s="354"/>
      <c r="H62" s="367" t="s">
        <v>14</v>
      </c>
      <c r="I62" s="369"/>
      <c r="J62" s="369"/>
      <c r="K62" s="369"/>
      <c r="L62" s="377" t="s">
        <v>14</v>
      </c>
      <c r="M62" s="381" t="s">
        <v>236</v>
      </c>
      <c r="N62" s="353" t="str">
        <f>UPPER(IF(OR(M62="a",M62="as"),L58,IF(OR(M62="b",M62="bs"),L66,)))</f>
        <v>郭忠豪</v>
      </c>
      <c r="O62" s="389"/>
      <c r="P62" s="380"/>
      <c r="Q62" s="373"/>
      <c r="R62" s="360"/>
    </row>
    <row r="63" spans="1:18" s="361" customFormat="1" ht="13.5" customHeight="1">
      <c r="A63" s="363">
        <v>29</v>
      </c>
      <c r="B63" s="349">
        <f>IF($D63="","",VLOOKUP($D63,'[6]男單2.0名單'!$A$6:$P$261,15))</f>
        <v>0</v>
      </c>
      <c r="C63" s="350">
        <f>IF($D63="","",VLOOKUP($D63,'[6]男單2.0名單'!$A$6:$P$261,16))</f>
        <v>0</v>
      </c>
      <c r="D63" s="351">
        <v>1</v>
      </c>
      <c r="E63" s="352" t="str">
        <f>UPPER(IF($D63="","",VLOOKUP($D63,'[6]男單2.0名單'!$A$6:$P$261,2)))</f>
        <v>郭忠豪</v>
      </c>
      <c r="F63" s="454" t="str">
        <f>IF($D63="","",VLOOKUP($D63,'[6]男單2.0名單'!$A$6:$P$261,3))</f>
        <v>中研院史語所</v>
      </c>
      <c r="G63" s="454"/>
      <c r="H63" s="454"/>
      <c r="I63" s="353"/>
      <c r="J63" s="369"/>
      <c r="K63" s="369"/>
      <c r="L63" s="369"/>
      <c r="M63" s="376"/>
      <c r="N63" s="369">
        <v>61</v>
      </c>
      <c r="O63" s="369"/>
      <c r="P63" s="380"/>
      <c r="Q63" s="373"/>
      <c r="R63" s="360"/>
    </row>
    <row r="64" spans="1:18" s="361" customFormat="1" ht="13.5" customHeight="1">
      <c r="A64" s="363"/>
      <c r="B64" s="364"/>
      <c r="C64" s="365"/>
      <c r="D64" s="366"/>
      <c r="E64" s="354"/>
      <c r="F64" s="354"/>
      <c r="G64" s="354"/>
      <c r="H64" s="367" t="s">
        <v>14</v>
      </c>
      <c r="I64" s="368" t="s">
        <v>234</v>
      </c>
      <c r="J64" s="353" t="str">
        <f>UPPER(IF(OR(I64="a",I64="as"),E63,IF(OR(I64="b",I64="bs"),E65,)))</f>
        <v>郭忠豪</v>
      </c>
      <c r="K64" s="353"/>
      <c r="L64" s="369"/>
      <c r="M64" s="376"/>
      <c r="N64" s="369"/>
      <c r="O64" s="369"/>
      <c r="P64" s="380"/>
      <c r="Q64" s="373"/>
      <c r="R64" s="360"/>
    </row>
    <row r="65" spans="1:18" s="361" customFormat="1" ht="13.5" customHeight="1">
      <c r="A65" s="363">
        <v>30</v>
      </c>
      <c r="B65" s="349">
        <f>IF($D65="","",VLOOKUP($D65,'[6]男單2.0名單'!$A$6:$P$261,15))</f>
        <v>0</v>
      </c>
      <c r="C65" s="350">
        <f>IF($D65="","",VLOOKUP($D65,'[6]男單2.0名單'!$A$6:$P$261,16))</f>
        <v>0</v>
      </c>
      <c r="D65" s="351">
        <v>144</v>
      </c>
      <c r="E65" s="352" t="str">
        <f>UPPER(IF($D65="","",VLOOKUP($D65,'[6]男單2.0名單'!$A$6:$P$261,2)))</f>
        <v>BYE</v>
      </c>
      <c r="F65" s="454">
        <f>IF($D65="","",VLOOKUP($D65,'[6]男單2.0名單'!$A$6:$P$261,3))</f>
        <v>0</v>
      </c>
      <c r="G65" s="454"/>
      <c r="H65" s="454"/>
      <c r="I65" s="375"/>
      <c r="J65" s="369"/>
      <c r="K65" s="376"/>
      <c r="L65" s="369"/>
      <c r="M65" s="376"/>
      <c r="N65" s="369"/>
      <c r="O65" s="369"/>
      <c r="P65" s="380"/>
      <c r="Q65" s="373"/>
      <c r="R65" s="360"/>
    </row>
    <row r="66" spans="1:18" s="361" customFormat="1" ht="13.5" customHeight="1">
      <c r="A66" s="363"/>
      <c r="B66" s="364"/>
      <c r="C66" s="365"/>
      <c r="D66" s="366"/>
      <c r="E66" s="354"/>
      <c r="F66" s="354"/>
      <c r="G66" s="354"/>
      <c r="H66" s="354"/>
      <c r="I66" s="369"/>
      <c r="J66" s="377" t="s">
        <v>14</v>
      </c>
      <c r="K66" s="381" t="s">
        <v>234</v>
      </c>
      <c r="L66" s="353" t="str">
        <f>UPPER(IF(OR(K66="a",K66="as"),J64,IF(OR(K66="b",K66="bs"),J68,)))</f>
        <v>郭忠豪</v>
      </c>
      <c r="M66" s="375"/>
      <c r="N66" s="369"/>
      <c r="O66" s="369"/>
      <c r="P66" s="380"/>
      <c r="Q66" s="373"/>
      <c r="R66" s="360"/>
    </row>
    <row r="67" spans="1:18" s="361" customFormat="1" ht="13.5" customHeight="1">
      <c r="A67" s="363">
        <v>31</v>
      </c>
      <c r="B67" s="349">
        <f>IF($D67="","",VLOOKUP($D67,'[6]男單2.0名單'!$A$6:$P$261,15))</f>
        <v>0</v>
      </c>
      <c r="C67" s="350">
        <f>IF($D67="","",VLOOKUP($D67,'[6]男單2.0名單'!$A$6:$P$261,16))</f>
        <v>0</v>
      </c>
      <c r="D67" s="351">
        <v>21</v>
      </c>
      <c r="E67" s="352" t="str">
        <f>UPPER(IF($D67="","",VLOOKUP($D67,'[6]男單2.0名單'!$A$6:$P$261,2)))</f>
        <v>許庭瑋 </v>
      </c>
      <c r="F67" s="454" t="str">
        <f>IF($D67="","",VLOOKUP($D67,'[6]男單2.0名單'!$A$6:$P$261,3))</f>
        <v>北市民權國小</v>
      </c>
      <c r="G67" s="454"/>
      <c r="H67" s="454"/>
      <c r="I67" s="353"/>
      <c r="J67" s="369"/>
      <c r="K67" s="376"/>
      <c r="L67" s="369">
        <v>61</v>
      </c>
      <c r="M67" s="369"/>
      <c r="N67" s="369"/>
      <c r="O67" s="369"/>
      <c r="P67" s="380"/>
      <c r="Q67" s="373"/>
      <c r="R67" s="360"/>
    </row>
    <row r="68" spans="1:18" s="361" customFormat="1" ht="13.5" customHeight="1">
      <c r="A68" s="363"/>
      <c r="B68" s="364"/>
      <c r="C68" s="365"/>
      <c r="D68" s="366"/>
      <c r="E68" s="354"/>
      <c r="F68" s="354"/>
      <c r="G68" s="354"/>
      <c r="H68" s="367" t="s">
        <v>14</v>
      </c>
      <c r="I68" s="368" t="s">
        <v>234</v>
      </c>
      <c r="J68" s="353" t="str">
        <f>UPPER(IF(OR(I68="a",I68="as"),E67,IF(OR(I68="b",I68="bs"),E69,)))</f>
        <v>許庭瑋 </v>
      </c>
      <c r="K68" s="375"/>
      <c r="L68" s="369"/>
      <c r="M68" s="369"/>
      <c r="N68" s="369"/>
      <c r="O68" s="369"/>
      <c r="P68" s="380"/>
      <c r="Q68" s="373"/>
      <c r="R68" s="360"/>
    </row>
    <row r="69" spans="1:18" s="361" customFormat="1" ht="13.5" customHeight="1">
      <c r="A69" s="348">
        <v>32</v>
      </c>
      <c r="B69" s="349">
        <f>IF($D69="","",VLOOKUP($D69,'[6]男單2.0名單'!$A$6:$P$261,15))</f>
        <v>0</v>
      </c>
      <c r="C69" s="350">
        <f>IF($D69="","",VLOOKUP($D69,'[6]男單2.0名單'!$A$6:$P$261,16))</f>
        <v>0</v>
      </c>
      <c r="D69" s="351">
        <v>145</v>
      </c>
      <c r="E69" s="352" t="str">
        <f>UPPER(IF($D69="","",VLOOKUP($D69,'[6]男單2.0名單'!$A$6:$P$261,2)))</f>
        <v>BYE</v>
      </c>
      <c r="F69" s="455">
        <f>IF($D69="","",VLOOKUP($D69,'[6]男單2.0名單'!$A$6:$P$261,3))</f>
        <v>0</v>
      </c>
      <c r="G69" s="455"/>
      <c r="H69" s="455"/>
      <c r="I69" s="375"/>
      <c r="J69" s="369"/>
      <c r="K69" s="369"/>
      <c r="L69" s="369"/>
      <c r="M69" s="369"/>
      <c r="N69" s="380"/>
      <c r="O69" s="390"/>
      <c r="P69" s="380"/>
      <c r="Q69" s="373"/>
      <c r="R69" s="360"/>
    </row>
    <row r="70" spans="1:19" s="337" customFormat="1" ht="14.25">
      <c r="A70" s="331"/>
      <c r="B70" s="332" t="s">
        <v>217</v>
      </c>
      <c r="C70" s="332" t="s">
        <v>218</v>
      </c>
      <c r="D70" s="333"/>
      <c r="E70" s="334" t="s">
        <v>219</v>
      </c>
      <c r="F70" s="456" t="s">
        <v>220</v>
      </c>
      <c r="G70" s="456"/>
      <c r="H70" s="456"/>
      <c r="I70" s="334"/>
      <c r="J70" s="332" t="s">
        <v>221</v>
      </c>
      <c r="K70" s="336"/>
      <c r="L70" s="332" t="s">
        <v>222</v>
      </c>
      <c r="M70" s="336"/>
      <c r="N70" s="332" t="s">
        <v>237</v>
      </c>
      <c r="O70" s="336"/>
      <c r="P70" s="332" t="s">
        <v>238</v>
      </c>
      <c r="Q70" s="332" t="s">
        <v>239</v>
      </c>
      <c r="S70" s="399"/>
    </row>
    <row r="71" ht="4.5" customHeight="1" thickBot="1"/>
    <row r="72" spans="1:20" s="361" customFormat="1" ht="13.5" customHeight="1">
      <c r="A72" s="348" t="s">
        <v>240</v>
      </c>
      <c r="B72" s="349">
        <f>IF($D72="","",VLOOKUP($D72,'[6]男單2.0名單'!$A$6:$P$261,15))</f>
        <v>0</v>
      </c>
      <c r="C72" s="350">
        <f>IF($D72="","",VLOOKUP($D72,'[6]男單2.0名單'!$A$6:$P$261,16))</f>
        <v>0</v>
      </c>
      <c r="D72" s="351">
        <v>74</v>
      </c>
      <c r="E72" s="352" t="str">
        <f>UPPER(IF($D72="","",VLOOKUP($D72,'[6]男單2.0名單'!$A$6:$P$261,2)))</f>
        <v>蔡曜安</v>
      </c>
      <c r="F72" s="454" t="str">
        <f>IF($D72="","",VLOOKUP($D72,'[6]男單2.0名單'!$A$6:$P$261,3))</f>
        <v>國立台灣師範大學</v>
      </c>
      <c r="G72" s="454"/>
      <c r="H72" s="454"/>
      <c r="I72" s="353"/>
      <c r="J72" s="354"/>
      <c r="K72" s="354"/>
      <c r="L72" s="354"/>
      <c r="M72" s="355"/>
      <c r="N72" s="356"/>
      <c r="O72" s="357"/>
      <c r="P72" s="358"/>
      <c r="Q72" s="359"/>
      <c r="R72" s="360"/>
      <c r="T72" s="362" t="e">
        <f>#REF!</f>
        <v>#REF!</v>
      </c>
    </row>
    <row r="73" spans="1:20" s="361" customFormat="1" ht="13.5" customHeight="1">
      <c r="A73" s="363"/>
      <c r="B73" s="364"/>
      <c r="C73" s="365"/>
      <c r="D73" s="366"/>
      <c r="E73" s="354"/>
      <c r="F73" s="354"/>
      <c r="G73" s="354"/>
      <c r="H73" s="367" t="s">
        <v>14</v>
      </c>
      <c r="I73" s="368" t="s">
        <v>234</v>
      </c>
      <c r="J73" s="353" t="str">
        <f>UPPER(IF(OR(I73="a",I73="as"),E72,IF(OR(I73="b",I73="bs"),E74,)))</f>
        <v>蔡曜安</v>
      </c>
      <c r="K73" s="353"/>
      <c r="L73" s="369"/>
      <c r="M73" s="370"/>
      <c r="N73" s="371"/>
      <c r="O73" s="372"/>
      <c r="P73" s="371"/>
      <c r="Q73" s="373"/>
      <c r="R73" s="360"/>
      <c r="T73" s="374" t="e">
        <f>#REF!</f>
        <v>#REF!</v>
      </c>
    </row>
    <row r="74" spans="1:20" s="361" customFormat="1" ht="13.5" customHeight="1">
      <c r="A74" s="363" t="s">
        <v>241</v>
      </c>
      <c r="B74" s="349">
        <f>IF($D74="","",VLOOKUP($D74,'[6]男單2.0名單'!$A$6:$P$261,15))</f>
        <v>0</v>
      </c>
      <c r="C74" s="350">
        <f>IF($D74="","",VLOOKUP($D74,'[6]男單2.0名單'!$A$6:$P$261,16))</f>
        <v>0</v>
      </c>
      <c r="D74" s="351">
        <v>137</v>
      </c>
      <c r="E74" s="352" t="str">
        <f>UPPER(IF($D74="","",VLOOKUP($D74,'[6]男單2.0名單'!$A$6:$P$261,2)))</f>
        <v>BYE</v>
      </c>
      <c r="F74" s="454">
        <f>IF($D74="","",VLOOKUP($D74,'[6]男單2.0名單'!$A$6:$P$261,3))</f>
        <v>0</v>
      </c>
      <c r="G74" s="454"/>
      <c r="H74" s="454"/>
      <c r="I74" s="375"/>
      <c r="J74" s="369"/>
      <c r="K74" s="376"/>
      <c r="L74" s="369"/>
      <c r="M74" s="370"/>
      <c r="N74" s="371"/>
      <c r="O74" s="372"/>
      <c r="P74" s="371"/>
      <c r="Q74" s="373"/>
      <c r="R74" s="360"/>
      <c r="T74" s="374" t="e">
        <f>#REF!</f>
        <v>#REF!</v>
      </c>
    </row>
    <row r="75" spans="1:20" s="361" customFormat="1" ht="13.5" customHeight="1">
      <c r="A75" s="363"/>
      <c r="B75" s="364"/>
      <c r="C75" s="365"/>
      <c r="D75" s="366"/>
      <c r="E75" s="354"/>
      <c r="F75" s="354"/>
      <c r="G75" s="354"/>
      <c r="H75" s="354"/>
      <c r="I75" s="369"/>
      <c r="J75" s="377" t="s">
        <v>14</v>
      </c>
      <c r="K75" s="381" t="s">
        <v>228</v>
      </c>
      <c r="L75" s="353" t="str">
        <f>UPPER(IF(OR(K75="a",K75="as"),J73,IF(OR(K75="b",K75="bs"),J77,)))</f>
        <v>吳振瑋</v>
      </c>
      <c r="M75" s="370"/>
      <c r="N75" s="370"/>
      <c r="O75" s="370"/>
      <c r="P75" s="371"/>
      <c r="Q75" s="373"/>
      <c r="R75" s="360"/>
      <c r="T75" s="374" t="e">
        <f>#REF!</f>
        <v>#REF!</v>
      </c>
    </row>
    <row r="76" spans="1:20" s="361" customFormat="1" ht="13.5" customHeight="1">
      <c r="A76" s="363" t="s">
        <v>242</v>
      </c>
      <c r="B76" s="349">
        <f>IF($D76="","",VLOOKUP($D76,'[6]男單2.0名單'!$A$6:$P$261,15))</f>
        <v>0</v>
      </c>
      <c r="C76" s="350">
        <f>IF($D76="","",VLOOKUP($D76,'[6]男單2.0名單'!$A$6:$P$261,16))</f>
        <v>0</v>
      </c>
      <c r="D76" s="351">
        <v>53</v>
      </c>
      <c r="E76" s="352" t="str">
        <f>UPPER(IF($D76="","",VLOOKUP($D76,'[6]男單2.0名單'!$A$6:$P$261,2)))</f>
        <v>吳振瑋</v>
      </c>
      <c r="F76" s="454" t="str">
        <f>IF($D76="","",VLOOKUP($D76,'[6]男單2.0名單'!$A$6:$P$261,3))</f>
        <v>國立清華大學</v>
      </c>
      <c r="G76" s="454"/>
      <c r="H76" s="454"/>
      <c r="I76" s="353"/>
      <c r="J76" s="369"/>
      <c r="K76" s="376"/>
      <c r="L76" s="369">
        <v>61</v>
      </c>
      <c r="M76" s="379"/>
      <c r="N76" s="369"/>
      <c r="O76" s="369"/>
      <c r="P76" s="380"/>
      <c r="Q76" s="373"/>
      <c r="R76" s="360"/>
      <c r="T76" s="374" t="e">
        <f>#REF!</f>
        <v>#REF!</v>
      </c>
    </row>
    <row r="77" spans="1:20" s="361" customFormat="1" ht="13.5" customHeight="1">
      <c r="A77" s="363"/>
      <c r="B77" s="364"/>
      <c r="C77" s="365"/>
      <c r="D77" s="366"/>
      <c r="E77" s="354"/>
      <c r="F77" s="354"/>
      <c r="G77" s="354"/>
      <c r="H77" s="367" t="s">
        <v>14</v>
      </c>
      <c r="I77" s="368" t="s">
        <v>227</v>
      </c>
      <c r="J77" s="353" t="str">
        <f>UPPER(IF(OR(I77="a",I77="as"),E76,IF(OR(I77="b",I77="bs"),E78,)))</f>
        <v>吳振瑋</v>
      </c>
      <c r="K77" s="375"/>
      <c r="L77" s="369"/>
      <c r="M77" s="376"/>
      <c r="N77" s="369"/>
      <c r="O77" s="369"/>
      <c r="P77" s="380"/>
      <c r="Q77" s="373"/>
      <c r="R77" s="360"/>
      <c r="T77" s="374" t="e">
        <f>#REF!</f>
        <v>#REF!</v>
      </c>
    </row>
    <row r="78" spans="1:20" s="361" customFormat="1" ht="13.5" customHeight="1">
      <c r="A78" s="363" t="s">
        <v>243</v>
      </c>
      <c r="B78" s="349">
        <f>IF($D78="","",VLOOKUP($D78,'[6]男單2.0名單'!$A$6:$P$261,15))</f>
        <v>0</v>
      </c>
      <c r="C78" s="350">
        <f>IF($D78="","",VLOOKUP($D78,'[6]男單2.0名單'!$A$6:$P$261,16))</f>
        <v>0</v>
      </c>
      <c r="D78" s="351">
        <v>138</v>
      </c>
      <c r="E78" s="352" t="str">
        <f>UPPER(IF($D78="","",VLOOKUP($D78,'[6]男單2.0名單'!$A$6:$P$261,2)))</f>
        <v>BYE</v>
      </c>
      <c r="F78" s="454">
        <f>IF($D78="","",VLOOKUP($D78,'[6]男單2.0名單'!$A$6:$P$261,3))</f>
        <v>0</v>
      </c>
      <c r="G78" s="454"/>
      <c r="H78" s="454"/>
      <c r="I78" s="375"/>
      <c r="J78" s="369"/>
      <c r="K78" s="369"/>
      <c r="L78" s="369"/>
      <c r="M78" s="376"/>
      <c r="N78" s="369"/>
      <c r="O78" s="369"/>
      <c r="P78" s="380"/>
      <c r="Q78" s="373"/>
      <c r="R78" s="360"/>
      <c r="T78" s="374" t="e">
        <f>#REF!</f>
        <v>#REF!</v>
      </c>
    </row>
    <row r="79" spans="1:21" s="361" customFormat="1" ht="13.5" customHeight="1">
      <c r="A79" s="363"/>
      <c r="B79" s="364"/>
      <c r="C79" s="365"/>
      <c r="D79" s="366"/>
      <c r="E79" s="354"/>
      <c r="F79" s="354"/>
      <c r="G79" s="354"/>
      <c r="H79" s="367" t="s">
        <v>14</v>
      </c>
      <c r="I79" s="369"/>
      <c r="J79" s="369"/>
      <c r="K79" s="369"/>
      <c r="L79" s="377" t="s">
        <v>14</v>
      </c>
      <c r="M79" s="381" t="s">
        <v>227</v>
      </c>
      <c r="N79" s="353" t="str">
        <f>UPPER(IF(OR(M79="a",M79="as"),L75,IF(OR(M79="b",M79="bs"),L83,)))</f>
        <v>吳振瑋</v>
      </c>
      <c r="O79" s="353"/>
      <c r="P79" s="380"/>
      <c r="Q79" s="373"/>
      <c r="R79" s="360"/>
      <c r="T79" s="374" t="e">
        <f>#REF!</f>
        <v>#REF!</v>
      </c>
      <c r="U79" s="310"/>
    </row>
    <row r="80" spans="1:20" s="361" customFormat="1" ht="13.5" customHeight="1">
      <c r="A80" s="363" t="s">
        <v>244</v>
      </c>
      <c r="B80" s="349">
        <f>IF($D80="","",VLOOKUP($D80,'[6]男單2.0名單'!$A$6:$P$261,15))</f>
        <v>0</v>
      </c>
      <c r="C80" s="350">
        <f>IF($D80="","",VLOOKUP($D80,'[6]男單2.0名單'!$A$6:$P$261,16))</f>
        <v>0</v>
      </c>
      <c r="D80" s="351">
        <v>105</v>
      </c>
      <c r="E80" s="352" t="str">
        <f>UPPER(IF($D80="","",VLOOKUP($D80,'[6]男單2.0名單'!$A$6:$P$261,2)))</f>
        <v>楊子由</v>
      </c>
      <c r="F80" s="454">
        <f>IF($D80="","",VLOOKUP($D80,'[6]男單2.0名單'!$A$6:$P$261,3))</f>
        <v>0</v>
      </c>
      <c r="G80" s="454"/>
      <c r="H80" s="454"/>
      <c r="I80" s="353"/>
      <c r="J80" s="369"/>
      <c r="K80" s="369"/>
      <c r="L80" s="369"/>
      <c r="M80" s="376"/>
      <c r="N80" s="369">
        <v>75</v>
      </c>
      <c r="O80" s="382"/>
      <c r="P80" s="380"/>
      <c r="Q80" s="373"/>
      <c r="R80" s="360"/>
      <c r="T80" s="374" t="e">
        <f>#REF!</f>
        <v>#REF!</v>
      </c>
    </row>
    <row r="81" spans="1:20" s="361" customFormat="1" ht="13.5" customHeight="1" thickBot="1">
      <c r="A81" s="363"/>
      <c r="B81" s="364"/>
      <c r="C81" s="365"/>
      <c r="D81" s="366"/>
      <c r="E81" s="354"/>
      <c r="F81" s="354"/>
      <c r="G81" s="354"/>
      <c r="H81" s="367" t="s">
        <v>14</v>
      </c>
      <c r="I81" s="368" t="s">
        <v>227</v>
      </c>
      <c r="J81" s="353" t="str">
        <f>UPPER(IF(OR(I81="a",I81="as"),E80,IF(OR(I81="b",I81="bs"),E82,)))</f>
        <v>楊子由</v>
      </c>
      <c r="K81" s="353"/>
      <c r="L81" s="369"/>
      <c r="M81" s="376"/>
      <c r="N81" s="380"/>
      <c r="O81" s="382"/>
      <c r="P81" s="380"/>
      <c r="Q81" s="373"/>
      <c r="R81" s="360"/>
      <c r="T81" s="383" t="e">
        <f>#REF!</f>
        <v>#REF!</v>
      </c>
    </row>
    <row r="82" spans="1:18" s="361" customFormat="1" ht="13.5" customHeight="1">
      <c r="A82" s="363" t="s">
        <v>245</v>
      </c>
      <c r="B82" s="349">
        <f>IF($D82="","",VLOOKUP($D82,'[6]男單2.0名單'!$A$6:$P$261,15))</f>
        <v>0</v>
      </c>
      <c r="C82" s="350">
        <f>IF($D82="","",VLOOKUP($D82,'[6]男單2.0名單'!$A$6:$P$261,16))</f>
        <v>0</v>
      </c>
      <c r="D82" s="351">
        <v>137</v>
      </c>
      <c r="E82" s="352" t="str">
        <f>UPPER(IF($D82="","",VLOOKUP($D82,'[6]男單2.0名單'!$A$6:$P$261,2)))</f>
        <v>BYE</v>
      </c>
      <c r="F82" s="454">
        <f>IF($D82="","",VLOOKUP($D82,'[6]男單2.0名單'!$A$6:$P$261,3))</f>
        <v>0</v>
      </c>
      <c r="G82" s="454"/>
      <c r="H82" s="454"/>
      <c r="I82" s="375"/>
      <c r="J82" s="369"/>
      <c r="K82" s="376"/>
      <c r="L82" s="369"/>
      <c r="M82" s="376"/>
      <c r="N82" s="380"/>
      <c r="O82" s="382"/>
      <c r="P82" s="380"/>
      <c r="Q82" s="373"/>
      <c r="R82" s="360"/>
    </row>
    <row r="83" spans="1:18" s="361" customFormat="1" ht="13.5" customHeight="1">
      <c r="A83" s="363"/>
      <c r="B83" s="364"/>
      <c r="C83" s="365"/>
      <c r="D83" s="366"/>
      <c r="E83" s="354"/>
      <c r="F83" s="354"/>
      <c r="G83" s="354"/>
      <c r="H83" s="354"/>
      <c r="I83" s="369"/>
      <c r="J83" s="377" t="s">
        <v>14</v>
      </c>
      <c r="K83" s="381" t="s">
        <v>228</v>
      </c>
      <c r="L83" s="353" t="str">
        <f>UPPER(IF(OR(K83="a",K83="as"),J81,IF(OR(K83="b",K83="bs"),J85,)))</f>
        <v>毛宗璿</v>
      </c>
      <c r="M83" s="375"/>
      <c r="N83" s="380"/>
      <c r="O83" s="382"/>
      <c r="P83" s="380"/>
      <c r="Q83" s="373"/>
      <c r="R83" s="360"/>
    </row>
    <row r="84" spans="1:18" s="361" customFormat="1" ht="13.5" customHeight="1">
      <c r="A84" s="363" t="s">
        <v>246</v>
      </c>
      <c r="B84" s="349">
        <f>IF($D84="","",VLOOKUP($D84,'[6]男單2.0名單'!$A$6:$P$261,15))</f>
        <v>0</v>
      </c>
      <c r="C84" s="350">
        <f>IF($D84="","",VLOOKUP($D84,'[6]男單2.0名單'!$A$6:$P$261,16))</f>
        <v>0</v>
      </c>
      <c r="D84" s="351">
        <v>24</v>
      </c>
      <c r="E84" s="352" t="str">
        <f>UPPER(IF($D84="","",VLOOKUP($D84,'[6]男單2.0名單'!$A$6:$P$261,2)))</f>
        <v>毛宗璿</v>
      </c>
      <c r="F84" s="454" t="str">
        <f>IF($D84="","",VLOOKUP($D84,'[6]男單2.0名單'!$A$6:$P$261,3))</f>
        <v>北市民權國小</v>
      </c>
      <c r="G84" s="454"/>
      <c r="H84" s="454"/>
      <c r="I84" s="353"/>
      <c r="J84" s="369"/>
      <c r="K84" s="376"/>
      <c r="L84" s="369" t="s">
        <v>229</v>
      </c>
      <c r="M84" s="369"/>
      <c r="N84" s="380"/>
      <c r="O84" s="382"/>
      <c r="P84" s="380"/>
      <c r="Q84" s="373"/>
      <c r="R84" s="360"/>
    </row>
    <row r="85" spans="1:18" s="361" customFormat="1" ht="13.5" customHeight="1">
      <c r="A85" s="363"/>
      <c r="B85" s="364"/>
      <c r="C85" s="365"/>
      <c r="D85" s="366"/>
      <c r="E85" s="354"/>
      <c r="F85" s="354"/>
      <c r="G85" s="354"/>
      <c r="H85" s="367" t="s">
        <v>14</v>
      </c>
      <c r="I85" s="368" t="s">
        <v>227</v>
      </c>
      <c r="J85" s="353" t="str">
        <f>UPPER(IF(OR(I85="a",I85="as"),E84,IF(OR(I85="b",I85="bs"),E86,)))</f>
        <v>毛宗璿</v>
      </c>
      <c r="K85" s="375"/>
      <c r="L85" s="369"/>
      <c r="M85" s="369"/>
      <c r="N85" s="380"/>
      <c r="O85" s="382"/>
      <c r="P85" s="384"/>
      <c r="Q85" s="373"/>
      <c r="R85" s="360"/>
    </row>
    <row r="86" spans="1:18" s="361" customFormat="1" ht="13.5" customHeight="1">
      <c r="A86" s="348" t="s">
        <v>247</v>
      </c>
      <c r="B86" s="349">
        <f>IF($D86="","",VLOOKUP($D86,'[6]男單2.0名單'!$A$6:$P$261,15))</f>
        <v>0</v>
      </c>
      <c r="C86" s="350">
        <f>IF($D86="","",VLOOKUP($D86,'[6]男單2.0名單'!$A$6:$P$261,16))</f>
        <v>0</v>
      </c>
      <c r="D86" s="351">
        <v>138</v>
      </c>
      <c r="E86" s="352" t="str">
        <f>UPPER(IF($D86="","",VLOOKUP($D86,'[6]男單2.0名單'!$A$6:$P$261,2)))</f>
        <v>BYE</v>
      </c>
      <c r="F86" s="454">
        <f>IF($D86="","",VLOOKUP($D86,'[6]男單2.0名單'!$A$6:$P$261,3))</f>
        <v>0</v>
      </c>
      <c r="G86" s="454"/>
      <c r="H86" s="454"/>
      <c r="I86" s="375"/>
      <c r="J86" s="369"/>
      <c r="K86" s="369"/>
      <c r="L86" s="369"/>
      <c r="M86" s="369"/>
      <c r="N86" s="380"/>
      <c r="O86" s="382"/>
      <c r="P86" s="380"/>
      <c r="Q86" s="373"/>
      <c r="R86" s="360"/>
    </row>
    <row r="87" spans="1:18" s="361" customFormat="1" ht="13.5" customHeight="1">
      <c r="A87" s="363"/>
      <c r="B87" s="364"/>
      <c r="C87" s="365"/>
      <c r="D87" s="366"/>
      <c r="E87" s="354"/>
      <c r="F87" s="354"/>
      <c r="G87" s="354"/>
      <c r="H87" s="354"/>
      <c r="I87" s="369"/>
      <c r="J87" s="369"/>
      <c r="K87" s="369"/>
      <c r="L87" s="369"/>
      <c r="M87" s="369"/>
      <c r="N87" s="377" t="s">
        <v>14</v>
      </c>
      <c r="O87" s="381" t="s">
        <v>228</v>
      </c>
      <c r="P87" s="353" t="str">
        <f>UPPER(IF(OR(O87="a",O87="as"),N79,IF(OR(O87="b",O87="bs"),N95,)))</f>
        <v>溫大吉</v>
      </c>
      <c r="Q87" s="386"/>
      <c r="R87" s="360"/>
    </row>
    <row r="88" spans="1:18" s="361" customFormat="1" ht="13.5" customHeight="1">
      <c r="A88" s="348" t="s">
        <v>248</v>
      </c>
      <c r="B88" s="349">
        <f>IF($D88="","",VLOOKUP($D88,'[6]男單2.0名單'!$A$6:$P$261,15))</f>
        <v>0</v>
      </c>
      <c r="C88" s="350">
        <f>IF($D88="","",VLOOKUP($D88,'[6]男單2.0名單'!$A$6:$P$261,16))</f>
        <v>0</v>
      </c>
      <c r="D88" s="351">
        <v>49</v>
      </c>
      <c r="E88" s="352" t="str">
        <f>UPPER(IF($D88="","",VLOOKUP($D88,'[6]男單2.0名單'!$A$6:$P$261,2)))</f>
        <v>溫大吉</v>
      </c>
      <c r="F88" s="454">
        <f>IF($D88="","",VLOOKUP($D88,'[6]男單2.0名單'!$A$6:$P$261,3))</f>
        <v>0</v>
      </c>
      <c r="G88" s="454"/>
      <c r="H88" s="454"/>
      <c r="I88" s="353"/>
      <c r="J88" s="369"/>
      <c r="K88" s="369"/>
      <c r="L88" s="369"/>
      <c r="M88" s="369"/>
      <c r="N88" s="380"/>
      <c r="O88" s="382"/>
      <c r="P88" s="379">
        <v>61</v>
      </c>
      <c r="Q88" s="387"/>
      <c r="R88" s="360"/>
    </row>
    <row r="89" spans="1:18" s="361" customFormat="1" ht="13.5" customHeight="1">
      <c r="A89" s="363"/>
      <c r="B89" s="364"/>
      <c r="C89" s="365"/>
      <c r="D89" s="366"/>
      <c r="E89" s="354"/>
      <c r="F89" s="354"/>
      <c r="G89" s="354"/>
      <c r="H89" s="367" t="s">
        <v>14</v>
      </c>
      <c r="I89" s="368" t="s">
        <v>227</v>
      </c>
      <c r="J89" s="353" t="str">
        <f>UPPER(IF(OR(I89="a",I89="as"),E88,IF(OR(I89="b",I89="bs"),E90,)))</f>
        <v>溫大吉</v>
      </c>
      <c r="K89" s="353"/>
      <c r="L89" s="369"/>
      <c r="M89" s="369"/>
      <c r="N89" s="380"/>
      <c r="O89" s="382"/>
      <c r="P89" s="388"/>
      <c r="Q89" s="387"/>
      <c r="R89" s="360"/>
    </row>
    <row r="90" spans="1:18" s="361" customFormat="1" ht="13.5" customHeight="1">
      <c r="A90" s="363" t="s">
        <v>249</v>
      </c>
      <c r="B90" s="349">
        <f>IF($D90="","",VLOOKUP($D90,'[6]男單2.0名單'!$A$6:$P$261,15))</f>
        <v>0</v>
      </c>
      <c r="C90" s="350">
        <f>IF($D90="","",VLOOKUP($D90,'[6]男單2.0名單'!$A$6:$P$261,16))</f>
        <v>0</v>
      </c>
      <c r="D90" s="351">
        <v>139</v>
      </c>
      <c r="E90" s="352" t="str">
        <f>UPPER(IF($D90="","",VLOOKUP($D90,'[6]男單2.0名單'!$A$6:$P$261,2)))</f>
        <v>BYE</v>
      </c>
      <c r="F90" s="454">
        <f>IF($D90="","",VLOOKUP($D90,'[6]男單2.0名單'!$A$6:$P$261,3))</f>
        <v>0</v>
      </c>
      <c r="G90" s="454"/>
      <c r="H90" s="454"/>
      <c r="I90" s="375"/>
      <c r="J90" s="369"/>
      <c r="K90" s="376"/>
      <c r="L90" s="369"/>
      <c r="M90" s="369"/>
      <c r="N90" s="380"/>
      <c r="O90" s="382"/>
      <c r="P90" s="388"/>
      <c r="Q90" s="387"/>
      <c r="R90" s="360"/>
    </row>
    <row r="91" spans="1:18" s="361" customFormat="1" ht="13.5" customHeight="1">
      <c r="A91" s="363"/>
      <c r="B91" s="364"/>
      <c r="C91" s="365"/>
      <c r="D91" s="366"/>
      <c r="E91" s="354"/>
      <c r="F91" s="354"/>
      <c r="G91" s="354"/>
      <c r="H91" s="354"/>
      <c r="I91" s="369"/>
      <c r="J91" s="377" t="s">
        <v>14</v>
      </c>
      <c r="K91" s="381" t="s">
        <v>227</v>
      </c>
      <c r="L91" s="353" t="str">
        <f>UPPER(IF(OR(K91="a",K91="as"),J89,IF(OR(K91="b",K91="bs"),J93,)))</f>
        <v>溫大吉</v>
      </c>
      <c r="M91" s="353"/>
      <c r="N91" s="380"/>
      <c r="O91" s="382"/>
      <c r="P91" s="388"/>
      <c r="Q91" s="387"/>
      <c r="R91" s="360"/>
    </row>
    <row r="92" spans="1:18" s="361" customFormat="1" ht="13.5" customHeight="1">
      <c r="A92" s="363" t="s">
        <v>250</v>
      </c>
      <c r="B92" s="349">
        <f>IF($D92="","",VLOOKUP($D92,'[6]男單2.0名單'!$A$6:$P$261,15))</f>
        <v>0</v>
      </c>
      <c r="C92" s="350">
        <f>IF($D92="","",VLOOKUP($D92,'[6]男單2.0名單'!$A$6:$P$261,16))</f>
        <v>0</v>
      </c>
      <c r="D92" s="351">
        <v>75</v>
      </c>
      <c r="E92" s="352" t="str">
        <f>UPPER(IF($D92="","",VLOOKUP($D92,'[6]男單2.0名單'!$A$6:$P$261,2)))</f>
        <v>郭沛明</v>
      </c>
      <c r="F92" s="454" t="str">
        <f>IF($D92="","",VLOOKUP($D92,'[6]男單2.0名單'!$A$6:$P$261,3))</f>
        <v>淡江大學</v>
      </c>
      <c r="G92" s="454"/>
      <c r="H92" s="454"/>
      <c r="I92" s="353"/>
      <c r="J92" s="369"/>
      <c r="K92" s="376"/>
      <c r="L92" s="369">
        <v>64</v>
      </c>
      <c r="M92" s="376"/>
      <c r="N92" s="380"/>
      <c r="O92" s="382"/>
      <c r="P92" s="388"/>
      <c r="Q92" s="387"/>
      <c r="R92" s="360"/>
    </row>
    <row r="93" spans="1:18" s="361" customFormat="1" ht="13.5" customHeight="1">
      <c r="A93" s="348"/>
      <c r="B93" s="364"/>
      <c r="C93" s="365"/>
      <c r="D93" s="366"/>
      <c r="E93" s="354"/>
      <c r="F93" s="354"/>
      <c r="G93" s="354"/>
      <c r="H93" s="367" t="s">
        <v>14</v>
      </c>
      <c r="I93" s="368" t="s">
        <v>227</v>
      </c>
      <c r="J93" s="353" t="str">
        <f>UPPER(IF(OR(I93="a",I93="as"),E92,IF(OR(I93="b",I93="bs"),E94,)))</f>
        <v>郭沛明</v>
      </c>
      <c r="K93" s="375"/>
      <c r="L93" s="369"/>
      <c r="M93" s="376"/>
      <c r="N93" s="380"/>
      <c r="O93" s="382"/>
      <c r="P93" s="388"/>
      <c r="Q93" s="387"/>
      <c r="R93" s="360"/>
    </row>
    <row r="94" spans="1:18" s="361" customFormat="1" ht="13.5" customHeight="1">
      <c r="A94" s="363" t="s">
        <v>251</v>
      </c>
      <c r="B94" s="349">
        <f>IF($D94="","",VLOOKUP($D94,'[6]男單2.0名單'!$A$6:$P$261,15))</f>
        <v>0</v>
      </c>
      <c r="C94" s="350">
        <f>IF($D94="","",VLOOKUP($D94,'[6]男單2.0名單'!$A$6:$P$261,16))</f>
        <v>0</v>
      </c>
      <c r="D94" s="351">
        <v>139</v>
      </c>
      <c r="E94" s="352" t="str">
        <f>UPPER(IF($D94="","",VLOOKUP($D94,'[6]男單2.0名單'!$A$6:$P$261,2)))</f>
        <v>BYE</v>
      </c>
      <c r="F94" s="454">
        <f>IF($D94="","",VLOOKUP($D94,'[6]男單2.0名單'!$A$6:$P$261,3))</f>
        <v>0</v>
      </c>
      <c r="G94" s="454"/>
      <c r="H94" s="454"/>
      <c r="I94" s="375"/>
      <c r="J94" s="369"/>
      <c r="K94" s="369"/>
      <c r="L94" s="369"/>
      <c r="M94" s="376"/>
      <c r="N94" s="380"/>
      <c r="O94" s="382"/>
      <c r="P94" s="388"/>
      <c r="Q94" s="387"/>
      <c r="R94" s="360"/>
    </row>
    <row r="95" spans="1:18" s="361" customFormat="1" ht="13.5" customHeight="1">
      <c r="A95" s="363"/>
      <c r="B95" s="364"/>
      <c r="C95" s="365"/>
      <c r="D95" s="366"/>
      <c r="E95" s="354"/>
      <c r="F95" s="354"/>
      <c r="G95" s="354"/>
      <c r="H95" s="367" t="s">
        <v>14</v>
      </c>
      <c r="I95" s="369"/>
      <c r="J95" s="369"/>
      <c r="K95" s="369"/>
      <c r="L95" s="377" t="s">
        <v>14</v>
      </c>
      <c r="M95" s="381" t="s">
        <v>227</v>
      </c>
      <c r="N95" s="353" t="str">
        <f>UPPER(IF(OR(M95="a",M95="as"),L91,IF(OR(M95="b",M95="bs"),L99,)))</f>
        <v>溫大吉</v>
      </c>
      <c r="O95" s="389"/>
      <c r="P95" s="388"/>
      <c r="Q95" s="387"/>
      <c r="R95" s="360"/>
    </row>
    <row r="96" spans="1:18" s="361" customFormat="1" ht="13.5" customHeight="1">
      <c r="A96" s="363" t="s">
        <v>252</v>
      </c>
      <c r="B96" s="349">
        <f>IF($D96="","",VLOOKUP($D96,'[6]男單2.0名單'!$A$6:$P$261,15))</f>
        <v>0</v>
      </c>
      <c r="C96" s="350">
        <f>IF($D96="","",VLOOKUP($D96,'[6]男單2.0名單'!$A$6:$P$261,16))</f>
        <v>0</v>
      </c>
      <c r="D96" s="351">
        <v>101</v>
      </c>
      <c r="E96" s="352" t="str">
        <f>UPPER(IF($D96="","",VLOOKUP($D96,'[6]男單2.0名單'!$A$6:$P$261,2)))</f>
        <v>陳彥璁</v>
      </c>
      <c r="F96" s="454" t="str">
        <f>IF($D96="","",VLOOKUP($D96,'[6]男單2.0名單'!$A$6:$P$261,3))</f>
        <v>大同大學</v>
      </c>
      <c r="G96" s="454"/>
      <c r="H96" s="454"/>
      <c r="I96" s="353"/>
      <c r="J96" s="369"/>
      <c r="K96" s="369"/>
      <c r="L96" s="369"/>
      <c r="M96" s="376"/>
      <c r="N96" s="369" t="s">
        <v>229</v>
      </c>
      <c r="O96" s="390"/>
      <c r="P96" s="388"/>
      <c r="Q96" s="387"/>
      <c r="R96" s="360"/>
    </row>
    <row r="97" spans="1:18" s="361" customFormat="1" ht="13.5" customHeight="1">
      <c r="A97" s="363"/>
      <c r="B97" s="364"/>
      <c r="C97" s="365"/>
      <c r="D97" s="366"/>
      <c r="E97" s="354"/>
      <c r="F97" s="354"/>
      <c r="G97" s="354"/>
      <c r="H97" s="367" t="s">
        <v>14</v>
      </c>
      <c r="I97" s="368" t="s">
        <v>227</v>
      </c>
      <c r="J97" s="353" t="str">
        <f>UPPER(IF(OR(I97="a",I97="as"),E96,IF(OR(I97="b",I97="bs"),E98,)))</f>
        <v>陳彥璁</v>
      </c>
      <c r="K97" s="353"/>
      <c r="L97" s="369"/>
      <c r="M97" s="376"/>
      <c r="N97" s="380"/>
      <c r="O97" s="390"/>
      <c r="P97" s="388"/>
      <c r="Q97" s="387"/>
      <c r="R97" s="360"/>
    </row>
    <row r="98" spans="1:18" s="361" customFormat="1" ht="13.5" customHeight="1">
      <c r="A98" s="363" t="s">
        <v>253</v>
      </c>
      <c r="B98" s="349">
        <f>IF($D98="","",VLOOKUP($D98,'[6]男單2.0名單'!$A$6:$P$261,15))</f>
        <v>0</v>
      </c>
      <c r="C98" s="350">
        <f>IF($D98="","",VLOOKUP($D98,'[6]男單2.0名單'!$A$6:$P$261,16))</f>
        <v>0</v>
      </c>
      <c r="D98" s="351">
        <v>137</v>
      </c>
      <c r="E98" s="352" t="str">
        <f>UPPER(IF($D98="","",VLOOKUP($D98,'[6]男單2.0名單'!$A$6:$P$261,2)))</f>
        <v>BYE</v>
      </c>
      <c r="F98" s="454">
        <f>IF($D98="","",VLOOKUP($D98,'[6]男單2.0名單'!$A$6:$P$261,3))</f>
        <v>0</v>
      </c>
      <c r="G98" s="454"/>
      <c r="H98" s="454"/>
      <c r="I98" s="375"/>
      <c r="J98" s="369"/>
      <c r="K98" s="376"/>
      <c r="L98" s="369"/>
      <c r="M98" s="376"/>
      <c r="N98" s="380"/>
      <c r="O98" s="390"/>
      <c r="P98" s="388"/>
      <c r="Q98" s="387"/>
      <c r="R98" s="360"/>
    </row>
    <row r="99" spans="1:18" s="361" customFormat="1" ht="13.5" customHeight="1">
      <c r="A99" s="363"/>
      <c r="B99" s="364"/>
      <c r="C99" s="365"/>
      <c r="D99" s="366"/>
      <c r="E99" s="354"/>
      <c r="F99" s="354"/>
      <c r="G99" s="354"/>
      <c r="H99" s="354"/>
      <c r="I99" s="369"/>
      <c r="J99" s="377" t="s">
        <v>14</v>
      </c>
      <c r="K99" s="381" t="s">
        <v>228</v>
      </c>
      <c r="L99" s="353" t="str">
        <f>UPPER(IF(OR(K99="a",K99="as"),J97,IF(OR(K99="b",K99="bs"),J101,)))</f>
        <v>楊明憲</v>
      </c>
      <c r="M99" s="375"/>
      <c r="N99" s="380"/>
      <c r="O99" s="390"/>
      <c r="P99" s="388"/>
      <c r="Q99" s="387"/>
      <c r="R99" s="360"/>
    </row>
    <row r="100" spans="1:18" s="361" customFormat="1" ht="13.5" customHeight="1">
      <c r="A100" s="363" t="s">
        <v>254</v>
      </c>
      <c r="B100" s="349">
        <f>IF($D100="","",VLOOKUP($D100,'[6]男單2.0名單'!$A$6:$P$261,15))</f>
        <v>0</v>
      </c>
      <c r="C100" s="350">
        <f>IF($D100="","",VLOOKUP($D100,'[6]男單2.0名單'!$A$6:$P$261,16))</f>
        <v>0</v>
      </c>
      <c r="D100" s="351">
        <v>54</v>
      </c>
      <c r="E100" s="352" t="str">
        <f>UPPER(IF($D100="","",VLOOKUP($D100,'[6]男單2.0名單'!$A$6:$P$261,2)))</f>
        <v>楊明憲</v>
      </c>
      <c r="F100" s="454" t="str">
        <f>IF($D100="","",VLOOKUP($D100,'[6]男單2.0名單'!$A$6:$P$261,3))</f>
        <v>華梵大學</v>
      </c>
      <c r="G100" s="454"/>
      <c r="H100" s="454"/>
      <c r="I100" s="353"/>
      <c r="J100" s="369"/>
      <c r="K100" s="376"/>
      <c r="L100" s="369" t="s">
        <v>229</v>
      </c>
      <c r="M100" s="369"/>
      <c r="N100" s="380"/>
      <c r="O100" s="390"/>
      <c r="P100" s="388"/>
      <c r="Q100" s="387"/>
      <c r="R100" s="360"/>
    </row>
    <row r="101" spans="1:18" s="361" customFormat="1" ht="13.5" customHeight="1">
      <c r="A101" s="363"/>
      <c r="B101" s="364"/>
      <c r="C101" s="365"/>
      <c r="D101" s="366"/>
      <c r="E101" s="354"/>
      <c r="F101" s="354"/>
      <c r="G101" s="354"/>
      <c r="H101" s="367" t="s">
        <v>14</v>
      </c>
      <c r="I101" s="368" t="s">
        <v>227</v>
      </c>
      <c r="J101" s="353" t="str">
        <f>UPPER(IF(OR(I101="a",I101="as"),E100,IF(OR(I101="b",I101="bs"),E102,)))</f>
        <v>楊明憲</v>
      </c>
      <c r="K101" s="375"/>
      <c r="L101" s="369"/>
      <c r="M101" s="369"/>
      <c r="N101" s="380"/>
      <c r="O101" s="390"/>
      <c r="P101" s="388"/>
      <c r="Q101" s="387"/>
      <c r="R101" s="360"/>
    </row>
    <row r="102" spans="1:18" s="361" customFormat="1" ht="13.5" customHeight="1">
      <c r="A102" s="348" t="s">
        <v>255</v>
      </c>
      <c r="B102" s="349">
        <f>IF($D102="","",VLOOKUP($D102,'[6]男單2.0名單'!$A$6:$P$261,15))</f>
        <v>0</v>
      </c>
      <c r="C102" s="350">
        <f>IF($D102="","",VLOOKUP($D102,'[6]男單2.0名單'!$A$6:$P$261,16))</f>
        <v>0</v>
      </c>
      <c r="D102" s="351">
        <v>137</v>
      </c>
      <c r="E102" s="352" t="str">
        <f>UPPER(IF($D102="","",VLOOKUP($D102,'[6]男單2.0名單'!$A$6:$P$261,2)))</f>
        <v>BYE</v>
      </c>
      <c r="F102" s="454">
        <f>IF($D102="","",VLOOKUP($D102,'[6]男單2.0名單'!$A$6:$P$261,3))</f>
        <v>0</v>
      </c>
      <c r="G102" s="454"/>
      <c r="H102" s="454"/>
      <c r="I102" s="375"/>
      <c r="J102" s="369"/>
      <c r="K102" s="369"/>
      <c r="L102" s="369"/>
      <c r="M102" s="369"/>
      <c r="N102" s="390"/>
      <c r="O102" s="390"/>
      <c r="P102" s="388"/>
      <c r="Q102" s="387"/>
      <c r="R102" s="360"/>
    </row>
    <row r="103" spans="1:19" s="361" customFormat="1" ht="13.5" customHeight="1">
      <c r="A103" s="363"/>
      <c r="B103" s="364"/>
      <c r="C103" s="365"/>
      <c r="D103" s="366"/>
      <c r="E103" s="354"/>
      <c r="F103" s="354"/>
      <c r="G103" s="354"/>
      <c r="H103" s="354"/>
      <c r="I103" s="369"/>
      <c r="J103" s="369"/>
      <c r="K103" s="369"/>
      <c r="L103" s="369"/>
      <c r="M103" s="369"/>
      <c r="N103" s="391"/>
      <c r="O103" s="392"/>
      <c r="P103" s="393" t="s">
        <v>228</v>
      </c>
      <c r="Q103" s="353" t="str">
        <f>UPPER(IF(OR(P103="a",P103="as"),P87,IF(OR(P103="b",P103="bs"),P119,)))</f>
        <v>陳冠璋</v>
      </c>
      <c r="R103" s="360"/>
      <c r="S103" s="386" t="s">
        <v>256</v>
      </c>
    </row>
    <row r="104" spans="1:18" s="361" customFormat="1" ht="13.5" customHeight="1">
      <c r="A104" s="348" t="s">
        <v>257</v>
      </c>
      <c r="B104" s="349">
        <f>IF($D104="","",VLOOKUP($D104,'[6]男單2.0名單'!$A$6:$P$261,15))</f>
        <v>0</v>
      </c>
      <c r="C104" s="350">
        <f>IF($D104="","",VLOOKUP($D104,'[6]男單2.0名單'!$A$6:$P$261,16))</f>
        <v>0</v>
      </c>
      <c r="D104" s="351">
        <v>135</v>
      </c>
      <c r="E104" s="352" t="str">
        <f>UPPER(IF($D104="","",VLOOKUP($D104,'[6]男單2.0名單'!$A$6:$P$261,2)))</f>
        <v>李爾捷</v>
      </c>
      <c r="F104" s="454">
        <f>IF($D104="","",VLOOKUP($D104,'[6]男單2.0名單'!$A$6:$P$261,3))</f>
        <v>0</v>
      </c>
      <c r="G104" s="454"/>
      <c r="H104" s="454"/>
      <c r="I104" s="353"/>
      <c r="J104" s="369"/>
      <c r="K104" s="369"/>
      <c r="L104" s="369"/>
      <c r="M104" s="369"/>
      <c r="N104" s="377" t="s">
        <v>14</v>
      </c>
      <c r="O104" s="394" t="s">
        <v>231</v>
      </c>
      <c r="P104" s="376"/>
      <c r="Q104" s="406">
        <v>64</v>
      </c>
      <c r="R104" s="360"/>
    </row>
    <row r="105" spans="1:18" s="361" customFormat="1" ht="13.5" customHeight="1">
      <c r="A105" s="363"/>
      <c r="B105" s="364"/>
      <c r="C105" s="365"/>
      <c r="D105" s="366"/>
      <c r="E105" s="354"/>
      <c r="F105" s="354"/>
      <c r="G105" s="354"/>
      <c r="H105" s="367" t="s">
        <v>14</v>
      </c>
      <c r="I105" s="368" t="s">
        <v>227</v>
      </c>
      <c r="J105" s="353" t="str">
        <f>UPPER(IF(OR(I105="a",I105="as"),E104,IF(OR(I105="b",I105="bs"),E106,)))</f>
        <v>李爾捷</v>
      </c>
      <c r="K105" s="353"/>
      <c r="L105" s="369"/>
      <c r="M105" s="369"/>
      <c r="N105" s="380"/>
      <c r="O105" s="390"/>
      <c r="P105" s="388"/>
      <c r="Q105" s="387"/>
      <c r="R105" s="360"/>
    </row>
    <row r="106" spans="1:18" s="361" customFormat="1" ht="13.5" customHeight="1">
      <c r="A106" s="363" t="s">
        <v>258</v>
      </c>
      <c r="B106" s="349">
        <f>IF($D106="","",VLOOKUP($D106,'[6]男單2.0名單'!$A$6:$P$261,15))</f>
        <v>0</v>
      </c>
      <c r="C106" s="350">
        <f>IF($D106="","",VLOOKUP($D106,'[6]男單2.0名單'!$A$6:$P$261,16))</f>
        <v>0</v>
      </c>
      <c r="D106" s="351">
        <v>138</v>
      </c>
      <c r="E106" s="352" t="str">
        <f>UPPER(IF($D106="","",VLOOKUP($D106,'[6]男單2.0名單'!$A$6:$P$261,2)))</f>
        <v>BYE</v>
      </c>
      <c r="F106" s="454">
        <f>IF($D106="","",VLOOKUP($D106,'[6]男單2.0名單'!$A$6:$P$261,3))</f>
        <v>0</v>
      </c>
      <c r="G106" s="454"/>
      <c r="H106" s="454"/>
      <c r="I106" s="375"/>
      <c r="J106" s="369"/>
      <c r="K106" s="376"/>
      <c r="L106" s="369"/>
      <c r="M106" s="369"/>
      <c r="N106" s="380"/>
      <c r="O106" s="390"/>
      <c r="P106" s="388"/>
      <c r="Q106" s="387"/>
      <c r="R106" s="360"/>
    </row>
    <row r="107" spans="1:18" s="361" customFormat="1" ht="13.5" customHeight="1">
      <c r="A107" s="363"/>
      <c r="B107" s="364"/>
      <c r="C107" s="365"/>
      <c r="D107" s="366"/>
      <c r="E107" s="354"/>
      <c r="F107" s="354"/>
      <c r="G107" s="354"/>
      <c r="H107" s="354"/>
      <c r="I107" s="369"/>
      <c r="J107" s="377" t="s">
        <v>14</v>
      </c>
      <c r="K107" s="381" t="s">
        <v>228</v>
      </c>
      <c r="L107" s="353" t="str">
        <f>UPPER(IF(OR(K107="a",K107="as"),J105,IF(OR(K107="b",K107="bs"),J109,)))</f>
        <v>陳冠璋</v>
      </c>
      <c r="M107" s="353"/>
      <c r="N107" s="380"/>
      <c r="O107" s="390"/>
      <c r="P107" s="388"/>
      <c r="Q107" s="387"/>
      <c r="R107" s="360"/>
    </row>
    <row r="108" spans="1:18" s="361" customFormat="1" ht="13.5" customHeight="1">
      <c r="A108" s="363" t="s">
        <v>259</v>
      </c>
      <c r="B108" s="349">
        <f>IF($D108="","",VLOOKUP($D108,'[6]男單2.0名單'!$A$6:$P$261,15))</f>
        <v>0</v>
      </c>
      <c r="C108" s="350">
        <f>IF($D108="","",VLOOKUP($D108,'[6]男單2.0名單'!$A$6:$P$261,16))</f>
        <v>0</v>
      </c>
      <c r="D108" s="351">
        <v>25</v>
      </c>
      <c r="E108" s="352" t="str">
        <f>UPPER(IF($D108="","",VLOOKUP($D108,'[6]男單2.0名單'!$A$6:$P$261,2)))</f>
        <v>陳冠璋</v>
      </c>
      <c r="F108" s="454" t="str">
        <f>IF($D108="","",VLOOKUP($D108,'[6]男單2.0名單'!$A$6:$P$261,3))</f>
        <v>三重國中</v>
      </c>
      <c r="G108" s="454"/>
      <c r="H108" s="454"/>
      <c r="I108" s="353"/>
      <c r="J108" s="369"/>
      <c r="K108" s="376"/>
      <c r="L108" s="369">
        <v>60</v>
      </c>
      <c r="M108" s="376"/>
      <c r="N108" s="380"/>
      <c r="O108" s="390"/>
      <c r="P108" s="388"/>
      <c r="Q108" s="387"/>
      <c r="R108" s="360"/>
    </row>
    <row r="109" spans="1:18" s="361" customFormat="1" ht="13.5" customHeight="1">
      <c r="A109" s="363"/>
      <c r="B109" s="364"/>
      <c r="C109" s="365"/>
      <c r="D109" s="366"/>
      <c r="E109" s="354"/>
      <c r="F109" s="354"/>
      <c r="G109" s="354"/>
      <c r="H109" s="367" t="s">
        <v>14</v>
      </c>
      <c r="I109" s="368" t="s">
        <v>227</v>
      </c>
      <c r="J109" s="353" t="str">
        <f>UPPER(IF(OR(I109="a",I109="as"),E108,IF(OR(I109="b",I109="bs"),E110,)))</f>
        <v>陳冠璋</v>
      </c>
      <c r="K109" s="375"/>
      <c r="L109" s="369"/>
      <c r="M109" s="376"/>
      <c r="N109" s="380"/>
      <c r="O109" s="390"/>
      <c r="P109" s="388"/>
      <c r="Q109" s="387"/>
      <c r="R109" s="360"/>
    </row>
    <row r="110" spans="1:18" s="361" customFormat="1" ht="13.5" customHeight="1">
      <c r="A110" s="363" t="s">
        <v>260</v>
      </c>
      <c r="B110" s="349">
        <f>IF($D110="","",VLOOKUP($D110,'[6]男單2.0名單'!$A$6:$P$261,15))</f>
        <v>0</v>
      </c>
      <c r="C110" s="350">
        <f>IF($D110="","",VLOOKUP($D110,'[6]男單2.0名單'!$A$6:$P$261,16))</f>
        <v>0</v>
      </c>
      <c r="D110" s="351">
        <v>139</v>
      </c>
      <c r="E110" s="352" t="str">
        <f>UPPER(IF($D110="","",VLOOKUP($D110,'[6]男單2.0名單'!$A$6:$P$261,2)))</f>
        <v>BYE</v>
      </c>
      <c r="F110" s="454">
        <f>IF($D110="","",VLOOKUP($D110,'[6]男單2.0名單'!$A$6:$P$261,3))</f>
        <v>0</v>
      </c>
      <c r="G110" s="454"/>
      <c r="H110" s="454"/>
      <c r="I110" s="375"/>
      <c r="J110" s="369"/>
      <c r="K110" s="369"/>
      <c r="L110" s="369"/>
      <c r="M110" s="376"/>
      <c r="N110" s="380"/>
      <c r="O110" s="390"/>
      <c r="P110" s="388"/>
      <c r="Q110" s="387"/>
      <c r="R110" s="360"/>
    </row>
    <row r="111" spans="1:18" s="361" customFormat="1" ht="13.5" customHeight="1">
      <c r="A111" s="363"/>
      <c r="B111" s="364"/>
      <c r="C111" s="365"/>
      <c r="D111" s="366"/>
      <c r="E111" s="354"/>
      <c r="F111" s="354"/>
      <c r="G111" s="354"/>
      <c r="H111" s="367" t="s">
        <v>14</v>
      </c>
      <c r="I111" s="369"/>
      <c r="J111" s="369"/>
      <c r="K111" s="369"/>
      <c r="L111" s="377" t="s">
        <v>14</v>
      </c>
      <c r="M111" s="381" t="s">
        <v>227</v>
      </c>
      <c r="N111" s="353" t="str">
        <f>UPPER(IF(OR(M111="a",M111="as"),L107,IF(OR(M111="b",M111="bs"),L115,)))</f>
        <v>陳冠璋</v>
      </c>
      <c r="O111" s="396"/>
      <c r="P111" s="388"/>
      <c r="Q111" s="387"/>
      <c r="R111" s="360"/>
    </row>
    <row r="112" spans="1:18" s="361" customFormat="1" ht="13.5" customHeight="1">
      <c r="A112" s="363" t="s">
        <v>261</v>
      </c>
      <c r="B112" s="349">
        <f>IF($D112="","",VLOOKUP($D112,'[6]男單2.0名單'!$A$6:$P$261,15))</f>
        <v>0</v>
      </c>
      <c r="C112" s="350">
        <f>IF($D112="","",VLOOKUP($D112,'[6]男單2.0名單'!$A$6:$P$261,16))</f>
        <v>0</v>
      </c>
      <c r="D112" s="351">
        <v>76</v>
      </c>
      <c r="E112" s="352" t="str">
        <f>UPPER(IF($D112="","",VLOOKUP($D112,'[6]男單2.0名單'!$A$6:$P$261,2)))</f>
        <v>賴修華</v>
      </c>
      <c r="F112" s="454" t="str">
        <f>IF($D112="","",VLOOKUP($D112,'[6]男單2.0名單'!$A$6:$P$261,3))</f>
        <v>北投榮華球場</v>
      </c>
      <c r="G112" s="454"/>
      <c r="H112" s="454"/>
      <c r="I112" s="353"/>
      <c r="J112" s="369"/>
      <c r="K112" s="369"/>
      <c r="L112" s="369"/>
      <c r="M112" s="376"/>
      <c r="N112" s="369">
        <v>63</v>
      </c>
      <c r="O112" s="382"/>
      <c r="P112" s="388"/>
      <c r="Q112" s="387"/>
      <c r="R112" s="360"/>
    </row>
    <row r="113" spans="1:18" s="361" customFormat="1" ht="13.5" customHeight="1">
      <c r="A113" s="363"/>
      <c r="B113" s="364"/>
      <c r="C113" s="365"/>
      <c r="D113" s="366"/>
      <c r="E113" s="354"/>
      <c r="F113" s="354"/>
      <c r="G113" s="354"/>
      <c r="H113" s="367" t="s">
        <v>14</v>
      </c>
      <c r="I113" s="368" t="s">
        <v>227</v>
      </c>
      <c r="J113" s="353" t="str">
        <f>UPPER(IF(OR(I113="a",I113="as"),E112,IF(OR(I113="b",I113="bs"),E114,)))</f>
        <v>賴修華</v>
      </c>
      <c r="K113" s="353"/>
      <c r="L113" s="369"/>
      <c r="M113" s="376"/>
      <c r="N113" s="380"/>
      <c r="O113" s="382"/>
      <c r="P113" s="388"/>
      <c r="Q113" s="387"/>
      <c r="R113" s="360"/>
    </row>
    <row r="114" spans="1:18" s="361" customFormat="1" ht="13.5" customHeight="1">
      <c r="A114" s="363" t="s">
        <v>262</v>
      </c>
      <c r="B114" s="349">
        <f>IF($D114="","",VLOOKUP($D114,'[6]男單2.0名單'!$A$6:$P$261,15))</f>
        <v>0</v>
      </c>
      <c r="C114" s="350">
        <f>IF($D114="","",VLOOKUP($D114,'[6]男單2.0名單'!$A$6:$P$261,16))</f>
        <v>0</v>
      </c>
      <c r="D114" s="351">
        <v>140</v>
      </c>
      <c r="E114" s="352" t="str">
        <f>UPPER(IF($D114="","",VLOOKUP($D114,'[6]男單2.0名單'!$A$6:$P$261,2)))</f>
        <v>BYE</v>
      </c>
      <c r="F114" s="454">
        <f>IF($D114="","",VLOOKUP($D114,'[6]男單2.0名單'!$A$6:$P$261,3))</f>
        <v>0</v>
      </c>
      <c r="G114" s="454"/>
      <c r="H114" s="454"/>
      <c r="I114" s="375"/>
      <c r="J114" s="369"/>
      <c r="K114" s="376"/>
      <c r="L114" s="369"/>
      <c r="M114" s="376"/>
      <c r="N114" s="380"/>
      <c r="O114" s="382"/>
      <c r="P114" s="388"/>
      <c r="Q114" s="387"/>
      <c r="R114" s="360"/>
    </row>
    <row r="115" spans="1:18" s="361" customFormat="1" ht="13.5" customHeight="1">
      <c r="A115" s="363"/>
      <c r="B115" s="364"/>
      <c r="C115" s="365"/>
      <c r="D115" s="366"/>
      <c r="E115" s="354"/>
      <c r="F115" s="354"/>
      <c r="G115" s="354"/>
      <c r="H115" s="354"/>
      <c r="I115" s="369"/>
      <c r="J115" s="377" t="s">
        <v>14</v>
      </c>
      <c r="K115" s="381" t="s">
        <v>227</v>
      </c>
      <c r="L115" s="353" t="str">
        <f>UPPER(IF(OR(K115="a",K115="as"),J113,IF(OR(K115="b",K115="bs"),J117,)))</f>
        <v>賴修華</v>
      </c>
      <c r="M115" s="375"/>
      <c r="N115" s="380"/>
      <c r="O115" s="382"/>
      <c r="P115" s="388"/>
      <c r="Q115" s="387"/>
      <c r="R115" s="360"/>
    </row>
    <row r="116" spans="1:18" s="361" customFormat="1" ht="13.5" customHeight="1">
      <c r="A116" s="363" t="s">
        <v>263</v>
      </c>
      <c r="B116" s="349">
        <f>IF($D116="","",VLOOKUP($D116,'[6]男單2.0名單'!$A$6:$P$261,15))</f>
        <v>0</v>
      </c>
      <c r="C116" s="350">
        <f>IF($D116="","",VLOOKUP($D116,'[6]男單2.0名單'!$A$6:$P$261,16))</f>
        <v>0</v>
      </c>
      <c r="D116" s="351">
        <v>20</v>
      </c>
      <c r="E116" s="352" t="str">
        <f>UPPER(IF($D116="","",VLOOKUP($D116,'[6]男單2.0名單'!$A$6:$P$261,2)))</f>
        <v>方仲彥</v>
      </c>
      <c r="F116" s="454" t="str">
        <f>IF($D116="","",VLOOKUP($D116,'[6]男單2.0名單'!$A$6:$P$261,3))</f>
        <v>狼堡國際</v>
      </c>
      <c r="G116" s="454"/>
      <c r="H116" s="454"/>
      <c r="I116" s="353"/>
      <c r="J116" s="369"/>
      <c r="K116" s="376"/>
      <c r="L116" s="369">
        <v>62</v>
      </c>
      <c r="M116" s="369"/>
      <c r="N116" s="380"/>
      <c r="O116" s="382"/>
      <c r="P116" s="388"/>
      <c r="Q116" s="387"/>
      <c r="R116" s="360"/>
    </row>
    <row r="117" spans="1:18" s="361" customFormat="1" ht="13.5" customHeight="1">
      <c r="A117" s="363"/>
      <c r="B117" s="364"/>
      <c r="C117" s="365"/>
      <c r="D117" s="366"/>
      <c r="E117" s="354"/>
      <c r="F117" s="354"/>
      <c r="G117" s="354"/>
      <c r="H117" s="367" t="s">
        <v>14</v>
      </c>
      <c r="I117" s="368" t="s">
        <v>227</v>
      </c>
      <c r="J117" s="353" t="str">
        <f>UPPER(IF(OR(I117="a",I117="as"),E116,IF(OR(I117="b",I117="bs"),E118,)))</f>
        <v>方仲彥</v>
      </c>
      <c r="K117" s="375"/>
      <c r="L117" s="369"/>
      <c r="M117" s="369"/>
      <c r="N117" s="380"/>
      <c r="O117" s="382"/>
      <c r="P117" s="397"/>
      <c r="Q117" s="387"/>
      <c r="R117" s="360"/>
    </row>
    <row r="118" spans="1:18" s="361" customFormat="1" ht="13.5" customHeight="1">
      <c r="A118" s="348" t="s">
        <v>264</v>
      </c>
      <c r="B118" s="349">
        <f>IF($D118="","",VLOOKUP($D118,'[6]男單2.0名單'!$A$6:$P$261,15))</f>
        <v>0</v>
      </c>
      <c r="C118" s="350">
        <f>IF($D118="","",VLOOKUP($D118,'[6]男單2.0名單'!$A$6:$P$261,16))</f>
        <v>0</v>
      </c>
      <c r="D118" s="351">
        <v>141</v>
      </c>
      <c r="E118" s="352" t="str">
        <f>UPPER(IF($D118="","",VLOOKUP($D118,'[6]男單2.0名單'!$A$6:$P$261,2)))</f>
        <v>BYE</v>
      </c>
      <c r="F118" s="454">
        <f>IF($D118="","",VLOOKUP($D118,'[6]男單2.0名單'!$A$6:$P$261,3))</f>
        <v>0</v>
      </c>
      <c r="G118" s="454"/>
      <c r="H118" s="454"/>
      <c r="I118" s="375"/>
      <c r="J118" s="369"/>
      <c r="K118" s="369"/>
      <c r="L118" s="369"/>
      <c r="M118" s="369"/>
      <c r="N118" s="380"/>
      <c r="O118" s="382"/>
      <c r="P118" s="388"/>
      <c r="Q118" s="387"/>
      <c r="R118" s="360"/>
    </row>
    <row r="119" spans="1:18" s="361" customFormat="1" ht="13.5" customHeight="1">
      <c r="A119" s="363"/>
      <c r="B119" s="364"/>
      <c r="C119" s="365"/>
      <c r="D119" s="366"/>
      <c r="E119" s="354"/>
      <c r="F119" s="354"/>
      <c r="G119" s="354"/>
      <c r="H119" s="354"/>
      <c r="I119" s="369"/>
      <c r="J119" s="369"/>
      <c r="K119" s="369"/>
      <c r="L119" s="369"/>
      <c r="M119" s="369"/>
      <c r="N119" s="377" t="s">
        <v>14</v>
      </c>
      <c r="O119" s="381" t="s">
        <v>227</v>
      </c>
      <c r="P119" s="375" t="str">
        <f>UPPER(IF(OR(O119="a",O119="as"),N111,IF(OR(O119="b",O119="bs"),N127,)))</f>
        <v>陳冠璋</v>
      </c>
      <c r="Q119" s="398"/>
      <c r="R119" s="360"/>
    </row>
    <row r="120" spans="1:18" s="361" customFormat="1" ht="13.5" customHeight="1">
      <c r="A120" s="348" t="s">
        <v>265</v>
      </c>
      <c r="B120" s="349">
        <f>IF($D120="","",VLOOKUP($D120,'[6]男單2.0名單'!$A$6:$P$261,15))</f>
        <v>0</v>
      </c>
      <c r="C120" s="350">
        <f>IF($D120="","",VLOOKUP($D120,'[6]男單2.0名單'!$A$6:$P$261,16))</f>
        <v>0</v>
      </c>
      <c r="D120" s="351">
        <v>126</v>
      </c>
      <c r="E120" s="352" t="str">
        <f>UPPER(IF($D120="","",VLOOKUP($D120,'[6]男單2.0名單'!$A$6:$P$261,2)))</f>
        <v>劉怡宏</v>
      </c>
      <c r="F120" s="454" t="str">
        <f>IF($D120="","",VLOOKUP($D120,'[6]男單2.0名單'!$A$6:$P$261,3))</f>
        <v>國立台灣大學</v>
      </c>
      <c r="G120" s="454"/>
      <c r="H120" s="454"/>
      <c r="I120" s="353"/>
      <c r="J120" s="369"/>
      <c r="K120" s="369"/>
      <c r="L120" s="369"/>
      <c r="M120" s="369"/>
      <c r="N120" s="380"/>
      <c r="O120" s="382"/>
      <c r="P120" s="369"/>
      <c r="Q120" s="373"/>
      <c r="R120" s="360"/>
    </row>
    <row r="121" spans="1:18" s="361" customFormat="1" ht="13.5" customHeight="1">
      <c r="A121" s="363"/>
      <c r="B121" s="364"/>
      <c r="C121" s="365"/>
      <c r="D121" s="366"/>
      <c r="E121" s="354"/>
      <c r="F121" s="354"/>
      <c r="G121" s="354"/>
      <c r="H121" s="367" t="s">
        <v>14</v>
      </c>
      <c r="I121" s="368" t="s">
        <v>227</v>
      </c>
      <c r="J121" s="353" t="str">
        <f>UPPER(IF(OR(I121="a",I121="as"),E120,IF(OR(I121="b",I121="bs"),E122,)))</f>
        <v>劉怡宏</v>
      </c>
      <c r="K121" s="353"/>
      <c r="L121" s="369"/>
      <c r="M121" s="369"/>
      <c r="N121" s="380"/>
      <c r="O121" s="382"/>
      <c r="P121" s="380"/>
      <c r="Q121" s="373"/>
      <c r="R121" s="360"/>
    </row>
    <row r="122" spans="1:18" s="361" customFormat="1" ht="13.5" customHeight="1">
      <c r="A122" s="363" t="s">
        <v>266</v>
      </c>
      <c r="B122" s="349">
        <f>IF($D122="","",VLOOKUP($D122,'[6]男單2.0名單'!$A$6:$P$261,15))</f>
        <v>0</v>
      </c>
      <c r="C122" s="350">
        <f>IF($D122="","",VLOOKUP($D122,'[6]男單2.0名單'!$A$6:$P$261,16))</f>
        <v>0</v>
      </c>
      <c r="D122" s="351">
        <v>142</v>
      </c>
      <c r="E122" s="352" t="str">
        <f>UPPER(IF($D122="","",VLOOKUP($D122,'[6]男單2.0名單'!$A$6:$P$261,2)))</f>
        <v>BYE</v>
      </c>
      <c r="F122" s="454">
        <f>IF($D122="","",VLOOKUP($D122,'[6]男單2.0名單'!$A$6:$P$261,3))</f>
        <v>0</v>
      </c>
      <c r="G122" s="454"/>
      <c r="H122" s="454"/>
      <c r="I122" s="375"/>
      <c r="J122" s="369"/>
      <c r="K122" s="376"/>
      <c r="L122" s="369"/>
      <c r="M122" s="369"/>
      <c r="N122" s="380"/>
      <c r="O122" s="382"/>
      <c r="P122" s="380"/>
      <c r="Q122" s="373"/>
      <c r="R122" s="360"/>
    </row>
    <row r="123" spans="1:18" s="361" customFormat="1" ht="13.5" customHeight="1">
      <c r="A123" s="363"/>
      <c r="B123" s="364"/>
      <c r="C123" s="365"/>
      <c r="D123" s="366"/>
      <c r="E123" s="354"/>
      <c r="F123" s="354"/>
      <c r="G123" s="354"/>
      <c r="H123" s="354"/>
      <c r="I123" s="369"/>
      <c r="J123" s="377" t="s">
        <v>14</v>
      </c>
      <c r="K123" s="381" t="s">
        <v>228</v>
      </c>
      <c r="L123" s="353" t="str">
        <f>UPPER(IF(OR(K123="a",K123="as"),J121,IF(OR(K123="b",K123="bs"),J125,)))</f>
        <v>李逸誠</v>
      </c>
      <c r="M123" s="353"/>
      <c r="N123" s="380"/>
      <c r="O123" s="382"/>
      <c r="P123" s="380"/>
      <c r="Q123" s="373"/>
      <c r="R123" s="360"/>
    </row>
    <row r="124" spans="1:18" s="361" customFormat="1" ht="13.5" customHeight="1">
      <c r="A124" s="363" t="s">
        <v>267</v>
      </c>
      <c r="B124" s="349">
        <f>IF($D124="","",VLOOKUP($D124,'[6]男單2.0名單'!$A$6:$P$261,15))</f>
        <v>0</v>
      </c>
      <c r="C124" s="350">
        <f>IF($D124="","",VLOOKUP($D124,'[6]男單2.0名單'!$A$6:$P$261,16))</f>
        <v>0</v>
      </c>
      <c r="D124" s="351">
        <v>3</v>
      </c>
      <c r="E124" s="352" t="str">
        <f>UPPER(IF($D124="","",VLOOKUP($D124,'[6]男單2.0名單'!$A$6:$P$261,2)))</f>
        <v>李逸誠</v>
      </c>
      <c r="F124" s="454" t="str">
        <f>IF($D124="","",VLOOKUP($D124,'[6]男單2.0名單'!$A$6:$P$261,3))</f>
        <v>蘆洲網球</v>
      </c>
      <c r="G124" s="454"/>
      <c r="H124" s="454"/>
      <c r="I124" s="353"/>
      <c r="J124" s="369"/>
      <c r="K124" s="376"/>
      <c r="L124" s="369">
        <v>62</v>
      </c>
      <c r="M124" s="376"/>
      <c r="N124" s="380"/>
      <c r="O124" s="382"/>
      <c r="P124" s="380"/>
      <c r="Q124" s="373"/>
      <c r="R124" s="360"/>
    </row>
    <row r="125" spans="1:18" s="361" customFormat="1" ht="13.5" customHeight="1">
      <c r="A125" s="363"/>
      <c r="B125" s="364"/>
      <c r="C125" s="365"/>
      <c r="D125" s="366"/>
      <c r="E125" s="354"/>
      <c r="F125" s="354"/>
      <c r="G125" s="354"/>
      <c r="H125" s="367" t="s">
        <v>14</v>
      </c>
      <c r="I125" s="368" t="s">
        <v>227</v>
      </c>
      <c r="J125" s="353" t="str">
        <f>UPPER(IF(OR(I125="a",I125="as"),E124,IF(OR(I125="b",I125="bs"),E126,)))</f>
        <v>李逸誠</v>
      </c>
      <c r="K125" s="375"/>
      <c r="L125" s="369"/>
      <c r="M125" s="376"/>
      <c r="N125" s="380"/>
      <c r="O125" s="382"/>
      <c r="P125" s="380"/>
      <c r="Q125" s="373"/>
      <c r="R125" s="360"/>
    </row>
    <row r="126" spans="1:18" s="361" customFormat="1" ht="13.5" customHeight="1">
      <c r="A126" s="363" t="s">
        <v>268</v>
      </c>
      <c r="B126" s="349">
        <f>IF($D126="","",VLOOKUP($D126,'[6]男單2.0名單'!$A$6:$P$261,15))</f>
        <v>0</v>
      </c>
      <c r="C126" s="350">
        <f>IF($D126="","",VLOOKUP($D126,'[6]男單2.0名單'!$A$6:$P$261,16))</f>
        <v>0</v>
      </c>
      <c r="D126" s="351">
        <v>143</v>
      </c>
      <c r="E126" s="352" t="str">
        <f>UPPER(IF($D126="","",VLOOKUP($D126,'[6]男單2.0名單'!$A$6:$P$261,2)))</f>
        <v>BYE</v>
      </c>
      <c r="F126" s="454">
        <f>IF($D126="","",VLOOKUP($D126,'[6]男單2.0名單'!$A$6:$P$261,3))</f>
        <v>0</v>
      </c>
      <c r="G126" s="454"/>
      <c r="H126" s="454"/>
      <c r="I126" s="375"/>
      <c r="J126" s="369"/>
      <c r="K126" s="369"/>
      <c r="L126" s="369"/>
      <c r="M126" s="376"/>
      <c r="N126" s="380"/>
      <c r="O126" s="382"/>
      <c r="P126" s="380"/>
      <c r="Q126" s="373"/>
      <c r="R126" s="360"/>
    </row>
    <row r="127" spans="1:18" s="361" customFormat="1" ht="13.5" customHeight="1">
      <c r="A127" s="363"/>
      <c r="B127" s="364"/>
      <c r="C127" s="365"/>
      <c r="D127" s="366"/>
      <c r="E127" s="354"/>
      <c r="F127" s="354"/>
      <c r="G127" s="354"/>
      <c r="H127" s="367" t="s">
        <v>14</v>
      </c>
      <c r="I127" s="369"/>
      <c r="J127" s="369"/>
      <c r="K127" s="369"/>
      <c r="L127" s="377" t="s">
        <v>14</v>
      </c>
      <c r="M127" s="381"/>
      <c r="N127" s="353">
        <f>UPPER(IF(OR(M127="a",M127="as"),L123,IF(OR(M127="b",M127="bs"),L131,)))</f>
      </c>
      <c r="O127" s="389"/>
      <c r="P127" s="380"/>
      <c r="Q127" s="373"/>
      <c r="R127" s="360"/>
    </row>
    <row r="128" spans="1:18" s="361" customFormat="1" ht="13.5" customHeight="1">
      <c r="A128" s="363" t="s">
        <v>269</v>
      </c>
      <c r="B128" s="349">
        <f>IF($D128="","",VLOOKUP($D128,'[6]男單2.0名單'!$A$6:$P$261,15))</f>
        <v>0</v>
      </c>
      <c r="C128" s="350">
        <f>IF($D128="","",VLOOKUP($D128,'[6]男單2.0名單'!$A$6:$P$261,16))</f>
        <v>0</v>
      </c>
      <c r="D128" s="351">
        <v>48</v>
      </c>
      <c r="E128" s="352" t="str">
        <f>UPPER(IF($D128="","",VLOOKUP($D128,'[6]男單2.0名單'!$A$6:$P$261,2)))</f>
        <v>李振仰</v>
      </c>
      <c r="F128" s="454">
        <f>IF($D128="","",VLOOKUP($D128,'[6]男單2.0名單'!$A$6:$P$261,3))</f>
        <v>0</v>
      </c>
      <c r="G128" s="454"/>
      <c r="H128" s="454"/>
      <c r="I128" s="353"/>
      <c r="J128" s="369"/>
      <c r="K128" s="369"/>
      <c r="L128" s="369"/>
      <c r="M128" s="376"/>
      <c r="N128" s="369">
        <v>60</v>
      </c>
      <c r="O128" s="369"/>
      <c r="P128" s="380"/>
      <c r="Q128" s="373"/>
      <c r="R128" s="360"/>
    </row>
    <row r="129" spans="1:18" s="361" customFormat="1" ht="13.5" customHeight="1">
      <c r="A129" s="363"/>
      <c r="B129" s="364"/>
      <c r="C129" s="365"/>
      <c r="D129" s="366"/>
      <c r="E129" s="354"/>
      <c r="F129" s="354"/>
      <c r="G129" s="354"/>
      <c r="H129" s="367" t="s">
        <v>14</v>
      </c>
      <c r="I129" s="368" t="s">
        <v>227</v>
      </c>
      <c r="J129" s="353" t="str">
        <f>UPPER(IF(OR(I129="a",I129="as"),E128,IF(OR(I129="b",I129="bs"),E130,)))</f>
        <v>李振仰</v>
      </c>
      <c r="K129" s="353"/>
      <c r="L129" s="369"/>
      <c r="M129" s="376"/>
      <c r="N129" s="369"/>
      <c r="O129" s="369"/>
      <c r="P129" s="380"/>
      <c r="Q129" s="373"/>
      <c r="R129" s="360"/>
    </row>
    <row r="130" spans="1:18" s="361" customFormat="1" ht="13.5" customHeight="1">
      <c r="A130" s="363" t="s">
        <v>270</v>
      </c>
      <c r="B130" s="349">
        <f>IF($D130="","",VLOOKUP($D130,'[6]男單2.0名單'!$A$6:$P$261,15))</f>
        <v>0</v>
      </c>
      <c r="C130" s="350">
        <f>IF($D130="","",VLOOKUP($D130,'[6]男單2.0名單'!$A$6:$P$261,16))</f>
        <v>0</v>
      </c>
      <c r="D130" s="351">
        <v>144</v>
      </c>
      <c r="E130" s="352" t="str">
        <f>UPPER(IF($D130="","",VLOOKUP($D130,'[6]男單2.0名單'!$A$6:$P$261,2)))</f>
        <v>BYE</v>
      </c>
      <c r="F130" s="454">
        <f>IF($D130="","",VLOOKUP($D130,'[6]男單2.0名單'!$A$6:$P$261,3))</f>
        <v>0</v>
      </c>
      <c r="G130" s="454"/>
      <c r="H130" s="454"/>
      <c r="I130" s="375"/>
      <c r="J130" s="369"/>
      <c r="K130" s="376"/>
      <c r="L130" s="369"/>
      <c r="M130" s="376"/>
      <c r="N130" s="369"/>
      <c r="O130" s="369"/>
      <c r="P130" s="380"/>
      <c r="Q130" s="373"/>
      <c r="R130" s="360"/>
    </row>
    <row r="131" spans="1:18" s="361" customFormat="1" ht="13.5" customHeight="1">
      <c r="A131" s="363"/>
      <c r="B131" s="364"/>
      <c r="C131" s="365"/>
      <c r="D131" s="366"/>
      <c r="E131" s="354"/>
      <c r="F131" s="354"/>
      <c r="G131" s="354"/>
      <c r="H131" s="354"/>
      <c r="I131" s="369"/>
      <c r="J131" s="377" t="s">
        <v>14</v>
      </c>
      <c r="K131" s="381" t="s">
        <v>227</v>
      </c>
      <c r="L131" s="353" t="str">
        <f>UPPER(IF(OR(K131="a",K131="as"),J129,IF(OR(K131="b",K131="bs"),J133,)))</f>
        <v>李振仰</v>
      </c>
      <c r="M131" s="375"/>
      <c r="N131" s="369"/>
      <c r="O131" s="369"/>
      <c r="P131" s="380"/>
      <c r="Q131" s="373"/>
      <c r="R131" s="360"/>
    </row>
    <row r="132" spans="1:18" s="361" customFormat="1" ht="13.5" customHeight="1">
      <c r="A132" s="363" t="s">
        <v>271</v>
      </c>
      <c r="B132" s="349">
        <f>IF($D132="","",VLOOKUP($D132,'[6]男單2.0名單'!$A$6:$P$261,15))</f>
        <v>0</v>
      </c>
      <c r="C132" s="350">
        <f>IF($D132="","",VLOOKUP($D132,'[6]男單2.0名單'!$A$6:$P$261,16))</f>
        <v>0</v>
      </c>
      <c r="D132" s="351">
        <v>55</v>
      </c>
      <c r="E132" s="352" t="str">
        <f>UPPER(IF($D132="","",VLOOKUP($D132,'[6]男單2.0名單'!$A$6:$P$261,2)))</f>
        <v>林浩威</v>
      </c>
      <c r="F132" s="454" t="str">
        <f>IF($D132="","",VLOOKUP($D132,'[6]男單2.0名單'!$A$6:$P$261,3))</f>
        <v>華梵大學</v>
      </c>
      <c r="G132" s="454"/>
      <c r="H132" s="454"/>
      <c r="I132" s="353"/>
      <c r="J132" s="369"/>
      <c r="K132" s="376"/>
      <c r="L132" s="369">
        <v>60</v>
      </c>
      <c r="M132" s="369"/>
      <c r="N132" s="369"/>
      <c r="O132" s="369"/>
      <c r="P132" s="380"/>
      <c r="Q132" s="373"/>
      <c r="R132" s="360"/>
    </row>
    <row r="133" spans="1:18" s="361" customFormat="1" ht="13.5" customHeight="1">
      <c r="A133" s="363"/>
      <c r="B133" s="364"/>
      <c r="C133" s="365"/>
      <c r="D133" s="366"/>
      <c r="E133" s="354"/>
      <c r="F133" s="354"/>
      <c r="G133" s="354"/>
      <c r="H133" s="367" t="s">
        <v>14</v>
      </c>
      <c r="I133" s="368" t="s">
        <v>227</v>
      </c>
      <c r="J133" s="353" t="str">
        <f>UPPER(IF(OR(I133="a",I133="as"),E132,IF(OR(I133="b",I133="bs"),E134,)))</f>
        <v>林浩威</v>
      </c>
      <c r="K133" s="375"/>
      <c r="L133" s="369"/>
      <c r="M133" s="369"/>
      <c r="N133" s="369"/>
      <c r="O133" s="369"/>
      <c r="P133" s="380"/>
      <c r="Q133" s="373"/>
      <c r="R133" s="360"/>
    </row>
    <row r="134" spans="1:18" s="361" customFormat="1" ht="13.5" customHeight="1">
      <c r="A134" s="348" t="s">
        <v>272</v>
      </c>
      <c r="B134" s="349">
        <f>IF($D134="","",VLOOKUP($D134,'[6]男單2.0名單'!$A$6:$P$261,15))</f>
        <v>0</v>
      </c>
      <c r="C134" s="350">
        <f>IF($D134="","",VLOOKUP($D134,'[6]男單2.0名單'!$A$6:$P$261,16))</f>
        <v>0</v>
      </c>
      <c r="D134" s="351">
        <v>145</v>
      </c>
      <c r="E134" s="352" t="str">
        <f>UPPER(IF($D134="","",VLOOKUP($D134,'[6]男單2.0名單'!$A$6:$P$261,2)))</f>
        <v>BYE</v>
      </c>
      <c r="F134" s="454">
        <f>IF($D134="","",VLOOKUP($D134,'[6]男單2.0名單'!$A$6:$P$261,3))</f>
        <v>0</v>
      </c>
      <c r="G134" s="454"/>
      <c r="H134" s="454"/>
      <c r="I134" s="375"/>
      <c r="J134" s="369"/>
      <c r="K134" s="369"/>
      <c r="L134" s="369"/>
      <c r="M134" s="369"/>
      <c r="N134" s="380"/>
      <c r="O134" s="390"/>
      <c r="P134" s="380"/>
      <c r="Q134" s="373"/>
      <c r="R134" s="360"/>
    </row>
    <row r="135" spans="1:19" s="337" customFormat="1" ht="14.25">
      <c r="A135" s="331"/>
      <c r="B135" s="332" t="s">
        <v>273</v>
      </c>
      <c r="C135" s="332" t="s">
        <v>274</v>
      </c>
      <c r="D135" s="333"/>
      <c r="E135" s="334" t="s">
        <v>275</v>
      </c>
      <c r="F135" s="456" t="s">
        <v>276</v>
      </c>
      <c r="G135" s="456"/>
      <c r="H135" s="456"/>
      <c r="I135" s="334"/>
      <c r="J135" s="332" t="s">
        <v>277</v>
      </c>
      <c r="K135" s="336"/>
      <c r="L135" s="332" t="s">
        <v>278</v>
      </c>
      <c r="M135" s="336"/>
      <c r="N135" s="332" t="s">
        <v>223</v>
      </c>
      <c r="O135" s="336"/>
      <c r="P135" s="332" t="s">
        <v>224</v>
      </c>
      <c r="Q135" s="332" t="s">
        <v>225</v>
      </c>
      <c r="S135" s="399"/>
    </row>
    <row r="136" spans="1:21" s="337" customFormat="1" ht="4.5" customHeight="1" thickBot="1">
      <c r="A136" s="407"/>
      <c r="B136" s="408"/>
      <c r="C136" s="408"/>
      <c r="D136" s="409"/>
      <c r="E136" s="410"/>
      <c r="F136" s="411"/>
      <c r="G136" s="411"/>
      <c r="H136" s="411"/>
      <c r="I136" s="410"/>
      <c r="J136" s="408"/>
      <c r="K136" s="412"/>
      <c r="L136" s="408"/>
      <c r="M136" s="412"/>
      <c r="N136" s="408"/>
      <c r="O136" s="412"/>
      <c r="P136" s="408"/>
      <c r="Q136" s="408"/>
      <c r="R136" s="413"/>
      <c r="S136" s="411"/>
      <c r="T136" s="413"/>
      <c r="U136" s="413"/>
    </row>
    <row r="137" spans="1:20" s="361" customFormat="1" ht="13.5" customHeight="1">
      <c r="A137" s="348" t="s">
        <v>279</v>
      </c>
      <c r="B137" s="349">
        <f>IF($D137="","",VLOOKUP($D137,'[6]男單2.0名單'!$A$6:$P$261,15))</f>
        <v>0</v>
      </c>
      <c r="C137" s="350">
        <f>IF($D137="","",VLOOKUP($D137,'[6]男單2.0名單'!$A$6:$P$261,16))</f>
        <v>0</v>
      </c>
      <c r="D137" s="351">
        <v>77</v>
      </c>
      <c r="E137" s="352" t="str">
        <f>UPPER(IF($D137="","",VLOOKUP($D137,'[6]男單2.0名單'!$A$6:$P$261,2)))</f>
        <v>范揚基</v>
      </c>
      <c r="F137" s="454" t="str">
        <f>IF($D137="","",VLOOKUP($D137,'[6]男單2.0名單'!$A$6:$P$261,3))</f>
        <v>北投榮華球場</v>
      </c>
      <c r="G137" s="454"/>
      <c r="H137" s="454"/>
      <c r="I137" s="353"/>
      <c r="J137" s="354"/>
      <c r="K137" s="354"/>
      <c r="L137" s="354"/>
      <c r="M137" s="355"/>
      <c r="N137" s="356"/>
      <c r="O137" s="357"/>
      <c r="P137" s="358"/>
      <c r="Q137" s="359"/>
      <c r="R137" s="360"/>
      <c r="T137" s="362" t="e">
        <f>#REF!</f>
        <v>#REF!</v>
      </c>
    </row>
    <row r="138" spans="1:20" s="361" customFormat="1" ht="13.5" customHeight="1">
      <c r="A138" s="363"/>
      <c r="B138" s="364"/>
      <c r="C138" s="365"/>
      <c r="D138" s="366"/>
      <c r="E138" s="354"/>
      <c r="F138" s="354"/>
      <c r="G138" s="354"/>
      <c r="H138" s="367" t="s">
        <v>14</v>
      </c>
      <c r="I138" s="368" t="s">
        <v>227</v>
      </c>
      <c r="J138" s="353" t="str">
        <f>UPPER(IF(OR(I138="a",I138="as"),E137,IF(OR(I138="b",I138="bs"),E139,)))</f>
        <v>范揚基</v>
      </c>
      <c r="K138" s="353"/>
      <c r="L138" s="369"/>
      <c r="M138" s="370"/>
      <c r="N138" s="371"/>
      <c r="O138" s="372"/>
      <c r="P138" s="371"/>
      <c r="Q138" s="373"/>
      <c r="R138" s="360"/>
      <c r="T138" s="374" t="e">
        <f>#REF!</f>
        <v>#REF!</v>
      </c>
    </row>
    <row r="139" spans="1:20" s="361" customFormat="1" ht="13.5" customHeight="1">
      <c r="A139" s="363" t="s">
        <v>280</v>
      </c>
      <c r="B139" s="349">
        <f>IF($D139="","",VLOOKUP($D139,'[6]男單2.0名單'!$A$6:$P$261,15))</f>
        <v>0</v>
      </c>
      <c r="C139" s="350">
        <f>IF($D139="","",VLOOKUP($D139,'[6]男單2.0名單'!$A$6:$P$261,16))</f>
        <v>0</v>
      </c>
      <c r="D139" s="351">
        <v>137</v>
      </c>
      <c r="E139" s="352" t="str">
        <f>UPPER(IF($D139="","",VLOOKUP($D139,'[6]男單2.0名單'!$A$6:$P$261,2)))</f>
        <v>BYE</v>
      </c>
      <c r="F139" s="454">
        <f>IF($D139="","",VLOOKUP($D139,'[6]男單2.0名單'!$A$6:$P$261,3))</f>
        <v>0</v>
      </c>
      <c r="G139" s="454"/>
      <c r="H139" s="454"/>
      <c r="I139" s="375"/>
      <c r="J139" s="369"/>
      <c r="K139" s="376"/>
      <c r="L139" s="369"/>
      <c r="M139" s="370"/>
      <c r="N139" s="371"/>
      <c r="O139" s="372"/>
      <c r="P139" s="371"/>
      <c r="Q139" s="373"/>
      <c r="R139" s="360"/>
      <c r="T139" s="374" t="e">
        <f>#REF!</f>
        <v>#REF!</v>
      </c>
    </row>
    <row r="140" spans="1:20" s="361" customFormat="1" ht="13.5" customHeight="1">
      <c r="A140" s="363"/>
      <c r="B140" s="364"/>
      <c r="C140" s="365"/>
      <c r="D140" s="366"/>
      <c r="E140" s="354"/>
      <c r="F140" s="354"/>
      <c r="G140" s="354"/>
      <c r="H140" s="354"/>
      <c r="I140" s="369"/>
      <c r="J140" s="377" t="s">
        <v>14</v>
      </c>
      <c r="K140" s="381" t="s">
        <v>227</v>
      </c>
      <c r="L140" s="353" t="str">
        <f>UPPER(IF(OR(K140="a",K140="as"),J138,IF(OR(K140="b",K140="bs"),J142,)))</f>
        <v>范揚基</v>
      </c>
      <c r="M140" s="370"/>
      <c r="N140" s="370"/>
      <c r="O140" s="370"/>
      <c r="P140" s="371"/>
      <c r="Q140" s="373"/>
      <c r="R140" s="360"/>
      <c r="T140" s="374" t="e">
        <f>#REF!</f>
        <v>#REF!</v>
      </c>
    </row>
    <row r="141" spans="1:20" s="361" customFormat="1" ht="13.5" customHeight="1">
      <c r="A141" s="363" t="s">
        <v>281</v>
      </c>
      <c r="B141" s="349">
        <f>IF($D141="","",VLOOKUP($D141,'[6]男單2.0名單'!$A$6:$P$261,15))</f>
        <v>0</v>
      </c>
      <c r="C141" s="350">
        <f>IF($D141="","",VLOOKUP($D141,'[6]男單2.0名單'!$A$6:$P$261,16))</f>
        <v>0</v>
      </c>
      <c r="D141" s="351">
        <v>56</v>
      </c>
      <c r="E141" s="352" t="str">
        <f>UPPER(IF($D141="","",VLOOKUP($D141,'[6]男單2.0名單'!$A$6:$P$261,2)))</f>
        <v>黃仲廷</v>
      </c>
      <c r="F141" s="454" t="str">
        <f>IF($D141="","",VLOOKUP($D141,'[6]男單2.0名單'!$A$6:$P$261,3))</f>
        <v>華梵大學</v>
      </c>
      <c r="G141" s="454"/>
      <c r="H141" s="454"/>
      <c r="I141" s="353"/>
      <c r="J141" s="369"/>
      <c r="K141" s="376"/>
      <c r="L141" s="369">
        <v>61</v>
      </c>
      <c r="M141" s="379"/>
      <c r="N141" s="369"/>
      <c r="O141" s="369"/>
      <c r="P141" s="380"/>
      <c r="Q141" s="373"/>
      <c r="R141" s="360"/>
      <c r="T141" s="374" t="e">
        <f>#REF!</f>
        <v>#REF!</v>
      </c>
    </row>
    <row r="142" spans="1:20" s="361" customFormat="1" ht="13.5" customHeight="1">
      <c r="A142" s="363"/>
      <c r="B142" s="364"/>
      <c r="C142" s="365"/>
      <c r="D142" s="366"/>
      <c r="E142" s="354"/>
      <c r="F142" s="354"/>
      <c r="G142" s="354"/>
      <c r="H142" s="367" t="s">
        <v>14</v>
      </c>
      <c r="I142" s="368" t="s">
        <v>227</v>
      </c>
      <c r="J142" s="353" t="str">
        <f>UPPER(IF(OR(I142="a",I142="as"),E141,IF(OR(I142="b",I142="bs"),E143,)))</f>
        <v>黃仲廷</v>
      </c>
      <c r="K142" s="375"/>
      <c r="L142" s="369"/>
      <c r="M142" s="376"/>
      <c r="N142" s="369"/>
      <c r="O142" s="369"/>
      <c r="P142" s="380"/>
      <c r="Q142" s="373"/>
      <c r="R142" s="360"/>
      <c r="T142" s="374" t="e">
        <f>#REF!</f>
        <v>#REF!</v>
      </c>
    </row>
    <row r="143" spans="1:20" s="361" customFormat="1" ht="13.5" customHeight="1">
      <c r="A143" s="363" t="s">
        <v>282</v>
      </c>
      <c r="B143" s="349">
        <f>IF($D143="","",VLOOKUP($D143,'[6]男單2.0名單'!$A$6:$P$261,15))</f>
        <v>0</v>
      </c>
      <c r="C143" s="350">
        <f>IF($D143="","",VLOOKUP($D143,'[6]男單2.0名單'!$A$6:$P$261,16))</f>
        <v>0</v>
      </c>
      <c r="D143" s="351">
        <v>138</v>
      </c>
      <c r="E143" s="352" t="str">
        <f>UPPER(IF($D143="","",VLOOKUP($D143,'[6]男單2.0名單'!$A$6:$P$261,2)))</f>
        <v>BYE</v>
      </c>
      <c r="F143" s="454">
        <f>IF($D143="","",VLOOKUP($D143,'[6]男單2.0名單'!$A$6:$P$261,3))</f>
        <v>0</v>
      </c>
      <c r="G143" s="454"/>
      <c r="H143" s="454"/>
      <c r="I143" s="375"/>
      <c r="J143" s="369"/>
      <c r="K143" s="369"/>
      <c r="L143" s="369"/>
      <c r="M143" s="376"/>
      <c r="N143" s="369"/>
      <c r="O143" s="369"/>
      <c r="P143" s="380"/>
      <c r="Q143" s="373"/>
      <c r="R143" s="360"/>
      <c r="T143" s="374" t="e">
        <f>#REF!</f>
        <v>#REF!</v>
      </c>
    </row>
    <row r="144" spans="1:21" s="361" customFormat="1" ht="13.5" customHeight="1">
      <c r="A144" s="363"/>
      <c r="B144" s="364"/>
      <c r="C144" s="365"/>
      <c r="D144" s="366"/>
      <c r="E144" s="354"/>
      <c r="F144" s="354"/>
      <c r="G144" s="354"/>
      <c r="H144" s="367" t="s">
        <v>14</v>
      </c>
      <c r="I144" s="369"/>
      <c r="J144" s="369"/>
      <c r="K144" s="369"/>
      <c r="L144" s="377" t="s">
        <v>14</v>
      </c>
      <c r="M144" s="381" t="s">
        <v>227</v>
      </c>
      <c r="N144" s="353" t="str">
        <f>UPPER(IF(OR(M144="a",M144="as"),L140,IF(OR(M144="b",M144="bs"),L148,)))</f>
        <v>范揚基</v>
      </c>
      <c r="O144" s="353"/>
      <c r="P144" s="380"/>
      <c r="Q144" s="373"/>
      <c r="R144" s="360"/>
      <c r="T144" s="374" t="e">
        <f>#REF!</f>
        <v>#REF!</v>
      </c>
      <c r="U144" s="310"/>
    </row>
    <row r="145" spans="1:20" s="361" customFormat="1" ht="13.5" customHeight="1">
      <c r="A145" s="363" t="s">
        <v>283</v>
      </c>
      <c r="B145" s="349">
        <f>IF($D145="","",VLOOKUP($D145,'[6]男單2.0名單'!$A$6:$P$261,15))</f>
        <v>0</v>
      </c>
      <c r="C145" s="350">
        <f>IF($D145="","",VLOOKUP($D145,'[6]男單2.0名單'!$A$6:$P$261,16))</f>
        <v>0</v>
      </c>
      <c r="D145" s="351">
        <v>100</v>
      </c>
      <c r="E145" s="352" t="str">
        <f>UPPER(IF($D145="","",VLOOKUP($D145,'[6]男單2.0名單'!$A$6:$P$261,2)))</f>
        <v>黃柏捷</v>
      </c>
      <c r="F145" s="454" t="str">
        <f>IF($D145="","",VLOOKUP($D145,'[6]男單2.0名單'!$A$6:$P$261,3))</f>
        <v>大同大學</v>
      </c>
      <c r="G145" s="454"/>
      <c r="H145" s="454"/>
      <c r="I145" s="353"/>
      <c r="J145" s="369"/>
      <c r="K145" s="369"/>
      <c r="L145" s="369"/>
      <c r="M145" s="376"/>
      <c r="N145" s="369"/>
      <c r="O145" s="382"/>
      <c r="P145" s="380"/>
      <c r="Q145" s="373"/>
      <c r="R145" s="360"/>
      <c r="T145" s="374" t="e">
        <f>#REF!</f>
        <v>#REF!</v>
      </c>
    </row>
    <row r="146" spans="1:20" s="361" customFormat="1" ht="13.5" customHeight="1" thickBot="1">
      <c r="A146" s="363"/>
      <c r="B146" s="364"/>
      <c r="C146" s="365"/>
      <c r="D146" s="366"/>
      <c r="E146" s="354"/>
      <c r="F146" s="354"/>
      <c r="G146" s="354"/>
      <c r="H146" s="367" t="s">
        <v>14</v>
      </c>
      <c r="I146" s="368" t="s">
        <v>227</v>
      </c>
      <c r="J146" s="353" t="str">
        <f>UPPER(IF(OR(I146="a",I146="as"),E145,IF(OR(I146="b",I146="bs"),E147,)))</f>
        <v>黃柏捷</v>
      </c>
      <c r="K146" s="353"/>
      <c r="L146" s="369"/>
      <c r="M146" s="376"/>
      <c r="N146" s="380"/>
      <c r="O146" s="382"/>
      <c r="P146" s="380"/>
      <c r="Q146" s="373"/>
      <c r="R146" s="360"/>
      <c r="T146" s="383" t="e">
        <f>#REF!</f>
        <v>#REF!</v>
      </c>
    </row>
    <row r="147" spans="1:18" s="361" customFormat="1" ht="13.5" customHeight="1">
      <c r="A147" s="363" t="s">
        <v>284</v>
      </c>
      <c r="B147" s="349">
        <f>IF($D147="","",VLOOKUP($D147,'[6]男單2.0名單'!$A$6:$P$261,15))</f>
        <v>0</v>
      </c>
      <c r="C147" s="350">
        <f>IF($D147="","",VLOOKUP($D147,'[6]男單2.0名單'!$A$6:$P$261,16))</f>
        <v>0</v>
      </c>
      <c r="D147" s="351">
        <v>137</v>
      </c>
      <c r="E147" s="352" t="str">
        <f>UPPER(IF($D147="","",VLOOKUP($D147,'[6]男單2.0名單'!$A$6:$P$261,2)))</f>
        <v>BYE</v>
      </c>
      <c r="F147" s="454">
        <f>IF($D147="","",VLOOKUP($D147,'[6]男單2.0名單'!$A$6:$P$261,3))</f>
        <v>0</v>
      </c>
      <c r="G147" s="454"/>
      <c r="H147" s="454"/>
      <c r="I147" s="375"/>
      <c r="J147" s="369"/>
      <c r="K147" s="376"/>
      <c r="L147" s="369"/>
      <c r="M147" s="376"/>
      <c r="N147" s="380"/>
      <c r="O147" s="382"/>
      <c r="P147" s="380"/>
      <c r="Q147" s="373"/>
      <c r="R147" s="360"/>
    </row>
    <row r="148" spans="1:18" s="361" customFormat="1" ht="13.5" customHeight="1">
      <c r="A148" s="363"/>
      <c r="B148" s="364"/>
      <c r="C148" s="365"/>
      <c r="D148" s="366"/>
      <c r="E148" s="354"/>
      <c r="F148" s="354"/>
      <c r="G148" s="354"/>
      <c r="H148" s="354"/>
      <c r="I148" s="369"/>
      <c r="J148" s="377" t="s">
        <v>14</v>
      </c>
      <c r="K148" s="381" t="s">
        <v>227</v>
      </c>
      <c r="L148" s="353" t="str">
        <f>UPPER(IF(OR(K148="a",K148="as"),J146,IF(OR(K148="b",K148="bs"),J150,)))</f>
        <v>黃柏捷</v>
      </c>
      <c r="M148" s="375"/>
      <c r="N148" s="380"/>
      <c r="O148" s="382"/>
      <c r="P148" s="380"/>
      <c r="Q148" s="373"/>
      <c r="R148" s="360"/>
    </row>
    <row r="149" spans="1:18" s="361" customFormat="1" ht="13.5" customHeight="1">
      <c r="A149" s="363" t="s">
        <v>285</v>
      </c>
      <c r="B149" s="349">
        <f>IF($D149="","",VLOOKUP($D149,'[6]男單2.0名單'!$A$6:$P$261,15))</f>
        <v>0</v>
      </c>
      <c r="C149" s="350">
        <f>IF($D149="","",VLOOKUP($D149,'[6]男單2.0名單'!$A$6:$P$261,16))</f>
        <v>0</v>
      </c>
      <c r="D149" s="351">
        <v>125</v>
      </c>
      <c r="E149" s="352" t="str">
        <f>UPPER(IF($D149="","",VLOOKUP($D149,'[6]男單2.0名單'!$A$6:$P$261,2)))</f>
        <v>BYE</v>
      </c>
      <c r="F149" s="454">
        <f>IF($D149="","",VLOOKUP($D149,'[6]男單2.0名單'!$A$6:$P$261,3))</f>
        <v>0</v>
      </c>
      <c r="G149" s="454"/>
      <c r="H149" s="454"/>
      <c r="I149" s="353"/>
      <c r="J149" s="369"/>
      <c r="K149" s="376"/>
      <c r="L149" s="369" t="s">
        <v>229</v>
      </c>
      <c r="M149" s="369"/>
      <c r="N149" s="380"/>
      <c r="O149" s="382"/>
      <c r="P149" s="380"/>
      <c r="Q149" s="373"/>
      <c r="R149" s="360"/>
    </row>
    <row r="150" spans="1:18" s="361" customFormat="1" ht="13.5" customHeight="1">
      <c r="A150" s="363"/>
      <c r="B150" s="364"/>
      <c r="C150" s="365"/>
      <c r="D150" s="366"/>
      <c r="E150" s="354"/>
      <c r="F150" s="354"/>
      <c r="G150" s="354"/>
      <c r="H150" s="367" t="s">
        <v>14</v>
      </c>
      <c r="I150" s="368" t="s">
        <v>227</v>
      </c>
      <c r="J150" s="353" t="str">
        <f>UPPER(IF(OR(I150="a",I150="as"),E149,IF(OR(I150="b",I150="bs"),E151,)))</f>
        <v>BYE</v>
      </c>
      <c r="K150" s="375"/>
      <c r="L150" s="369"/>
      <c r="M150" s="369"/>
      <c r="N150" s="380"/>
      <c r="O150" s="382"/>
      <c r="P150" s="384"/>
      <c r="Q150" s="373"/>
      <c r="R150" s="360"/>
    </row>
    <row r="151" spans="1:18" s="361" customFormat="1" ht="13.5" customHeight="1">
      <c r="A151" s="348" t="s">
        <v>286</v>
      </c>
      <c r="B151" s="349">
        <f>IF($D151="","",VLOOKUP($D151,'[6]男單2.0名單'!$A$6:$P$261,15))</f>
        <v>0</v>
      </c>
      <c r="C151" s="350">
        <f>IF($D151="","",VLOOKUP($D151,'[6]男單2.0名單'!$A$6:$P$261,16))</f>
        <v>0</v>
      </c>
      <c r="D151" s="351">
        <v>138</v>
      </c>
      <c r="E151" s="352" t="str">
        <f>UPPER(IF($D151="","",VLOOKUP($D151,'[6]男單2.0名單'!$A$6:$P$261,2)))</f>
        <v>BYE</v>
      </c>
      <c r="F151" s="454">
        <f>IF($D151="","",VLOOKUP($D151,'[6]男單2.0名單'!$A$6:$P$261,3))</f>
        <v>0</v>
      </c>
      <c r="G151" s="454"/>
      <c r="H151" s="454"/>
      <c r="I151" s="375"/>
      <c r="J151" s="369"/>
      <c r="K151" s="369"/>
      <c r="L151" s="369"/>
      <c r="M151" s="369"/>
      <c r="N151" s="380"/>
      <c r="O151" s="382"/>
      <c r="P151" s="380"/>
      <c r="Q151" s="373"/>
      <c r="R151" s="360"/>
    </row>
    <row r="152" spans="1:18" s="361" customFormat="1" ht="13.5" customHeight="1">
      <c r="A152" s="363"/>
      <c r="B152" s="364"/>
      <c r="C152" s="365"/>
      <c r="D152" s="366"/>
      <c r="E152" s="354"/>
      <c r="F152" s="354"/>
      <c r="G152" s="354"/>
      <c r="H152" s="354"/>
      <c r="I152" s="369"/>
      <c r="J152" s="369"/>
      <c r="K152" s="369"/>
      <c r="L152" s="369"/>
      <c r="M152" s="369"/>
      <c r="N152" s="377" t="s">
        <v>14</v>
      </c>
      <c r="O152" s="381" t="s">
        <v>227</v>
      </c>
      <c r="P152" s="353" t="str">
        <f>UPPER(IF(OR(O152="a",O152="as"),N144,IF(OR(O152="b",O152="bs"),N160,)))</f>
        <v>范揚基</v>
      </c>
      <c r="Q152" s="386"/>
      <c r="R152" s="360"/>
    </row>
    <row r="153" spans="1:18" s="361" customFormat="1" ht="13.5" customHeight="1">
      <c r="A153" s="348" t="s">
        <v>287</v>
      </c>
      <c r="B153" s="349">
        <f>IF($D153="","",VLOOKUP($D153,'[6]男單2.0名單'!$A$6:$P$261,15))</f>
        <v>0</v>
      </c>
      <c r="C153" s="350">
        <f>IF($D153="","",VLOOKUP($D153,'[6]男單2.0名單'!$A$6:$P$261,16))</f>
        <v>0</v>
      </c>
      <c r="D153" s="351">
        <v>47</v>
      </c>
      <c r="E153" s="352" t="str">
        <f>UPPER(IF($D153="","",VLOOKUP($D153,'[6]男單2.0名單'!$A$6:$P$261,2)))</f>
        <v>林威廷</v>
      </c>
      <c r="F153" s="454" t="str">
        <f>IF($D153="","",VLOOKUP($D153,'[6]男單2.0名單'!$A$6:$P$261,3))</f>
        <v>北市私立景文中學</v>
      </c>
      <c r="G153" s="454"/>
      <c r="H153" s="454"/>
      <c r="I153" s="353"/>
      <c r="J153" s="369"/>
      <c r="K153" s="369"/>
      <c r="L153" s="369"/>
      <c r="M153" s="369"/>
      <c r="N153" s="380"/>
      <c r="O153" s="382"/>
      <c r="P153" s="379">
        <v>64</v>
      </c>
      <c r="Q153" s="387"/>
      <c r="R153" s="360"/>
    </row>
    <row r="154" spans="1:18" s="361" customFormat="1" ht="13.5" customHeight="1">
      <c r="A154" s="363"/>
      <c r="B154" s="364"/>
      <c r="C154" s="365"/>
      <c r="D154" s="366"/>
      <c r="E154" s="354"/>
      <c r="F154" s="354"/>
      <c r="G154" s="354"/>
      <c r="H154" s="367" t="s">
        <v>14</v>
      </c>
      <c r="I154" s="368" t="s">
        <v>227</v>
      </c>
      <c r="J154" s="353" t="str">
        <f>UPPER(IF(OR(I154="a",I154="as"),E153,IF(OR(I154="b",I154="bs"),E155,)))</f>
        <v>林威廷</v>
      </c>
      <c r="K154" s="353"/>
      <c r="L154" s="369"/>
      <c r="M154" s="369"/>
      <c r="N154" s="380"/>
      <c r="O154" s="382"/>
      <c r="P154" s="388"/>
      <c r="Q154" s="387"/>
      <c r="R154" s="360"/>
    </row>
    <row r="155" spans="1:18" s="361" customFormat="1" ht="13.5" customHeight="1">
      <c r="A155" s="363" t="s">
        <v>288</v>
      </c>
      <c r="B155" s="349">
        <f>IF($D155="","",VLOOKUP($D155,'[6]男單2.0名單'!$A$6:$P$261,15))</f>
        <v>0</v>
      </c>
      <c r="C155" s="350">
        <f>IF($D155="","",VLOOKUP($D155,'[6]男單2.0名單'!$A$6:$P$261,16))</f>
        <v>0</v>
      </c>
      <c r="D155" s="351">
        <v>139</v>
      </c>
      <c r="E155" s="352" t="str">
        <f>UPPER(IF($D155="","",VLOOKUP($D155,'[6]男單2.0名單'!$A$6:$P$261,2)))</f>
        <v>BYE</v>
      </c>
      <c r="F155" s="454">
        <f>IF($D155="","",VLOOKUP($D155,'[6]男單2.0名單'!$A$6:$P$261,3))</f>
        <v>0</v>
      </c>
      <c r="G155" s="454"/>
      <c r="H155" s="454"/>
      <c r="I155" s="375"/>
      <c r="J155" s="369"/>
      <c r="K155" s="376"/>
      <c r="L155" s="369"/>
      <c r="M155" s="369"/>
      <c r="N155" s="380"/>
      <c r="O155" s="382"/>
      <c r="P155" s="388"/>
      <c r="Q155" s="387"/>
      <c r="R155" s="360"/>
    </row>
    <row r="156" spans="1:18" s="361" customFormat="1" ht="13.5" customHeight="1">
      <c r="A156" s="363"/>
      <c r="B156" s="364"/>
      <c r="C156" s="365"/>
      <c r="D156" s="366"/>
      <c r="E156" s="354"/>
      <c r="F156" s="354"/>
      <c r="G156" s="354"/>
      <c r="H156" s="354"/>
      <c r="I156" s="369"/>
      <c r="J156" s="377" t="s">
        <v>14</v>
      </c>
      <c r="K156" s="381" t="s">
        <v>227</v>
      </c>
      <c r="L156" s="353" t="str">
        <f>UPPER(IF(OR(K156="a",K156="as"),J154,IF(OR(K156="b",K156="bs"),J158,)))</f>
        <v>林威廷</v>
      </c>
      <c r="M156" s="353"/>
      <c r="N156" s="380"/>
      <c r="O156" s="382"/>
      <c r="P156" s="388"/>
      <c r="Q156" s="387"/>
      <c r="R156" s="360"/>
    </row>
    <row r="157" spans="1:18" s="361" customFormat="1" ht="13.5" customHeight="1">
      <c r="A157" s="363" t="s">
        <v>289</v>
      </c>
      <c r="B157" s="349">
        <f>IF($D157="","",VLOOKUP($D157,'[6]男單2.0名單'!$A$6:$P$261,15))</f>
        <v>0</v>
      </c>
      <c r="C157" s="350">
        <f>IF($D157="","",VLOOKUP($D157,'[6]男單2.0名單'!$A$6:$P$261,16))</f>
        <v>0</v>
      </c>
      <c r="D157" s="351">
        <v>26</v>
      </c>
      <c r="E157" s="352" t="str">
        <f>UPPER(IF($D157="","",VLOOKUP($D157,'[6]男單2.0名單'!$A$6:$P$261,2)))</f>
        <v>胡龍融</v>
      </c>
      <c r="F157" s="454">
        <f>IF($D157="","",VLOOKUP($D157,'[6]男單2.0名單'!$A$6:$P$261,3))</f>
        <v>0</v>
      </c>
      <c r="G157" s="454"/>
      <c r="H157" s="454"/>
      <c r="I157" s="353"/>
      <c r="J157" s="369"/>
      <c r="K157" s="376"/>
      <c r="L157" s="369">
        <v>60</v>
      </c>
      <c r="M157" s="376"/>
      <c r="N157" s="380"/>
      <c r="O157" s="382"/>
      <c r="P157" s="388"/>
      <c r="Q157" s="387"/>
      <c r="R157" s="360"/>
    </row>
    <row r="158" spans="1:18" s="361" customFormat="1" ht="13.5" customHeight="1">
      <c r="A158" s="348"/>
      <c r="B158" s="364"/>
      <c r="C158" s="365"/>
      <c r="D158" s="366"/>
      <c r="E158" s="354"/>
      <c r="F158" s="354"/>
      <c r="G158" s="354"/>
      <c r="H158" s="367" t="s">
        <v>14</v>
      </c>
      <c r="I158" s="368" t="s">
        <v>227</v>
      </c>
      <c r="J158" s="353" t="str">
        <f>UPPER(IF(OR(I158="a",I158="as"),E157,IF(OR(I158="b",I158="bs"),E159,)))</f>
        <v>胡龍融</v>
      </c>
      <c r="K158" s="375"/>
      <c r="L158" s="369"/>
      <c r="M158" s="376"/>
      <c r="N158" s="380"/>
      <c r="O158" s="382"/>
      <c r="P158" s="388"/>
      <c r="Q158" s="387"/>
      <c r="R158" s="360"/>
    </row>
    <row r="159" spans="1:18" s="361" customFormat="1" ht="13.5" customHeight="1">
      <c r="A159" s="363" t="s">
        <v>290</v>
      </c>
      <c r="B159" s="349">
        <f>IF($D159="","",VLOOKUP($D159,'[6]男單2.0名單'!$A$6:$P$261,15))</f>
        <v>0</v>
      </c>
      <c r="C159" s="350">
        <f>IF($D159="","",VLOOKUP($D159,'[6]男單2.0名單'!$A$6:$P$261,16))</f>
        <v>0</v>
      </c>
      <c r="D159" s="351">
        <v>139</v>
      </c>
      <c r="E159" s="352" t="str">
        <f>UPPER(IF($D159="","",VLOOKUP($D159,'[6]男單2.0名單'!$A$6:$P$261,2)))</f>
        <v>BYE</v>
      </c>
      <c r="F159" s="454">
        <f>IF($D159="","",VLOOKUP($D159,'[6]男單2.0名單'!$A$6:$P$261,3))</f>
        <v>0</v>
      </c>
      <c r="G159" s="454"/>
      <c r="H159" s="454"/>
      <c r="I159" s="375"/>
      <c r="J159" s="369"/>
      <c r="K159" s="369"/>
      <c r="L159" s="369"/>
      <c r="M159" s="376"/>
      <c r="N159" s="380"/>
      <c r="O159" s="382"/>
      <c r="P159" s="388"/>
      <c r="Q159" s="387"/>
      <c r="R159" s="360"/>
    </row>
    <row r="160" spans="1:18" s="361" customFormat="1" ht="13.5" customHeight="1">
      <c r="A160" s="363"/>
      <c r="B160" s="364"/>
      <c r="C160" s="365"/>
      <c r="D160" s="366"/>
      <c r="E160" s="354"/>
      <c r="F160" s="354"/>
      <c r="G160" s="354"/>
      <c r="H160" s="367" t="s">
        <v>14</v>
      </c>
      <c r="I160" s="369"/>
      <c r="J160" s="369"/>
      <c r="K160" s="369"/>
      <c r="L160" s="377" t="s">
        <v>14</v>
      </c>
      <c r="M160" s="381" t="s">
        <v>228</v>
      </c>
      <c r="N160" s="353" t="str">
        <f>UPPER(IF(OR(M160="a",M160="as"),L156,IF(OR(M160="b",M160="bs"),L164,)))</f>
        <v>徐謀俊</v>
      </c>
      <c r="O160" s="389"/>
      <c r="P160" s="388"/>
      <c r="Q160" s="387"/>
      <c r="R160" s="360"/>
    </row>
    <row r="161" spans="1:18" s="361" customFormat="1" ht="13.5" customHeight="1">
      <c r="A161" s="363" t="s">
        <v>291</v>
      </c>
      <c r="B161" s="349">
        <f>IF($D161="","",VLOOKUP($D161,'[6]男單2.0名單'!$A$6:$P$261,15))</f>
        <v>0</v>
      </c>
      <c r="C161" s="350">
        <f>IF($D161="","",VLOOKUP($D161,'[6]男單2.0名單'!$A$6:$P$261,16))</f>
        <v>0</v>
      </c>
      <c r="D161" s="351">
        <v>78</v>
      </c>
      <c r="E161" s="352" t="str">
        <f>UPPER(IF($D161="","",VLOOKUP($D161,'[6]男單2.0名單'!$A$6:$P$261,2)))</f>
        <v>蘇睿杰</v>
      </c>
      <c r="F161" s="454">
        <f>IF($D161="","",VLOOKUP($D161,'[6]男單2.0名單'!$A$6:$P$261,3))</f>
        <v>0</v>
      </c>
      <c r="G161" s="454"/>
      <c r="H161" s="454"/>
      <c r="I161" s="353"/>
      <c r="J161" s="369"/>
      <c r="K161" s="369"/>
      <c r="L161" s="369"/>
      <c r="M161" s="376"/>
      <c r="N161" s="369">
        <v>62</v>
      </c>
      <c r="O161" s="390"/>
      <c r="P161" s="388"/>
      <c r="Q161" s="387"/>
      <c r="R161" s="360"/>
    </row>
    <row r="162" spans="1:18" s="361" customFormat="1" ht="13.5" customHeight="1">
      <c r="A162" s="363"/>
      <c r="B162" s="364"/>
      <c r="C162" s="365"/>
      <c r="D162" s="366"/>
      <c r="E162" s="354"/>
      <c r="F162" s="354"/>
      <c r="G162" s="354"/>
      <c r="H162" s="367" t="s">
        <v>14</v>
      </c>
      <c r="I162" s="368" t="s">
        <v>227</v>
      </c>
      <c r="J162" s="353" t="str">
        <f>UPPER(IF(OR(I162="a",I162="as"),E161,IF(OR(I162="b",I162="bs"),E163,)))</f>
        <v>蘇睿杰</v>
      </c>
      <c r="K162" s="353"/>
      <c r="L162" s="369"/>
      <c r="M162" s="376"/>
      <c r="N162" s="380"/>
      <c r="O162" s="390"/>
      <c r="P162" s="388"/>
      <c r="Q162" s="387"/>
      <c r="R162" s="360"/>
    </row>
    <row r="163" spans="1:18" s="361" customFormat="1" ht="13.5" customHeight="1">
      <c r="A163" s="363" t="s">
        <v>292</v>
      </c>
      <c r="B163" s="349">
        <f>IF($D163="","",VLOOKUP($D163,'[6]男單2.0名單'!$A$6:$P$261,15))</f>
        <v>0</v>
      </c>
      <c r="C163" s="350">
        <f>IF($D163="","",VLOOKUP($D163,'[6]男單2.0名單'!$A$6:$P$261,16))</f>
        <v>0</v>
      </c>
      <c r="D163" s="351">
        <v>137</v>
      </c>
      <c r="E163" s="352" t="str">
        <f>UPPER(IF($D163="","",VLOOKUP($D163,'[6]男單2.0名單'!$A$6:$P$261,2)))</f>
        <v>BYE</v>
      </c>
      <c r="F163" s="454">
        <f>IF($D163="","",VLOOKUP($D163,'[6]男單2.0名單'!$A$6:$P$261,3))</f>
        <v>0</v>
      </c>
      <c r="G163" s="454"/>
      <c r="H163" s="454"/>
      <c r="I163" s="375"/>
      <c r="J163" s="369"/>
      <c r="K163" s="376"/>
      <c r="L163" s="369"/>
      <c r="M163" s="376"/>
      <c r="N163" s="380"/>
      <c r="O163" s="390"/>
      <c r="P163" s="388"/>
      <c r="Q163" s="387"/>
      <c r="R163" s="360"/>
    </row>
    <row r="164" spans="1:18" s="361" customFormat="1" ht="13.5" customHeight="1">
      <c r="A164" s="363"/>
      <c r="B164" s="364"/>
      <c r="C164" s="365"/>
      <c r="D164" s="366"/>
      <c r="E164" s="354"/>
      <c r="F164" s="354"/>
      <c r="G164" s="354"/>
      <c r="H164" s="354"/>
      <c r="I164" s="369"/>
      <c r="J164" s="377" t="s">
        <v>14</v>
      </c>
      <c r="K164" s="381" t="s">
        <v>228</v>
      </c>
      <c r="L164" s="353" t="str">
        <f>UPPER(IF(OR(K164="a",K164="as"),J162,IF(OR(K164="b",K164="bs"),J166,)))</f>
        <v>徐謀俊</v>
      </c>
      <c r="M164" s="375"/>
      <c r="N164" s="380"/>
      <c r="O164" s="390"/>
      <c r="P164" s="388"/>
      <c r="Q164" s="387"/>
      <c r="R164" s="360"/>
    </row>
    <row r="165" spans="1:18" s="361" customFormat="1" ht="13.5" customHeight="1">
      <c r="A165" s="363" t="s">
        <v>293</v>
      </c>
      <c r="B165" s="349">
        <f>IF($D165="","",VLOOKUP($D165,'[6]男單2.0名單'!$A$6:$P$261,15))</f>
        <v>0</v>
      </c>
      <c r="C165" s="350">
        <f>IF($D165="","",VLOOKUP($D165,'[6]男單2.0名單'!$A$6:$P$261,16))</f>
        <v>0</v>
      </c>
      <c r="D165" s="351">
        <v>57</v>
      </c>
      <c r="E165" s="352" t="str">
        <f>UPPER(IF($D165="","",VLOOKUP($D165,'[6]男單2.0名單'!$A$6:$P$261,2)))</f>
        <v>徐謀俊</v>
      </c>
      <c r="F165" s="454" t="str">
        <f>IF($D165="","",VLOOKUP($D165,'[6]男單2.0名單'!$A$6:$P$261,3))</f>
        <v>北市私立景文中學</v>
      </c>
      <c r="G165" s="454"/>
      <c r="H165" s="454"/>
      <c r="I165" s="353"/>
      <c r="J165" s="369"/>
      <c r="K165" s="376"/>
      <c r="L165" s="369">
        <v>60</v>
      </c>
      <c r="M165" s="369"/>
      <c r="N165" s="380"/>
      <c r="O165" s="390"/>
      <c r="P165" s="388"/>
      <c r="Q165" s="387"/>
      <c r="R165" s="360"/>
    </row>
    <row r="166" spans="1:18" s="361" customFormat="1" ht="13.5" customHeight="1">
      <c r="A166" s="363"/>
      <c r="B166" s="364"/>
      <c r="C166" s="365"/>
      <c r="D166" s="366"/>
      <c r="E166" s="354"/>
      <c r="F166" s="354"/>
      <c r="G166" s="354"/>
      <c r="H166" s="367" t="s">
        <v>14</v>
      </c>
      <c r="I166" s="368" t="s">
        <v>227</v>
      </c>
      <c r="J166" s="353" t="str">
        <f>UPPER(IF(OR(I166="a",I166="as"),E165,IF(OR(I166="b",I166="bs"),E167,)))</f>
        <v>徐謀俊</v>
      </c>
      <c r="K166" s="375"/>
      <c r="L166" s="369"/>
      <c r="M166" s="369"/>
      <c r="N166" s="380"/>
      <c r="O166" s="390"/>
      <c r="P166" s="388"/>
      <c r="Q166" s="387"/>
      <c r="R166" s="360"/>
    </row>
    <row r="167" spans="1:18" s="361" customFormat="1" ht="13.5" customHeight="1">
      <c r="A167" s="348" t="s">
        <v>294</v>
      </c>
      <c r="B167" s="349">
        <f>IF($D167="","",VLOOKUP($D167,'[6]男單2.0名單'!$A$6:$P$261,15))</f>
        <v>0</v>
      </c>
      <c r="C167" s="350">
        <f>IF($D167="","",VLOOKUP($D167,'[6]男單2.0名單'!$A$6:$P$261,16))</f>
        <v>0</v>
      </c>
      <c r="D167" s="351">
        <v>137</v>
      </c>
      <c r="E167" s="352" t="str">
        <f>UPPER(IF($D167="","",VLOOKUP($D167,'[6]男單2.0名單'!$A$6:$P$261,2)))</f>
        <v>BYE</v>
      </c>
      <c r="F167" s="454">
        <f>IF($D167="","",VLOOKUP($D167,'[6]男單2.0名單'!$A$6:$P$261,3))</f>
        <v>0</v>
      </c>
      <c r="G167" s="454"/>
      <c r="H167" s="454"/>
      <c r="I167" s="375"/>
      <c r="J167" s="369"/>
      <c r="K167" s="369"/>
      <c r="L167" s="369"/>
      <c r="M167" s="369"/>
      <c r="N167" s="390"/>
      <c r="O167" s="390"/>
      <c r="P167" s="388"/>
      <c r="Q167" s="387"/>
      <c r="R167" s="360"/>
    </row>
    <row r="168" spans="1:19" s="361" customFormat="1" ht="13.5" customHeight="1">
      <c r="A168" s="363"/>
      <c r="B168" s="364"/>
      <c r="C168" s="365"/>
      <c r="D168" s="366"/>
      <c r="E168" s="354"/>
      <c r="F168" s="354"/>
      <c r="G168" s="354"/>
      <c r="H168" s="354"/>
      <c r="I168" s="369"/>
      <c r="J168" s="369"/>
      <c r="K168" s="369"/>
      <c r="L168" s="369"/>
      <c r="M168" s="369"/>
      <c r="N168" s="391"/>
      <c r="O168" s="392"/>
      <c r="P168" s="393" t="s">
        <v>228</v>
      </c>
      <c r="Q168" s="353" t="str">
        <f>UPPER(IF(OR(P168="a",P168="as"),P152,IF(OR(P168="b",P168="bs"),P184,)))</f>
        <v>呂新鈿</v>
      </c>
      <c r="R168" s="360"/>
      <c r="S168" s="386" t="s">
        <v>295</v>
      </c>
    </row>
    <row r="169" spans="1:18" s="361" customFormat="1" ht="13.5" customHeight="1">
      <c r="A169" s="348" t="s">
        <v>296</v>
      </c>
      <c r="B169" s="349">
        <f>IF($D169="","",VLOOKUP($D169,'[6]男單2.0名單'!$A$6:$P$261,15))</f>
        <v>0</v>
      </c>
      <c r="C169" s="350">
        <f>IF($D169="","",VLOOKUP($D169,'[6]男單2.0名單'!$A$6:$P$261,16))</f>
        <v>0</v>
      </c>
      <c r="D169" s="351">
        <v>19</v>
      </c>
      <c r="E169" s="352" t="str">
        <f>UPPER(IF($D169="","",VLOOKUP($D169,'[6]男單2.0名單'!$A$6:$P$261,2)))</f>
        <v>蕭耀宇</v>
      </c>
      <c r="F169" s="454" t="str">
        <f>IF($D169="","",VLOOKUP($D169,'[6]男單2.0名單'!$A$6:$P$261,3))</f>
        <v>國立台灣師範大學</v>
      </c>
      <c r="G169" s="454"/>
      <c r="H169" s="454"/>
      <c r="I169" s="353"/>
      <c r="J169" s="369"/>
      <c r="K169" s="369"/>
      <c r="L169" s="369"/>
      <c r="M169" s="369"/>
      <c r="N169" s="377" t="s">
        <v>14</v>
      </c>
      <c r="O169" s="394" t="s">
        <v>231</v>
      </c>
      <c r="P169" s="376"/>
      <c r="Q169" s="406">
        <v>62</v>
      </c>
      <c r="R169" s="360"/>
    </row>
    <row r="170" spans="1:18" s="361" customFormat="1" ht="13.5" customHeight="1">
      <c r="A170" s="363"/>
      <c r="B170" s="364"/>
      <c r="C170" s="365"/>
      <c r="D170" s="366"/>
      <c r="E170" s="354"/>
      <c r="F170" s="354"/>
      <c r="G170" s="354"/>
      <c r="H170" s="367" t="s">
        <v>14</v>
      </c>
      <c r="I170" s="368" t="s">
        <v>227</v>
      </c>
      <c r="J170" s="353" t="str">
        <f>UPPER(IF(OR(I170="a",I170="as"),E169,IF(OR(I170="b",I170="bs"),E171,)))</f>
        <v>蕭耀宇</v>
      </c>
      <c r="K170" s="353"/>
      <c r="L170" s="369"/>
      <c r="M170" s="369"/>
      <c r="N170" s="380"/>
      <c r="O170" s="390"/>
      <c r="P170" s="388"/>
      <c r="Q170" s="387"/>
      <c r="R170" s="360"/>
    </row>
    <row r="171" spans="1:18" s="361" customFormat="1" ht="13.5" customHeight="1">
      <c r="A171" s="363" t="s">
        <v>297</v>
      </c>
      <c r="B171" s="349">
        <f>IF($D171="","",VLOOKUP($D171,'[6]男單2.0名單'!$A$6:$P$261,15))</f>
        <v>0</v>
      </c>
      <c r="C171" s="350">
        <f>IF($D171="","",VLOOKUP($D171,'[6]男單2.0名單'!$A$6:$P$261,16))</f>
        <v>0</v>
      </c>
      <c r="D171" s="351">
        <v>138</v>
      </c>
      <c r="E171" s="352" t="str">
        <f>UPPER(IF($D171="","",VLOOKUP($D171,'[6]男單2.0名單'!$A$6:$P$261,2)))</f>
        <v>BYE</v>
      </c>
      <c r="F171" s="454">
        <f>IF($D171="","",VLOOKUP($D171,'[6]男單2.0名單'!$A$6:$P$261,3))</f>
        <v>0</v>
      </c>
      <c r="G171" s="454"/>
      <c r="H171" s="454"/>
      <c r="I171" s="375"/>
      <c r="J171" s="369"/>
      <c r="K171" s="376"/>
      <c r="L171" s="369"/>
      <c r="M171" s="369"/>
      <c r="N171" s="380"/>
      <c r="O171" s="390"/>
      <c r="P171" s="388"/>
      <c r="Q171" s="387"/>
      <c r="R171" s="360"/>
    </row>
    <row r="172" spans="1:18" s="361" customFormat="1" ht="13.5" customHeight="1">
      <c r="A172" s="363"/>
      <c r="B172" s="364"/>
      <c r="C172" s="365"/>
      <c r="D172" s="366"/>
      <c r="E172" s="354"/>
      <c r="F172" s="354"/>
      <c r="G172" s="354"/>
      <c r="H172" s="354"/>
      <c r="I172" s="369"/>
      <c r="J172" s="377" t="s">
        <v>14</v>
      </c>
      <c r="K172" s="381" t="s">
        <v>227</v>
      </c>
      <c r="L172" s="353" t="str">
        <f>UPPER(IF(OR(K172="a",K172="as"),J170,IF(OR(K172="b",K172="bs"),J174,)))</f>
        <v>蕭耀宇</v>
      </c>
      <c r="M172" s="353"/>
      <c r="N172" s="380"/>
      <c r="O172" s="390"/>
      <c r="P172" s="388"/>
      <c r="Q172" s="387"/>
      <c r="R172" s="360"/>
    </row>
    <row r="173" spans="1:18" s="361" customFormat="1" ht="13.5" customHeight="1">
      <c r="A173" s="363" t="s">
        <v>298</v>
      </c>
      <c r="B173" s="349">
        <f>IF($D173="","",VLOOKUP($D173,'[6]男單2.0名單'!$A$6:$P$261,15))</f>
        <v>0</v>
      </c>
      <c r="C173" s="350">
        <f>IF($D173="","",VLOOKUP($D173,'[6]男單2.0名單'!$A$6:$P$261,16))</f>
        <v>0</v>
      </c>
      <c r="D173" s="351">
        <v>127</v>
      </c>
      <c r="E173" s="352" t="str">
        <f>UPPER(IF($D173="","",VLOOKUP($D173,'[6]男單2.0名單'!$A$6:$P$261,2)))</f>
        <v>戶田  太</v>
      </c>
      <c r="F173" s="454" t="str">
        <f>IF($D173="","",VLOOKUP($D173,'[6]男單2.0名單'!$A$6:$P$261,3))</f>
        <v>台北日橋學校</v>
      </c>
      <c r="G173" s="454"/>
      <c r="H173" s="454"/>
      <c r="I173" s="353"/>
      <c r="J173" s="369"/>
      <c r="K173" s="376"/>
      <c r="L173" s="369">
        <v>62</v>
      </c>
      <c r="M173" s="376"/>
      <c r="N173" s="380"/>
      <c r="O173" s="390"/>
      <c r="P173" s="388"/>
      <c r="Q173" s="387"/>
      <c r="R173" s="360"/>
    </row>
    <row r="174" spans="1:18" s="361" customFormat="1" ht="13.5" customHeight="1">
      <c r="A174" s="363"/>
      <c r="B174" s="364"/>
      <c r="C174" s="365"/>
      <c r="D174" s="366"/>
      <c r="E174" s="354"/>
      <c r="F174" s="354"/>
      <c r="G174" s="354"/>
      <c r="H174" s="367" t="s">
        <v>14</v>
      </c>
      <c r="I174" s="368" t="s">
        <v>227</v>
      </c>
      <c r="J174" s="353" t="str">
        <f>UPPER(IF(OR(I174="a",I174="as"),E173,IF(OR(I174="b",I174="bs"),E175,)))</f>
        <v>戶田  太</v>
      </c>
      <c r="K174" s="375"/>
      <c r="L174" s="369"/>
      <c r="M174" s="376"/>
      <c r="N174" s="380"/>
      <c r="O174" s="390"/>
      <c r="P174" s="388"/>
      <c r="Q174" s="387"/>
      <c r="R174" s="360"/>
    </row>
    <row r="175" spans="1:18" s="361" customFormat="1" ht="13.5" customHeight="1">
      <c r="A175" s="363" t="s">
        <v>299</v>
      </c>
      <c r="B175" s="349">
        <f>IF($D175="","",VLOOKUP($D175,'[6]男單2.0名單'!$A$6:$P$261,15))</f>
        <v>0</v>
      </c>
      <c r="C175" s="350">
        <f>IF($D175="","",VLOOKUP($D175,'[6]男單2.0名單'!$A$6:$P$261,16))</f>
        <v>0</v>
      </c>
      <c r="D175" s="351">
        <v>139</v>
      </c>
      <c r="E175" s="352" t="str">
        <f>UPPER(IF($D175="","",VLOOKUP($D175,'[6]男單2.0名單'!$A$6:$P$261,2)))</f>
        <v>BYE</v>
      </c>
      <c r="F175" s="454">
        <f>IF($D175="","",VLOOKUP($D175,'[6]男單2.0名單'!$A$6:$P$261,3))</f>
        <v>0</v>
      </c>
      <c r="G175" s="454"/>
      <c r="H175" s="454"/>
      <c r="I175" s="375"/>
      <c r="J175" s="369"/>
      <c r="K175" s="369"/>
      <c r="L175" s="369"/>
      <c r="M175" s="376"/>
      <c r="N175" s="380"/>
      <c r="O175" s="390"/>
      <c r="P175" s="388"/>
      <c r="Q175" s="387"/>
      <c r="R175" s="360"/>
    </row>
    <row r="176" spans="1:18" s="361" customFormat="1" ht="13.5" customHeight="1">
      <c r="A176" s="363"/>
      <c r="B176" s="364"/>
      <c r="C176" s="365"/>
      <c r="D176" s="366"/>
      <c r="E176" s="354"/>
      <c r="F176" s="354"/>
      <c r="G176" s="354"/>
      <c r="H176" s="367" t="s">
        <v>14</v>
      </c>
      <c r="I176" s="369"/>
      <c r="J176" s="369"/>
      <c r="K176" s="369"/>
      <c r="L176" s="377" t="s">
        <v>14</v>
      </c>
      <c r="M176" s="381" t="s">
        <v>228</v>
      </c>
      <c r="N176" s="353" t="str">
        <f>UPPER(IF(OR(M176="a",M176="as"),L172,IF(OR(M176="b",M176="bs"),L180,)))</f>
        <v>劉陳祥</v>
      </c>
      <c r="O176" s="396"/>
      <c r="P176" s="388"/>
      <c r="Q176" s="387"/>
      <c r="R176" s="360"/>
    </row>
    <row r="177" spans="1:18" s="361" customFormat="1" ht="13.5" customHeight="1">
      <c r="A177" s="363" t="s">
        <v>300</v>
      </c>
      <c r="B177" s="349">
        <f>IF($D177="","",VLOOKUP($D177,'[6]男單2.0名單'!$A$6:$P$261,15))</f>
        <v>0</v>
      </c>
      <c r="C177" s="350">
        <f>IF($D177="","",VLOOKUP($D177,'[6]男單2.0名單'!$A$6:$P$261,16))</f>
        <v>0</v>
      </c>
      <c r="D177" s="351">
        <v>79</v>
      </c>
      <c r="E177" s="352" t="str">
        <f>UPPER(IF($D177="","",VLOOKUP($D177,'[6]男單2.0名單'!$A$6:$P$261,2)))</f>
        <v>劉陳祥</v>
      </c>
      <c r="F177" s="454">
        <f>IF($D177="","",VLOOKUP($D177,'[6]男單2.0名單'!$A$6:$P$261,3))</f>
        <v>0</v>
      </c>
      <c r="G177" s="454"/>
      <c r="H177" s="454"/>
      <c r="I177" s="353"/>
      <c r="J177" s="369"/>
      <c r="K177" s="369"/>
      <c r="L177" s="369"/>
      <c r="M177" s="376"/>
      <c r="N177" s="369">
        <v>64</v>
      </c>
      <c r="O177" s="382"/>
      <c r="P177" s="388"/>
      <c r="Q177" s="387"/>
      <c r="R177" s="360"/>
    </row>
    <row r="178" spans="1:18" s="361" customFormat="1" ht="13.5" customHeight="1">
      <c r="A178" s="363"/>
      <c r="B178" s="364"/>
      <c r="C178" s="365"/>
      <c r="D178" s="366"/>
      <c r="E178" s="354"/>
      <c r="F178" s="354"/>
      <c r="G178" s="354"/>
      <c r="H178" s="367" t="s">
        <v>14</v>
      </c>
      <c r="I178" s="368" t="s">
        <v>227</v>
      </c>
      <c r="J178" s="353" t="str">
        <f>UPPER(IF(OR(I178="a",I178="as"),E177,IF(OR(I178="b",I178="bs"),E179,)))</f>
        <v>劉陳祥</v>
      </c>
      <c r="K178" s="353"/>
      <c r="L178" s="369"/>
      <c r="M178" s="376"/>
      <c r="N178" s="380"/>
      <c r="O178" s="382"/>
      <c r="P178" s="388"/>
      <c r="Q178" s="387"/>
      <c r="R178" s="360"/>
    </row>
    <row r="179" spans="1:18" s="361" customFormat="1" ht="13.5" customHeight="1">
      <c r="A179" s="363" t="s">
        <v>301</v>
      </c>
      <c r="B179" s="349">
        <f>IF($D179="","",VLOOKUP($D179,'[6]男單2.0名單'!$A$6:$P$261,15))</f>
        <v>0</v>
      </c>
      <c r="C179" s="350">
        <f>IF($D179="","",VLOOKUP($D179,'[6]男單2.0名單'!$A$6:$P$261,16))</f>
        <v>0</v>
      </c>
      <c r="D179" s="351">
        <v>140</v>
      </c>
      <c r="E179" s="352" t="str">
        <f>UPPER(IF($D179="","",VLOOKUP($D179,'[6]男單2.0名單'!$A$6:$P$261,2)))</f>
        <v>BYE</v>
      </c>
      <c r="F179" s="454">
        <f>IF($D179="","",VLOOKUP($D179,'[6]男單2.0名單'!$A$6:$P$261,3))</f>
        <v>0</v>
      </c>
      <c r="G179" s="454"/>
      <c r="H179" s="454"/>
      <c r="I179" s="375"/>
      <c r="J179" s="369"/>
      <c r="K179" s="376"/>
      <c r="L179" s="369"/>
      <c r="M179" s="376"/>
      <c r="N179" s="380"/>
      <c r="O179" s="382"/>
      <c r="P179" s="388"/>
      <c r="Q179" s="387"/>
      <c r="R179" s="360"/>
    </row>
    <row r="180" spans="1:18" s="361" customFormat="1" ht="13.5" customHeight="1">
      <c r="A180" s="363"/>
      <c r="B180" s="364"/>
      <c r="C180" s="365"/>
      <c r="D180" s="366"/>
      <c r="E180" s="354"/>
      <c r="F180" s="354"/>
      <c r="G180" s="354"/>
      <c r="H180" s="354"/>
      <c r="I180" s="369"/>
      <c r="J180" s="377" t="s">
        <v>14</v>
      </c>
      <c r="K180" s="381" t="s">
        <v>227</v>
      </c>
      <c r="L180" s="353" t="str">
        <f>UPPER(IF(OR(K180="a",K180="as"),J178,IF(OR(K180="b",K180="bs"),J182,)))</f>
        <v>劉陳祥</v>
      </c>
      <c r="M180" s="375"/>
      <c r="N180" s="380"/>
      <c r="O180" s="382"/>
      <c r="P180" s="388"/>
      <c r="Q180" s="387"/>
      <c r="R180" s="360"/>
    </row>
    <row r="181" spans="1:18" s="361" customFormat="1" ht="13.5" customHeight="1">
      <c r="A181" s="363" t="s">
        <v>302</v>
      </c>
      <c r="B181" s="349">
        <f>IF($D181="","",VLOOKUP($D181,'[6]男單2.0名單'!$A$6:$P$261,15))</f>
        <v>0</v>
      </c>
      <c r="C181" s="350">
        <f>IF($D181="","",VLOOKUP($D181,'[6]男單2.0名單'!$A$6:$P$261,16))</f>
        <v>0</v>
      </c>
      <c r="D181" s="351">
        <v>58</v>
      </c>
      <c r="E181" s="352" t="str">
        <f>UPPER(IF($D181="","",VLOOKUP($D181,'[6]男單2.0名單'!$A$6:$P$261,2)))</f>
        <v>黃馨弘</v>
      </c>
      <c r="F181" s="454">
        <f>IF($D181="","",VLOOKUP($D181,'[6]男單2.0名單'!$A$6:$P$261,3))</f>
        <v>0</v>
      </c>
      <c r="G181" s="454"/>
      <c r="H181" s="454"/>
      <c r="I181" s="353"/>
      <c r="J181" s="369"/>
      <c r="K181" s="376"/>
      <c r="L181" s="369">
        <v>62</v>
      </c>
      <c r="M181" s="369"/>
      <c r="N181" s="380"/>
      <c r="O181" s="382"/>
      <c r="P181" s="388"/>
      <c r="Q181" s="387"/>
      <c r="R181" s="360"/>
    </row>
    <row r="182" spans="1:18" s="361" customFormat="1" ht="13.5" customHeight="1">
      <c r="A182" s="363"/>
      <c r="B182" s="364"/>
      <c r="C182" s="365"/>
      <c r="D182" s="366"/>
      <c r="E182" s="354"/>
      <c r="F182" s="354"/>
      <c r="G182" s="354"/>
      <c r="H182" s="367" t="s">
        <v>14</v>
      </c>
      <c r="I182" s="368" t="s">
        <v>227</v>
      </c>
      <c r="J182" s="353" t="str">
        <f>UPPER(IF(OR(I182="a",I182="as"),E181,IF(OR(I182="b",I182="bs"),E183,)))</f>
        <v>黃馨弘</v>
      </c>
      <c r="K182" s="375"/>
      <c r="L182" s="369"/>
      <c r="M182" s="369"/>
      <c r="N182" s="380"/>
      <c r="O182" s="382"/>
      <c r="P182" s="397"/>
      <c r="Q182" s="387"/>
      <c r="R182" s="360"/>
    </row>
    <row r="183" spans="1:18" s="361" customFormat="1" ht="13.5" customHeight="1">
      <c r="A183" s="348" t="s">
        <v>303</v>
      </c>
      <c r="B183" s="349">
        <f>IF($D183="","",VLOOKUP($D183,'[6]男單2.0名單'!$A$6:$P$261,15))</f>
        <v>0</v>
      </c>
      <c r="C183" s="350">
        <f>IF($D183="","",VLOOKUP($D183,'[6]男單2.0名單'!$A$6:$P$261,16))</f>
        <v>0</v>
      </c>
      <c r="D183" s="351">
        <v>141</v>
      </c>
      <c r="E183" s="352" t="str">
        <f>UPPER(IF($D183="","",VLOOKUP($D183,'[6]男單2.0名單'!$A$6:$P$261,2)))</f>
        <v>BYE</v>
      </c>
      <c r="F183" s="454">
        <f>IF($D183="","",VLOOKUP($D183,'[6]男單2.0名單'!$A$6:$P$261,3))</f>
        <v>0</v>
      </c>
      <c r="G183" s="454"/>
      <c r="H183" s="454"/>
      <c r="I183" s="375"/>
      <c r="J183" s="369"/>
      <c r="K183" s="369"/>
      <c r="L183" s="369"/>
      <c r="M183" s="369"/>
      <c r="N183" s="380"/>
      <c r="O183" s="382"/>
      <c r="P183" s="388"/>
      <c r="Q183" s="387"/>
      <c r="R183" s="360"/>
    </row>
    <row r="184" spans="1:18" s="361" customFormat="1" ht="13.5" customHeight="1">
      <c r="A184" s="363"/>
      <c r="B184" s="364"/>
      <c r="C184" s="365"/>
      <c r="D184" s="366"/>
      <c r="E184" s="354"/>
      <c r="F184" s="354"/>
      <c r="G184" s="354"/>
      <c r="H184" s="354"/>
      <c r="I184" s="369"/>
      <c r="J184" s="369"/>
      <c r="K184" s="369"/>
      <c r="L184" s="369"/>
      <c r="M184" s="369"/>
      <c r="N184" s="377" t="s">
        <v>14</v>
      </c>
      <c r="O184" s="381" t="s">
        <v>228</v>
      </c>
      <c r="P184" s="375" t="str">
        <f>UPPER(IF(OR(O184="a",O184="as"),N176,IF(OR(O184="b",O184="bs"),N192,)))</f>
        <v>呂新鈿</v>
      </c>
      <c r="Q184" s="398"/>
      <c r="R184" s="360"/>
    </row>
    <row r="185" spans="1:18" s="361" customFormat="1" ht="13.5" customHeight="1">
      <c r="A185" s="348" t="s">
        <v>304</v>
      </c>
      <c r="B185" s="349">
        <f>IF($D185="","",VLOOKUP($D185,'[6]男單2.0名單'!$A$6:$P$261,15))</f>
        <v>0</v>
      </c>
      <c r="C185" s="350">
        <f>IF($D185="","",VLOOKUP($D185,'[6]男單2.0名單'!$A$6:$P$261,16))</f>
        <v>0</v>
      </c>
      <c r="D185" s="351">
        <v>46</v>
      </c>
      <c r="E185" s="352" t="str">
        <f>UPPER(IF($D185="","",VLOOKUP($D185,'[6]男單2.0名單'!$A$6:$P$261,2)))</f>
        <v>呂新鈿</v>
      </c>
      <c r="F185" s="454" t="str">
        <f>IF($D185="","",VLOOKUP($D185,'[6]男單2.0名單'!$A$6:$P$261,3))</f>
        <v>台北市蘭興網球場</v>
      </c>
      <c r="G185" s="454"/>
      <c r="H185" s="454"/>
      <c r="I185" s="353"/>
      <c r="J185" s="369"/>
      <c r="K185" s="369"/>
      <c r="L185" s="369"/>
      <c r="M185" s="369"/>
      <c r="N185" s="380"/>
      <c r="O185" s="382"/>
      <c r="P185" s="369"/>
      <c r="Q185" s="373"/>
      <c r="R185" s="360"/>
    </row>
    <row r="186" spans="1:18" s="361" customFormat="1" ht="13.5" customHeight="1">
      <c r="A186" s="363"/>
      <c r="B186" s="364"/>
      <c r="C186" s="365"/>
      <c r="D186" s="366"/>
      <c r="E186" s="354"/>
      <c r="F186" s="354"/>
      <c r="G186" s="354"/>
      <c r="H186" s="367" t="s">
        <v>14</v>
      </c>
      <c r="I186" s="368" t="s">
        <v>227</v>
      </c>
      <c r="J186" s="353" t="str">
        <f>UPPER(IF(OR(I186="a",I186="as"),E185,IF(OR(I186="b",I186="bs"),E187,)))</f>
        <v>呂新鈿</v>
      </c>
      <c r="K186" s="353"/>
      <c r="L186" s="369"/>
      <c r="M186" s="369"/>
      <c r="N186" s="380"/>
      <c r="O186" s="382"/>
      <c r="P186" s="380"/>
      <c r="Q186" s="373"/>
      <c r="R186" s="360"/>
    </row>
    <row r="187" spans="1:18" s="361" customFormat="1" ht="13.5" customHeight="1">
      <c r="A187" s="363" t="s">
        <v>305</v>
      </c>
      <c r="B187" s="349">
        <f>IF($D187="","",VLOOKUP($D187,'[6]男單2.0名單'!$A$6:$P$261,15))</f>
        <v>0</v>
      </c>
      <c r="C187" s="350">
        <f>IF($D187="","",VLOOKUP($D187,'[6]男單2.0名單'!$A$6:$P$261,16))</f>
        <v>0</v>
      </c>
      <c r="D187" s="351">
        <v>142</v>
      </c>
      <c r="E187" s="352" t="str">
        <f>UPPER(IF($D187="","",VLOOKUP($D187,'[6]男單2.0名單'!$A$6:$P$261,2)))</f>
        <v>BYE</v>
      </c>
      <c r="F187" s="454">
        <f>IF($D187="","",VLOOKUP($D187,'[6]男單2.0名單'!$A$6:$P$261,3))</f>
        <v>0</v>
      </c>
      <c r="G187" s="454"/>
      <c r="H187" s="454"/>
      <c r="I187" s="375"/>
      <c r="J187" s="369"/>
      <c r="K187" s="376"/>
      <c r="L187" s="369"/>
      <c r="M187" s="369"/>
      <c r="N187" s="380"/>
      <c r="O187" s="382"/>
      <c r="P187" s="380"/>
      <c r="Q187" s="373"/>
      <c r="R187" s="360"/>
    </row>
    <row r="188" spans="1:18" s="361" customFormat="1" ht="13.5" customHeight="1">
      <c r="A188" s="363"/>
      <c r="B188" s="364"/>
      <c r="C188" s="365"/>
      <c r="D188" s="366"/>
      <c r="E188" s="354"/>
      <c r="F188" s="354"/>
      <c r="G188" s="354"/>
      <c r="H188" s="354"/>
      <c r="I188" s="369"/>
      <c r="J188" s="377" t="s">
        <v>14</v>
      </c>
      <c r="K188" s="381" t="s">
        <v>227</v>
      </c>
      <c r="L188" s="353" t="str">
        <f>UPPER(IF(OR(K188="a",K188="as"),J186,IF(OR(K188="b",K188="bs"),J190,)))</f>
        <v>呂新鈿</v>
      </c>
      <c r="M188" s="353"/>
      <c r="N188" s="380"/>
      <c r="O188" s="382"/>
      <c r="P188" s="380"/>
      <c r="Q188" s="373"/>
      <c r="R188" s="360"/>
    </row>
    <row r="189" spans="1:18" s="361" customFormat="1" ht="13.5" customHeight="1">
      <c r="A189" s="363" t="s">
        <v>306</v>
      </c>
      <c r="B189" s="349">
        <f>IF($D189="","",VLOOKUP($D189,'[6]男單2.0名單'!$A$6:$P$261,15))</f>
        <v>0</v>
      </c>
      <c r="C189" s="350">
        <f>IF($D189="","",VLOOKUP($D189,'[6]男單2.0名單'!$A$6:$P$261,16))</f>
        <v>0</v>
      </c>
      <c r="D189" s="351">
        <v>130</v>
      </c>
      <c r="E189" s="352" t="str">
        <f>UPPER(IF($D189="","",VLOOKUP($D189,'[6]男單2.0名單'!$A$6:$P$261,2)))</f>
        <v>翁軒翊</v>
      </c>
      <c r="F189" s="454" t="str">
        <f>IF($D189="","",VLOOKUP($D189,'[6]男單2.0名單'!$A$6:$P$261,3))</f>
        <v>台北三玉國小</v>
      </c>
      <c r="G189" s="454"/>
      <c r="H189" s="454"/>
      <c r="I189" s="353"/>
      <c r="J189" s="369"/>
      <c r="K189" s="376"/>
      <c r="L189" s="369">
        <v>61</v>
      </c>
      <c r="M189" s="376"/>
      <c r="N189" s="380"/>
      <c r="O189" s="382"/>
      <c r="P189" s="380"/>
      <c r="Q189" s="373"/>
      <c r="R189" s="360"/>
    </row>
    <row r="190" spans="1:18" s="361" customFormat="1" ht="13.5" customHeight="1">
      <c r="A190" s="363"/>
      <c r="B190" s="364"/>
      <c r="C190" s="365"/>
      <c r="D190" s="366"/>
      <c r="E190" s="354"/>
      <c r="F190" s="354"/>
      <c r="G190" s="354"/>
      <c r="H190" s="367" t="s">
        <v>14</v>
      </c>
      <c r="I190" s="368" t="s">
        <v>227</v>
      </c>
      <c r="J190" s="353" t="str">
        <f>UPPER(IF(OR(I190="a",I190="as"),E189,IF(OR(I190="b",I190="bs"),E191,)))</f>
        <v>翁軒翊</v>
      </c>
      <c r="K190" s="375"/>
      <c r="L190" s="369"/>
      <c r="M190" s="376"/>
      <c r="N190" s="380"/>
      <c r="O190" s="382"/>
      <c r="P190" s="380"/>
      <c r="Q190" s="373"/>
      <c r="R190" s="360"/>
    </row>
    <row r="191" spans="1:18" s="361" customFormat="1" ht="13.5" customHeight="1">
      <c r="A191" s="363" t="s">
        <v>307</v>
      </c>
      <c r="B191" s="349">
        <f>IF($D191="","",VLOOKUP($D191,'[6]男單2.0名單'!$A$6:$P$261,15))</f>
        <v>0</v>
      </c>
      <c r="C191" s="350">
        <f>IF($D191="","",VLOOKUP($D191,'[6]男單2.0名單'!$A$6:$P$261,16))</f>
        <v>0</v>
      </c>
      <c r="D191" s="351">
        <v>143</v>
      </c>
      <c r="E191" s="352" t="str">
        <f>UPPER(IF($D191="","",VLOOKUP($D191,'[6]男單2.0名單'!$A$6:$P$261,2)))</f>
        <v>BYE</v>
      </c>
      <c r="F191" s="454">
        <f>IF($D191="","",VLOOKUP($D191,'[6]男單2.0名單'!$A$6:$P$261,3))</f>
        <v>0</v>
      </c>
      <c r="G191" s="454"/>
      <c r="H191" s="454"/>
      <c r="I191" s="375"/>
      <c r="J191" s="369"/>
      <c r="K191" s="369"/>
      <c r="L191" s="369"/>
      <c r="M191" s="376"/>
      <c r="N191" s="380"/>
      <c r="O191" s="382"/>
      <c r="P191" s="380"/>
      <c r="Q191" s="373"/>
      <c r="R191" s="360"/>
    </row>
    <row r="192" spans="1:18" s="361" customFormat="1" ht="13.5" customHeight="1">
      <c r="A192" s="363"/>
      <c r="B192" s="364"/>
      <c r="C192" s="365"/>
      <c r="D192" s="366"/>
      <c r="E192" s="354"/>
      <c r="F192" s="354"/>
      <c r="G192" s="354"/>
      <c r="H192" s="367" t="s">
        <v>14</v>
      </c>
      <c r="I192" s="369"/>
      <c r="J192" s="369"/>
      <c r="K192" s="369"/>
      <c r="L192" s="377" t="s">
        <v>14</v>
      </c>
      <c r="M192" s="381" t="s">
        <v>227</v>
      </c>
      <c r="N192" s="353" t="str">
        <f>UPPER(IF(OR(M192="a",M192="as"),L188,IF(OR(M192="b",M192="bs"),L196,)))</f>
        <v>呂新鈿</v>
      </c>
      <c r="O192" s="389"/>
      <c r="P192" s="380"/>
      <c r="Q192" s="373"/>
      <c r="R192" s="360"/>
    </row>
    <row r="193" spans="1:18" s="361" customFormat="1" ht="13.5" customHeight="1">
      <c r="A193" s="363" t="s">
        <v>308</v>
      </c>
      <c r="B193" s="349">
        <f>IF($D193="","",VLOOKUP($D193,'[6]男單2.0名單'!$A$6:$P$261,15))</f>
        <v>0</v>
      </c>
      <c r="C193" s="350">
        <f>IF($D193="","",VLOOKUP($D193,'[6]男單2.0名單'!$A$6:$P$261,16))</f>
        <v>0</v>
      </c>
      <c r="D193" s="351">
        <v>124</v>
      </c>
      <c r="E193" s="352" t="str">
        <f>UPPER(IF($D193="","",VLOOKUP($D193,'[6]男單2.0名單'!$A$6:$P$261,2)))</f>
        <v>楊晉權</v>
      </c>
      <c r="F193" s="454" t="str">
        <f>IF($D193="","",VLOOKUP($D193,'[6]男單2.0名單'!$A$6:$P$261,3))</f>
        <v>中國文化大學</v>
      </c>
      <c r="G193" s="454"/>
      <c r="H193" s="454"/>
      <c r="I193" s="353"/>
      <c r="J193" s="369"/>
      <c r="K193" s="369"/>
      <c r="L193" s="369"/>
      <c r="M193" s="376"/>
      <c r="N193" s="369">
        <v>62</v>
      </c>
      <c r="O193" s="369"/>
      <c r="P193" s="380"/>
      <c r="Q193" s="373"/>
      <c r="R193" s="360"/>
    </row>
    <row r="194" spans="1:18" s="361" customFormat="1" ht="13.5" customHeight="1">
      <c r="A194" s="363"/>
      <c r="B194" s="364"/>
      <c r="C194" s="365"/>
      <c r="D194" s="366"/>
      <c r="E194" s="354"/>
      <c r="F194" s="354"/>
      <c r="G194" s="354"/>
      <c r="H194" s="367" t="s">
        <v>14</v>
      </c>
      <c r="I194" s="368" t="s">
        <v>227</v>
      </c>
      <c r="J194" s="353" t="str">
        <f>UPPER(IF(OR(I194="a",I194="as"),E193,IF(OR(I194="b",I194="bs"),E195,)))</f>
        <v>楊晉權</v>
      </c>
      <c r="K194" s="353"/>
      <c r="L194" s="369"/>
      <c r="M194" s="376"/>
      <c r="N194" s="369"/>
      <c r="O194" s="369"/>
      <c r="P194" s="380"/>
      <c r="Q194" s="373"/>
      <c r="R194" s="360"/>
    </row>
    <row r="195" spans="1:18" s="361" customFormat="1" ht="13.5" customHeight="1">
      <c r="A195" s="363" t="s">
        <v>309</v>
      </c>
      <c r="B195" s="349">
        <f>IF($D195="","",VLOOKUP($D195,'[6]男單2.0名單'!$A$6:$P$261,15))</f>
        <v>0</v>
      </c>
      <c r="C195" s="350">
        <f>IF($D195="","",VLOOKUP($D195,'[6]男單2.0名單'!$A$6:$P$261,16))</f>
        <v>0</v>
      </c>
      <c r="D195" s="351">
        <v>144</v>
      </c>
      <c r="E195" s="352" t="str">
        <f>UPPER(IF($D195="","",VLOOKUP($D195,'[6]男單2.0名單'!$A$6:$P$261,2)))</f>
        <v>BYE</v>
      </c>
      <c r="F195" s="454">
        <f>IF($D195="","",VLOOKUP($D195,'[6]男單2.0名單'!$A$6:$P$261,3))</f>
        <v>0</v>
      </c>
      <c r="G195" s="454"/>
      <c r="H195" s="454"/>
      <c r="I195" s="375"/>
      <c r="J195" s="369"/>
      <c r="K195" s="376"/>
      <c r="L195" s="369"/>
      <c r="M195" s="376"/>
      <c r="N195" s="369"/>
      <c r="O195" s="369"/>
      <c r="P195" s="380"/>
      <c r="Q195" s="373"/>
      <c r="R195" s="360"/>
    </row>
    <row r="196" spans="1:18" s="361" customFormat="1" ht="13.5" customHeight="1">
      <c r="A196" s="363"/>
      <c r="B196" s="364"/>
      <c r="C196" s="365"/>
      <c r="D196" s="366"/>
      <c r="E196" s="354"/>
      <c r="F196" s="354"/>
      <c r="G196" s="354"/>
      <c r="H196" s="354"/>
      <c r="I196" s="369"/>
      <c r="J196" s="377" t="s">
        <v>14</v>
      </c>
      <c r="K196" s="381" t="s">
        <v>228</v>
      </c>
      <c r="L196" s="353" t="str">
        <f>UPPER(IF(OR(K196="a",K196="as"),J194,IF(OR(K196="b",K196="bs"),J198,)))</f>
        <v>王照宇</v>
      </c>
      <c r="M196" s="375"/>
      <c r="N196" s="369"/>
      <c r="O196" s="369"/>
      <c r="P196" s="380"/>
      <c r="Q196" s="373"/>
      <c r="R196" s="360"/>
    </row>
    <row r="197" spans="1:18" s="361" customFormat="1" ht="13.5" customHeight="1">
      <c r="A197" s="363" t="s">
        <v>310</v>
      </c>
      <c r="B197" s="349">
        <f>IF($D197="","",VLOOKUP($D197,'[6]男單2.0名單'!$A$6:$P$261,15))</f>
        <v>0</v>
      </c>
      <c r="C197" s="350">
        <f>IF($D197="","",VLOOKUP($D197,'[6]男單2.0名單'!$A$6:$P$261,16))</f>
        <v>0</v>
      </c>
      <c r="D197" s="351">
        <v>18</v>
      </c>
      <c r="E197" s="352" t="str">
        <f>UPPER(IF($D197="","",VLOOKUP($D197,'[6]男單2.0名單'!$A$6:$P$261,2)))</f>
        <v>王照宇</v>
      </c>
      <c r="F197" s="454">
        <f>IF($D197="","",VLOOKUP($D197,'[6]男單2.0名單'!$A$6:$P$261,3))</f>
        <v>0</v>
      </c>
      <c r="G197" s="454"/>
      <c r="H197" s="454"/>
      <c r="I197" s="353"/>
      <c r="J197" s="369"/>
      <c r="K197" s="376"/>
      <c r="L197" s="369">
        <v>60</v>
      </c>
      <c r="M197" s="369"/>
      <c r="N197" s="369"/>
      <c r="O197" s="369"/>
      <c r="P197" s="380"/>
      <c r="Q197" s="373"/>
      <c r="R197" s="360"/>
    </row>
    <row r="198" spans="1:18" s="361" customFormat="1" ht="13.5" customHeight="1">
      <c r="A198" s="363"/>
      <c r="B198" s="364"/>
      <c r="C198" s="365"/>
      <c r="D198" s="366"/>
      <c r="E198" s="354"/>
      <c r="F198" s="354"/>
      <c r="G198" s="354"/>
      <c r="H198" s="367" t="s">
        <v>14</v>
      </c>
      <c r="I198" s="368" t="s">
        <v>227</v>
      </c>
      <c r="J198" s="353" t="str">
        <f>UPPER(IF(OR(I198="a",I198="as"),E197,IF(OR(I198="b",I198="bs"),E199,)))</f>
        <v>王照宇</v>
      </c>
      <c r="K198" s="375"/>
      <c r="L198" s="369"/>
      <c r="M198" s="369"/>
      <c r="N198" s="369"/>
      <c r="O198" s="369"/>
      <c r="P198" s="380"/>
      <c r="Q198" s="373"/>
      <c r="R198" s="360"/>
    </row>
    <row r="199" spans="1:18" s="361" customFormat="1" ht="13.5" customHeight="1">
      <c r="A199" s="348" t="s">
        <v>311</v>
      </c>
      <c r="B199" s="349">
        <f>IF($D199="","",VLOOKUP($D199,'[6]男單2.0名單'!$A$6:$P$261,15))</f>
        <v>0</v>
      </c>
      <c r="C199" s="350">
        <f>IF($D199="","",VLOOKUP($D199,'[6]男單2.0名單'!$A$6:$P$261,16))</f>
        <v>0</v>
      </c>
      <c r="D199" s="351">
        <v>145</v>
      </c>
      <c r="E199" s="352" t="str">
        <f>UPPER(IF($D199="","",VLOOKUP($D199,'[6]男單2.0名單'!$A$6:$P$261,2)))</f>
        <v>BYE</v>
      </c>
      <c r="F199" s="454">
        <f>IF($D199="","",VLOOKUP($D199,'[6]男單2.0名單'!$A$6:$P$261,3))</f>
        <v>0</v>
      </c>
      <c r="G199" s="454"/>
      <c r="H199" s="454"/>
      <c r="I199" s="375"/>
      <c r="J199" s="369"/>
      <c r="K199" s="369"/>
      <c r="L199" s="369"/>
      <c r="M199" s="369"/>
      <c r="N199" s="380"/>
      <c r="O199" s="390"/>
      <c r="P199" s="380"/>
      <c r="Q199" s="373"/>
      <c r="R199" s="360"/>
    </row>
    <row r="200" spans="1:19" s="337" customFormat="1" ht="14.25">
      <c r="A200" s="331"/>
      <c r="B200" s="332" t="s">
        <v>273</v>
      </c>
      <c r="C200" s="332" t="s">
        <v>274</v>
      </c>
      <c r="D200" s="333"/>
      <c r="E200" s="334" t="s">
        <v>275</v>
      </c>
      <c r="F200" s="456" t="s">
        <v>276</v>
      </c>
      <c r="G200" s="456"/>
      <c r="H200" s="456"/>
      <c r="I200" s="334"/>
      <c r="J200" s="332" t="s">
        <v>277</v>
      </c>
      <c r="K200" s="336"/>
      <c r="L200" s="332" t="s">
        <v>278</v>
      </c>
      <c r="M200" s="336"/>
      <c r="N200" s="332" t="s">
        <v>223</v>
      </c>
      <c r="O200" s="336"/>
      <c r="P200" s="332" t="s">
        <v>224</v>
      </c>
      <c r="Q200" s="332" t="s">
        <v>225</v>
      </c>
      <c r="S200" s="399"/>
    </row>
    <row r="201" ht="4.5" customHeight="1" thickBot="1"/>
    <row r="202" spans="1:20" s="361" customFormat="1" ht="13.5" customHeight="1">
      <c r="A202" s="348" t="s">
        <v>312</v>
      </c>
      <c r="B202" s="349">
        <f>IF($D202="","",VLOOKUP($D202,'[6]男單2.0名單'!$A$6:$P$261,15))</f>
        <v>0</v>
      </c>
      <c r="C202" s="350">
        <f>IF($D202="","",VLOOKUP($D202,'[6]男單2.0名單'!$A$6:$P$261,16))</f>
        <v>0</v>
      </c>
      <c r="D202" s="351">
        <v>80</v>
      </c>
      <c r="E202" s="352" t="str">
        <f>UPPER(IF($D202="","",VLOOKUP($D202,'[6]男單2.0名單'!$A$6:$P$261,2)))</f>
        <v>曾煜翔</v>
      </c>
      <c r="F202" s="454" t="str">
        <f>IF($D202="","",VLOOKUP($D202,'[6]男單2.0名單'!$A$6:$P$261,3))</f>
        <v>育達商葉科技大學</v>
      </c>
      <c r="G202" s="454"/>
      <c r="H202" s="454"/>
      <c r="I202" s="353"/>
      <c r="J202" s="354"/>
      <c r="K202" s="354"/>
      <c r="L202" s="354"/>
      <c r="M202" s="355"/>
      <c r="N202" s="356"/>
      <c r="O202" s="357"/>
      <c r="P202" s="358"/>
      <c r="Q202" s="359"/>
      <c r="R202" s="360"/>
      <c r="T202" s="362" t="e">
        <f>#REF!</f>
        <v>#REF!</v>
      </c>
    </row>
    <row r="203" spans="1:20" s="361" customFormat="1" ht="13.5" customHeight="1">
      <c r="A203" s="363"/>
      <c r="B203" s="364"/>
      <c r="C203" s="365"/>
      <c r="D203" s="366"/>
      <c r="E203" s="354"/>
      <c r="F203" s="354"/>
      <c r="G203" s="354"/>
      <c r="H203" s="367" t="s">
        <v>14</v>
      </c>
      <c r="I203" s="368" t="s">
        <v>227</v>
      </c>
      <c r="J203" s="353" t="str">
        <f>UPPER(IF(OR(I203="a",I203="as"),E202,IF(OR(I203="b",I203="bs"),E204,)))</f>
        <v>曾煜翔</v>
      </c>
      <c r="K203" s="353"/>
      <c r="L203" s="369"/>
      <c r="M203" s="370"/>
      <c r="N203" s="371"/>
      <c r="O203" s="372"/>
      <c r="P203" s="371"/>
      <c r="Q203" s="373"/>
      <c r="R203" s="360"/>
      <c r="T203" s="374" t="e">
        <f>#REF!</f>
        <v>#REF!</v>
      </c>
    </row>
    <row r="204" spans="1:20" s="361" customFormat="1" ht="13.5" customHeight="1">
      <c r="A204" s="363" t="s">
        <v>313</v>
      </c>
      <c r="B204" s="349">
        <f>IF($D204="","",VLOOKUP($D204,'[6]男單2.0名單'!$A$6:$P$261,15))</f>
        <v>0</v>
      </c>
      <c r="C204" s="350">
        <f>IF($D204="","",VLOOKUP($D204,'[6]男單2.0名單'!$A$6:$P$261,16))</f>
        <v>0</v>
      </c>
      <c r="D204" s="351">
        <v>137</v>
      </c>
      <c r="E204" s="352" t="str">
        <f>UPPER(IF($D204="","",VLOOKUP($D204,'[6]男單2.0名單'!$A$6:$P$261,2)))</f>
        <v>BYE</v>
      </c>
      <c r="F204" s="454">
        <f>IF($D204="","",VLOOKUP($D204,'[6]男單2.0名單'!$A$6:$P$261,3))</f>
        <v>0</v>
      </c>
      <c r="G204" s="454"/>
      <c r="H204" s="454"/>
      <c r="I204" s="375"/>
      <c r="J204" s="369"/>
      <c r="K204" s="376"/>
      <c r="L204" s="369"/>
      <c r="M204" s="370"/>
      <c r="N204" s="371"/>
      <c r="O204" s="372"/>
      <c r="P204" s="371"/>
      <c r="Q204" s="373"/>
      <c r="R204" s="360"/>
      <c r="T204" s="374" t="e">
        <f>#REF!</f>
        <v>#REF!</v>
      </c>
    </row>
    <row r="205" spans="1:20" s="361" customFormat="1" ht="13.5" customHeight="1">
      <c r="A205" s="363"/>
      <c r="B205" s="364"/>
      <c r="C205" s="365"/>
      <c r="D205" s="366"/>
      <c r="E205" s="354"/>
      <c r="F205" s="354"/>
      <c r="G205" s="354"/>
      <c r="H205" s="354"/>
      <c r="I205" s="369"/>
      <c r="J205" s="377" t="s">
        <v>14</v>
      </c>
      <c r="K205" s="381" t="s">
        <v>228</v>
      </c>
      <c r="L205" s="353" t="str">
        <f>UPPER(IF(OR(K205="a",K205="as"),J203,IF(OR(K205="b",K205="bs"),J207,)))</f>
        <v>林群賀</v>
      </c>
      <c r="M205" s="370"/>
      <c r="N205" s="370"/>
      <c r="O205" s="370"/>
      <c r="P205" s="371"/>
      <c r="Q205" s="373"/>
      <c r="R205" s="360"/>
      <c r="T205" s="374" t="e">
        <f>#REF!</f>
        <v>#REF!</v>
      </c>
    </row>
    <row r="206" spans="1:20" s="361" customFormat="1" ht="13.5" customHeight="1">
      <c r="A206" s="363" t="s">
        <v>314</v>
      </c>
      <c r="B206" s="349">
        <f>IF($D206="","",VLOOKUP($D206,'[6]男單2.0名單'!$A$6:$P$261,15))</f>
        <v>0</v>
      </c>
      <c r="C206" s="350">
        <f>IF($D206="","",VLOOKUP($D206,'[6]男單2.0名單'!$A$6:$P$261,16))</f>
        <v>0</v>
      </c>
      <c r="D206" s="351">
        <v>4</v>
      </c>
      <c r="E206" s="352" t="str">
        <f>UPPER(IF($D206="","",VLOOKUP($D206,'[6]男單2.0名單'!$A$6:$P$261,2)))</f>
        <v>林群賀</v>
      </c>
      <c r="F206" s="454" t="str">
        <f>IF($D206="","",VLOOKUP($D206,'[6]男單2.0名單'!$A$6:$P$261,3))</f>
        <v>台灣大學</v>
      </c>
      <c r="G206" s="454"/>
      <c r="H206" s="454"/>
      <c r="I206" s="353"/>
      <c r="J206" s="369"/>
      <c r="K206" s="376"/>
      <c r="L206" s="369">
        <v>61</v>
      </c>
      <c r="M206" s="379"/>
      <c r="N206" s="369"/>
      <c r="O206" s="369"/>
      <c r="P206" s="380"/>
      <c r="Q206" s="373"/>
      <c r="R206" s="360"/>
      <c r="T206" s="374" t="e">
        <f>#REF!</f>
        <v>#REF!</v>
      </c>
    </row>
    <row r="207" spans="1:20" s="361" customFormat="1" ht="13.5" customHeight="1">
      <c r="A207" s="363"/>
      <c r="B207" s="364"/>
      <c r="C207" s="365"/>
      <c r="D207" s="366"/>
      <c r="E207" s="354"/>
      <c r="F207" s="354"/>
      <c r="G207" s="354"/>
      <c r="H207" s="367" t="s">
        <v>14</v>
      </c>
      <c r="I207" s="368" t="s">
        <v>227</v>
      </c>
      <c r="J207" s="353" t="str">
        <f>UPPER(IF(OR(I207="a",I207="as"),E206,IF(OR(I207="b",I207="bs"),E208,)))</f>
        <v>林群賀</v>
      </c>
      <c r="K207" s="375"/>
      <c r="L207" s="369"/>
      <c r="M207" s="376"/>
      <c r="N207" s="369"/>
      <c r="O207" s="369"/>
      <c r="P207" s="380"/>
      <c r="Q207" s="373"/>
      <c r="R207" s="360"/>
      <c r="T207" s="374" t="e">
        <f>#REF!</f>
        <v>#REF!</v>
      </c>
    </row>
    <row r="208" spans="1:20" s="361" customFormat="1" ht="13.5" customHeight="1">
      <c r="A208" s="363" t="s">
        <v>315</v>
      </c>
      <c r="B208" s="349">
        <f>IF($D208="","",VLOOKUP($D208,'[6]男單2.0名單'!$A$6:$P$261,15))</f>
        <v>0</v>
      </c>
      <c r="C208" s="350">
        <f>IF($D208="","",VLOOKUP($D208,'[6]男單2.0名單'!$A$6:$P$261,16))</f>
        <v>0</v>
      </c>
      <c r="D208" s="351">
        <v>138</v>
      </c>
      <c r="E208" s="352" t="str">
        <f>UPPER(IF($D208="","",VLOOKUP($D208,'[6]男單2.0名單'!$A$6:$P$261,2)))</f>
        <v>BYE</v>
      </c>
      <c r="F208" s="454">
        <f>IF($D208="","",VLOOKUP($D208,'[6]男單2.0名單'!$A$6:$P$261,3))</f>
        <v>0</v>
      </c>
      <c r="G208" s="454"/>
      <c r="H208" s="454"/>
      <c r="I208" s="375"/>
      <c r="J208" s="369"/>
      <c r="K208" s="369"/>
      <c r="L208" s="369"/>
      <c r="M208" s="376"/>
      <c r="N208" s="369"/>
      <c r="O208" s="369"/>
      <c r="P208" s="380"/>
      <c r="Q208" s="373"/>
      <c r="R208" s="360"/>
      <c r="T208" s="374" t="e">
        <f>#REF!</f>
        <v>#REF!</v>
      </c>
    </row>
    <row r="209" spans="1:21" s="361" customFormat="1" ht="13.5" customHeight="1">
      <c r="A209" s="363"/>
      <c r="B209" s="364"/>
      <c r="C209" s="365"/>
      <c r="D209" s="366"/>
      <c r="E209" s="354"/>
      <c r="F209" s="354"/>
      <c r="G209" s="354"/>
      <c r="H209" s="367" t="s">
        <v>14</v>
      </c>
      <c r="I209" s="369"/>
      <c r="J209" s="369"/>
      <c r="K209" s="369"/>
      <c r="L209" s="377" t="s">
        <v>14</v>
      </c>
      <c r="M209" s="381" t="s">
        <v>227</v>
      </c>
      <c r="N209" s="353" t="str">
        <f>UPPER(IF(OR(M209="a",M209="as"),L205,IF(OR(M209="b",M209="bs"),L213,)))</f>
        <v>林群賀</v>
      </c>
      <c r="O209" s="353"/>
      <c r="P209" s="380"/>
      <c r="Q209" s="373"/>
      <c r="R209" s="360"/>
      <c r="T209" s="374" t="e">
        <f>#REF!</f>
        <v>#REF!</v>
      </c>
      <c r="U209" s="310"/>
    </row>
    <row r="210" spans="1:20" s="361" customFormat="1" ht="13.5" customHeight="1">
      <c r="A210" s="363" t="s">
        <v>316</v>
      </c>
      <c r="B210" s="349">
        <f>IF($D210="","",VLOOKUP($D210,'[6]男單2.0名單'!$A$6:$P$261,15))</f>
        <v>0</v>
      </c>
      <c r="C210" s="350">
        <f>IF($D210="","",VLOOKUP($D210,'[6]男單2.0名單'!$A$6:$P$261,16))</f>
        <v>0</v>
      </c>
      <c r="D210" s="351">
        <v>27</v>
      </c>
      <c r="E210" s="352" t="str">
        <f>UPPER(IF($D210="","",VLOOKUP($D210,'[6]男單2.0名單'!$A$6:$P$261,2)))</f>
        <v>冷士易</v>
      </c>
      <c r="F210" s="454">
        <f>IF($D210="","",VLOOKUP($D210,'[6]男單2.0名單'!$A$6:$P$261,3))</f>
        <v>0</v>
      </c>
      <c r="G210" s="454"/>
      <c r="H210" s="454"/>
      <c r="I210" s="353"/>
      <c r="J210" s="369"/>
      <c r="K210" s="369"/>
      <c r="L210" s="369"/>
      <c r="M210" s="376"/>
      <c r="N210" s="369">
        <v>75</v>
      </c>
      <c r="O210" s="382"/>
      <c r="P210" s="380"/>
      <c r="Q210" s="373"/>
      <c r="R210" s="360"/>
      <c r="T210" s="374" t="e">
        <f>#REF!</f>
        <v>#REF!</v>
      </c>
    </row>
    <row r="211" spans="1:20" s="361" customFormat="1" ht="13.5" customHeight="1" thickBot="1">
      <c r="A211" s="363"/>
      <c r="B211" s="364"/>
      <c r="C211" s="365"/>
      <c r="D211" s="366"/>
      <c r="E211" s="354"/>
      <c r="F211" s="354"/>
      <c r="G211" s="354"/>
      <c r="H211" s="367" t="s">
        <v>14</v>
      </c>
      <c r="I211" s="368" t="s">
        <v>227</v>
      </c>
      <c r="J211" s="353" t="str">
        <f>UPPER(IF(OR(I211="a",I211="as"),E210,IF(OR(I211="b",I211="bs"),E212,)))</f>
        <v>冷士易</v>
      </c>
      <c r="K211" s="353"/>
      <c r="L211" s="369"/>
      <c r="M211" s="376"/>
      <c r="N211" s="380"/>
      <c r="O211" s="382"/>
      <c r="P211" s="380"/>
      <c r="Q211" s="373"/>
      <c r="R211" s="360"/>
      <c r="T211" s="383" t="e">
        <f>#REF!</f>
        <v>#REF!</v>
      </c>
    </row>
    <row r="212" spans="1:18" s="361" customFormat="1" ht="13.5" customHeight="1">
      <c r="A212" s="363" t="s">
        <v>317</v>
      </c>
      <c r="B212" s="349">
        <f>IF($D212="","",VLOOKUP($D212,'[6]男單2.0名單'!$A$6:$P$261,15))</f>
        <v>0</v>
      </c>
      <c r="C212" s="350">
        <f>IF($D212="","",VLOOKUP($D212,'[6]男單2.0名單'!$A$6:$P$261,16))</f>
        <v>0</v>
      </c>
      <c r="D212" s="351">
        <v>137</v>
      </c>
      <c r="E212" s="352" t="str">
        <f>UPPER(IF($D212="","",VLOOKUP($D212,'[6]男單2.0名單'!$A$6:$P$261,2)))</f>
        <v>BYE</v>
      </c>
      <c r="F212" s="454">
        <f>IF($D212="","",VLOOKUP($D212,'[6]男單2.0名單'!$A$6:$P$261,3))</f>
        <v>0</v>
      </c>
      <c r="G212" s="454"/>
      <c r="H212" s="454"/>
      <c r="I212" s="375"/>
      <c r="J212" s="369"/>
      <c r="K212" s="376"/>
      <c r="L212" s="369"/>
      <c r="M212" s="376"/>
      <c r="N212" s="380"/>
      <c r="O212" s="382"/>
      <c r="P212" s="380"/>
      <c r="Q212" s="373"/>
      <c r="R212" s="360"/>
    </row>
    <row r="213" spans="1:18" s="361" customFormat="1" ht="13.5" customHeight="1">
      <c r="A213" s="363"/>
      <c r="B213" s="364"/>
      <c r="C213" s="365"/>
      <c r="D213" s="366"/>
      <c r="E213" s="354"/>
      <c r="F213" s="354"/>
      <c r="G213" s="354"/>
      <c r="H213" s="354"/>
      <c r="I213" s="369"/>
      <c r="J213" s="377" t="s">
        <v>14</v>
      </c>
      <c r="K213" s="381" t="s">
        <v>227</v>
      </c>
      <c r="L213" s="353" t="str">
        <f>UPPER(IF(OR(K213="a",K213="as"),J211,IF(OR(K213="b",K213="bs"),J215,)))</f>
        <v>冷士易</v>
      </c>
      <c r="M213" s="375"/>
      <c r="N213" s="380"/>
      <c r="O213" s="382"/>
      <c r="P213" s="380"/>
      <c r="Q213" s="373"/>
      <c r="R213" s="360"/>
    </row>
    <row r="214" spans="1:18" s="361" customFormat="1" ht="13.5" customHeight="1">
      <c r="A214" s="363" t="s">
        <v>318</v>
      </c>
      <c r="B214" s="349">
        <f>IF($D214="","",VLOOKUP($D214,'[6]男單2.0名單'!$A$6:$P$261,15))</f>
        <v>0</v>
      </c>
      <c r="C214" s="350">
        <f>IF($D214="","",VLOOKUP($D214,'[6]男單2.0名單'!$A$6:$P$261,16))</f>
        <v>0</v>
      </c>
      <c r="D214" s="351">
        <v>59</v>
      </c>
      <c r="E214" s="352" t="str">
        <f>UPPER(IF($D214="","",VLOOKUP($D214,'[6]男單2.0名單'!$A$6:$P$261,2)))</f>
        <v>林隼成</v>
      </c>
      <c r="F214" s="454" t="str">
        <f>IF($D214="","",VLOOKUP($D214,'[6]男單2.0名單'!$A$6:$P$261,3))</f>
        <v>國立臺灣師範大學</v>
      </c>
      <c r="G214" s="454"/>
      <c r="H214" s="454"/>
      <c r="I214" s="353"/>
      <c r="J214" s="369"/>
      <c r="K214" s="376"/>
      <c r="L214" s="369">
        <v>63</v>
      </c>
      <c r="M214" s="369"/>
      <c r="N214" s="380"/>
      <c r="O214" s="382"/>
      <c r="P214" s="380"/>
      <c r="Q214" s="373"/>
      <c r="R214" s="360"/>
    </row>
    <row r="215" spans="1:18" s="361" customFormat="1" ht="13.5" customHeight="1">
      <c r="A215" s="363"/>
      <c r="B215" s="364"/>
      <c r="C215" s="365"/>
      <c r="D215" s="366"/>
      <c r="E215" s="354"/>
      <c r="F215" s="354"/>
      <c r="G215" s="354"/>
      <c r="H215" s="367" t="s">
        <v>14</v>
      </c>
      <c r="I215" s="368" t="s">
        <v>227</v>
      </c>
      <c r="J215" s="353" t="str">
        <f>UPPER(IF(OR(I215="a",I215="as"),E214,IF(OR(I215="b",I215="bs"),E216,)))</f>
        <v>林隼成</v>
      </c>
      <c r="K215" s="375"/>
      <c r="L215" s="369"/>
      <c r="M215" s="369"/>
      <c r="N215" s="380"/>
      <c r="O215" s="382"/>
      <c r="P215" s="384"/>
      <c r="Q215" s="373"/>
      <c r="R215" s="360"/>
    </row>
    <row r="216" spans="1:18" s="361" customFormat="1" ht="13.5" customHeight="1">
      <c r="A216" s="348" t="s">
        <v>319</v>
      </c>
      <c r="B216" s="349">
        <f>IF($D216="","",VLOOKUP($D216,'[6]男單2.0名單'!$A$6:$P$261,15))</f>
        <v>0</v>
      </c>
      <c r="C216" s="350">
        <f>IF($D216="","",VLOOKUP($D216,'[6]男單2.0名單'!$A$6:$P$261,16))</f>
        <v>0</v>
      </c>
      <c r="D216" s="351">
        <v>138</v>
      </c>
      <c r="E216" s="352" t="str">
        <f>UPPER(IF($D216="","",VLOOKUP($D216,'[6]男單2.0名單'!$A$6:$P$261,2)))</f>
        <v>BYE</v>
      </c>
      <c r="F216" s="454">
        <f>IF($D216="","",VLOOKUP($D216,'[6]男單2.0名單'!$A$6:$P$261,3))</f>
        <v>0</v>
      </c>
      <c r="G216" s="454"/>
      <c r="H216" s="454"/>
      <c r="I216" s="375"/>
      <c r="J216" s="369"/>
      <c r="K216" s="369"/>
      <c r="L216" s="369"/>
      <c r="M216" s="369"/>
      <c r="N216" s="380"/>
      <c r="O216" s="382"/>
      <c r="P216" s="380"/>
      <c r="Q216" s="373"/>
      <c r="R216" s="360"/>
    </row>
    <row r="217" spans="1:18" s="361" customFormat="1" ht="13.5" customHeight="1">
      <c r="A217" s="363"/>
      <c r="B217" s="364"/>
      <c r="C217" s="365"/>
      <c r="D217" s="366"/>
      <c r="E217" s="354"/>
      <c r="F217" s="354"/>
      <c r="G217" s="354"/>
      <c r="H217" s="354"/>
      <c r="I217" s="369"/>
      <c r="J217" s="369"/>
      <c r="K217" s="369"/>
      <c r="L217" s="369"/>
      <c r="M217" s="369"/>
      <c r="N217" s="377" t="s">
        <v>14</v>
      </c>
      <c r="O217" s="381" t="s">
        <v>227</v>
      </c>
      <c r="P217" s="353" t="str">
        <f>UPPER(IF(OR(O217="a",O217="as"),N209,IF(OR(O217="b",O217="bs"),N225,)))</f>
        <v>林群賀</v>
      </c>
      <c r="Q217" s="386"/>
      <c r="R217" s="360"/>
    </row>
    <row r="218" spans="1:18" s="361" customFormat="1" ht="13.5" customHeight="1">
      <c r="A218" s="348" t="s">
        <v>320</v>
      </c>
      <c r="B218" s="349">
        <f>IF($D218="","",VLOOKUP($D218,'[6]男單2.0名單'!$A$6:$P$261,15))</f>
        <v>0</v>
      </c>
      <c r="C218" s="350">
        <f>IF($D218="","",VLOOKUP($D218,'[6]男單2.0名單'!$A$6:$P$261,16))</f>
        <v>0</v>
      </c>
      <c r="D218" s="351">
        <v>99</v>
      </c>
      <c r="E218" s="352" t="str">
        <f>UPPER(IF($D218="","",VLOOKUP($D218,'[6]男單2.0名單'!$A$6:$P$261,2)))</f>
        <v>吳嘉騏</v>
      </c>
      <c r="F218" s="454" t="str">
        <f>IF($D218="","",VLOOKUP($D218,'[6]男單2.0名單'!$A$6:$P$261,3))</f>
        <v>大同大學</v>
      </c>
      <c r="G218" s="454"/>
      <c r="H218" s="454"/>
      <c r="I218" s="353"/>
      <c r="J218" s="369"/>
      <c r="K218" s="369"/>
      <c r="L218" s="369"/>
      <c r="M218" s="369"/>
      <c r="N218" s="380"/>
      <c r="O218" s="382"/>
      <c r="P218" s="379">
        <v>63</v>
      </c>
      <c r="Q218" s="387"/>
      <c r="R218" s="360"/>
    </row>
    <row r="219" spans="1:18" s="361" customFormat="1" ht="13.5" customHeight="1">
      <c r="A219" s="363"/>
      <c r="B219" s="364"/>
      <c r="C219" s="365"/>
      <c r="D219" s="366"/>
      <c r="E219" s="354"/>
      <c r="F219" s="354"/>
      <c r="G219" s="354"/>
      <c r="H219" s="367" t="s">
        <v>14</v>
      </c>
      <c r="I219" s="368" t="s">
        <v>227</v>
      </c>
      <c r="J219" s="353" t="str">
        <f>UPPER(IF(OR(I219="a",I219="as"),E218,IF(OR(I219="b",I219="bs"),E220,)))</f>
        <v>吳嘉騏</v>
      </c>
      <c r="K219" s="353"/>
      <c r="L219" s="369"/>
      <c r="M219" s="369"/>
      <c r="N219" s="380"/>
      <c r="O219" s="382"/>
      <c r="P219" s="388"/>
      <c r="Q219" s="387"/>
      <c r="R219" s="360"/>
    </row>
    <row r="220" spans="1:18" s="361" customFormat="1" ht="13.5" customHeight="1">
      <c r="A220" s="363" t="s">
        <v>321</v>
      </c>
      <c r="B220" s="349">
        <f>IF($D220="","",VLOOKUP($D220,'[6]男單2.0名單'!$A$6:$P$261,15))</f>
        <v>0</v>
      </c>
      <c r="C220" s="350">
        <f>IF($D220="","",VLOOKUP($D220,'[6]男單2.0名單'!$A$6:$P$261,16))</f>
        <v>0</v>
      </c>
      <c r="D220" s="351">
        <v>139</v>
      </c>
      <c r="E220" s="352" t="str">
        <f>UPPER(IF($D220="","",VLOOKUP($D220,'[6]男單2.0名單'!$A$6:$P$261,2)))</f>
        <v>BYE</v>
      </c>
      <c r="F220" s="454">
        <f>IF($D220="","",VLOOKUP($D220,'[6]男單2.0名單'!$A$6:$P$261,3))</f>
        <v>0</v>
      </c>
      <c r="G220" s="454"/>
      <c r="H220" s="454"/>
      <c r="I220" s="375"/>
      <c r="J220" s="369"/>
      <c r="K220" s="376"/>
      <c r="L220" s="369"/>
      <c r="M220" s="369"/>
      <c r="N220" s="380"/>
      <c r="O220" s="382"/>
      <c r="P220" s="388"/>
      <c r="Q220" s="387"/>
      <c r="R220" s="360"/>
    </row>
    <row r="221" spans="1:18" s="361" customFormat="1" ht="13.5" customHeight="1">
      <c r="A221" s="363"/>
      <c r="B221" s="364"/>
      <c r="C221" s="365"/>
      <c r="D221" s="366"/>
      <c r="E221" s="354"/>
      <c r="F221" s="354"/>
      <c r="G221" s="354"/>
      <c r="H221" s="354"/>
      <c r="I221" s="369"/>
      <c r="J221" s="377" t="s">
        <v>14</v>
      </c>
      <c r="K221" s="381" t="s">
        <v>228</v>
      </c>
      <c r="L221" s="353" t="str">
        <f>UPPER(IF(OR(K221="a",K221="as"),J219,IF(OR(K221="b",K221="bs"),J223,)))</f>
        <v>陳諾威</v>
      </c>
      <c r="M221" s="353"/>
      <c r="N221" s="380"/>
      <c r="O221" s="382"/>
      <c r="P221" s="388"/>
      <c r="Q221" s="387"/>
      <c r="R221" s="360"/>
    </row>
    <row r="222" spans="1:18" s="361" customFormat="1" ht="13.5" customHeight="1">
      <c r="A222" s="363" t="s">
        <v>322</v>
      </c>
      <c r="B222" s="349">
        <f>IF($D222="","",VLOOKUP($D222,'[6]男單2.0名單'!$A$6:$P$261,15))</f>
        <v>0</v>
      </c>
      <c r="C222" s="350">
        <f>IF($D222="","",VLOOKUP($D222,'[6]男單2.0名單'!$A$6:$P$261,16))</f>
        <v>0</v>
      </c>
      <c r="D222" s="351">
        <v>81</v>
      </c>
      <c r="E222" s="352" t="str">
        <f>UPPER(IF($D222="","",VLOOKUP($D222,'[6]男單2.0名單'!$A$6:$P$261,2)))</f>
        <v>陳諾威</v>
      </c>
      <c r="F222" s="454" t="str">
        <f>IF($D222="","",VLOOKUP($D222,'[6]男單2.0名單'!$A$6:$P$261,3))</f>
        <v>育達商葉科技大學</v>
      </c>
      <c r="G222" s="454"/>
      <c r="H222" s="454"/>
      <c r="I222" s="353"/>
      <c r="J222" s="369"/>
      <c r="K222" s="376"/>
      <c r="L222" s="369">
        <v>63</v>
      </c>
      <c r="M222" s="376"/>
      <c r="N222" s="380"/>
      <c r="O222" s="382"/>
      <c r="P222" s="388"/>
      <c r="Q222" s="387"/>
      <c r="R222" s="360"/>
    </row>
    <row r="223" spans="1:18" s="361" customFormat="1" ht="13.5" customHeight="1">
      <c r="A223" s="348"/>
      <c r="B223" s="364"/>
      <c r="C223" s="365"/>
      <c r="D223" s="366"/>
      <c r="E223" s="354"/>
      <c r="F223" s="354"/>
      <c r="G223" s="354"/>
      <c r="H223" s="367" t="s">
        <v>14</v>
      </c>
      <c r="I223" s="368" t="s">
        <v>227</v>
      </c>
      <c r="J223" s="353" t="str">
        <f>UPPER(IF(OR(I223="a",I223="as"),E222,IF(OR(I223="b",I223="bs"),E224,)))</f>
        <v>陳諾威</v>
      </c>
      <c r="K223" s="375"/>
      <c r="L223" s="369"/>
      <c r="M223" s="376"/>
      <c r="N223" s="380"/>
      <c r="O223" s="382"/>
      <c r="P223" s="388"/>
      <c r="Q223" s="387"/>
      <c r="R223" s="360"/>
    </row>
    <row r="224" spans="1:18" s="361" customFormat="1" ht="13.5" customHeight="1">
      <c r="A224" s="363" t="s">
        <v>323</v>
      </c>
      <c r="B224" s="349">
        <f>IF($D224="","",VLOOKUP($D224,'[6]男單2.0名單'!$A$6:$P$261,15))</f>
        <v>0</v>
      </c>
      <c r="C224" s="350">
        <f>IF($D224="","",VLOOKUP($D224,'[6]男單2.0名單'!$A$6:$P$261,16))</f>
        <v>0</v>
      </c>
      <c r="D224" s="351">
        <v>139</v>
      </c>
      <c r="E224" s="352" t="str">
        <f>UPPER(IF($D224="","",VLOOKUP($D224,'[6]男單2.0名單'!$A$6:$P$261,2)))</f>
        <v>BYE</v>
      </c>
      <c r="F224" s="454">
        <f>IF($D224="","",VLOOKUP($D224,'[6]男單2.0名單'!$A$6:$P$261,3))</f>
        <v>0</v>
      </c>
      <c r="G224" s="454"/>
      <c r="H224" s="454"/>
      <c r="I224" s="375"/>
      <c r="J224" s="369"/>
      <c r="K224" s="369"/>
      <c r="L224" s="369"/>
      <c r="M224" s="376"/>
      <c r="N224" s="380"/>
      <c r="O224" s="382"/>
      <c r="P224" s="388"/>
      <c r="Q224" s="387"/>
      <c r="R224" s="360"/>
    </row>
    <row r="225" spans="1:18" s="361" customFormat="1" ht="13.5" customHeight="1">
      <c r="A225" s="363"/>
      <c r="B225" s="364"/>
      <c r="C225" s="365"/>
      <c r="D225" s="366"/>
      <c r="E225" s="354"/>
      <c r="F225" s="354"/>
      <c r="G225" s="354"/>
      <c r="H225" s="367" t="s">
        <v>14</v>
      </c>
      <c r="I225" s="369"/>
      <c r="J225" s="369"/>
      <c r="K225" s="369"/>
      <c r="L225" s="377" t="s">
        <v>14</v>
      </c>
      <c r="M225" s="381" t="s">
        <v>228</v>
      </c>
      <c r="N225" s="353" t="str">
        <f>UPPER(IF(OR(M225="a",M225="as"),L221,IF(OR(M225="b",M225="bs"),L229,)))</f>
        <v>葉志偉</v>
      </c>
      <c r="O225" s="389"/>
      <c r="P225" s="388"/>
      <c r="Q225" s="387"/>
      <c r="R225" s="360"/>
    </row>
    <row r="226" spans="1:18" s="361" customFormat="1" ht="13.5" customHeight="1">
      <c r="A226" s="363" t="s">
        <v>324</v>
      </c>
      <c r="B226" s="349">
        <f>IF($D226="","",VLOOKUP($D226,'[6]男單2.0名單'!$A$6:$P$261,15))</f>
        <v>0</v>
      </c>
      <c r="C226" s="350">
        <f>IF($D226="","",VLOOKUP($D226,'[6]男單2.0名單'!$A$6:$P$261,16))</f>
        <v>0</v>
      </c>
      <c r="D226" s="351">
        <v>17</v>
      </c>
      <c r="E226" s="352" t="str">
        <f>UPPER(IF($D226="","",VLOOKUP($D226,'[6]男單2.0名單'!$A$6:$P$261,2)))</f>
        <v>蔡易成</v>
      </c>
      <c r="F226" s="454">
        <f>IF($D226="","",VLOOKUP($D226,'[6]男單2.0名單'!$A$6:$P$261,3))</f>
        <v>0</v>
      </c>
      <c r="G226" s="454"/>
      <c r="H226" s="454"/>
      <c r="I226" s="353"/>
      <c r="J226" s="369"/>
      <c r="K226" s="369"/>
      <c r="L226" s="369"/>
      <c r="M226" s="376"/>
      <c r="N226" s="369">
        <v>61</v>
      </c>
      <c r="O226" s="390"/>
      <c r="P226" s="388"/>
      <c r="Q226" s="387"/>
      <c r="R226" s="360"/>
    </row>
    <row r="227" spans="1:18" s="361" customFormat="1" ht="13.5" customHeight="1">
      <c r="A227" s="363"/>
      <c r="B227" s="364"/>
      <c r="C227" s="365"/>
      <c r="D227" s="366"/>
      <c r="E227" s="354"/>
      <c r="F227" s="354"/>
      <c r="G227" s="354"/>
      <c r="H227" s="367" t="s">
        <v>14</v>
      </c>
      <c r="I227" s="368" t="s">
        <v>227</v>
      </c>
      <c r="J227" s="353" t="str">
        <f>UPPER(IF(OR(I227="a",I227="as"),E226,IF(OR(I227="b",I227="bs"),E228,)))</f>
        <v>蔡易成</v>
      </c>
      <c r="K227" s="353"/>
      <c r="L227" s="369"/>
      <c r="M227" s="376"/>
      <c r="N227" s="380"/>
      <c r="O227" s="390"/>
      <c r="P227" s="388"/>
      <c r="Q227" s="387"/>
      <c r="R227" s="360"/>
    </row>
    <row r="228" spans="1:18" s="361" customFormat="1" ht="13.5" customHeight="1">
      <c r="A228" s="363" t="s">
        <v>325</v>
      </c>
      <c r="B228" s="349">
        <f>IF($D228="","",VLOOKUP($D228,'[6]男單2.0名單'!$A$6:$P$261,15))</f>
        <v>0</v>
      </c>
      <c r="C228" s="350">
        <f>IF($D228="","",VLOOKUP($D228,'[6]男單2.0名單'!$A$6:$P$261,16))</f>
        <v>0</v>
      </c>
      <c r="D228" s="351">
        <v>137</v>
      </c>
      <c r="E228" s="352" t="str">
        <f>UPPER(IF($D228="","",VLOOKUP($D228,'[6]男單2.0名單'!$A$6:$P$261,2)))</f>
        <v>BYE</v>
      </c>
      <c r="F228" s="454">
        <f>IF($D228="","",VLOOKUP($D228,'[6]男單2.0名單'!$A$6:$P$261,3))</f>
        <v>0</v>
      </c>
      <c r="G228" s="454"/>
      <c r="H228" s="454"/>
      <c r="I228" s="375"/>
      <c r="J228" s="369"/>
      <c r="K228" s="376"/>
      <c r="L228" s="369"/>
      <c r="M228" s="376"/>
      <c r="N228" s="380"/>
      <c r="O228" s="390"/>
      <c r="P228" s="388"/>
      <c r="Q228" s="387"/>
      <c r="R228" s="360"/>
    </row>
    <row r="229" spans="1:18" s="361" customFormat="1" ht="13.5" customHeight="1">
      <c r="A229" s="363"/>
      <c r="B229" s="364"/>
      <c r="C229" s="365"/>
      <c r="D229" s="366"/>
      <c r="E229" s="354"/>
      <c r="F229" s="354"/>
      <c r="G229" s="354"/>
      <c r="H229" s="354"/>
      <c r="I229" s="369"/>
      <c r="J229" s="377" t="s">
        <v>14</v>
      </c>
      <c r="K229" s="381" t="s">
        <v>228</v>
      </c>
      <c r="L229" s="353" t="str">
        <f>UPPER(IF(OR(K229="a",K229="as"),J227,IF(OR(K229="b",K229="bs"),J231,)))</f>
        <v>葉志偉</v>
      </c>
      <c r="M229" s="375"/>
      <c r="N229" s="380"/>
      <c r="O229" s="390"/>
      <c r="P229" s="388"/>
      <c r="Q229" s="387"/>
      <c r="R229" s="360"/>
    </row>
    <row r="230" spans="1:18" s="361" customFormat="1" ht="13.5" customHeight="1">
      <c r="A230" s="363" t="s">
        <v>326</v>
      </c>
      <c r="B230" s="349">
        <f>IF($D230="","",VLOOKUP($D230,'[6]男單2.0名單'!$A$6:$P$261,15))</f>
        <v>0</v>
      </c>
      <c r="C230" s="350">
        <f>IF($D230="","",VLOOKUP($D230,'[6]男單2.0名單'!$A$6:$P$261,16))</f>
        <v>0</v>
      </c>
      <c r="D230" s="351">
        <v>45</v>
      </c>
      <c r="E230" s="352" t="str">
        <f>UPPER(IF($D230="","",VLOOKUP($D230,'[6]男單2.0名單'!$A$6:$P$261,2)))</f>
        <v>葉志偉</v>
      </c>
      <c r="F230" s="454" t="str">
        <f>IF($D230="","",VLOOKUP($D230,'[6]男單2.0名單'!$A$6:$P$261,3))</f>
        <v>中心診所醫院</v>
      </c>
      <c r="G230" s="454"/>
      <c r="H230" s="454"/>
      <c r="I230" s="353"/>
      <c r="J230" s="369"/>
      <c r="K230" s="376"/>
      <c r="L230" s="369" t="s">
        <v>229</v>
      </c>
      <c r="M230" s="369"/>
      <c r="N230" s="380"/>
      <c r="O230" s="390"/>
      <c r="P230" s="388"/>
      <c r="Q230" s="387"/>
      <c r="R230" s="360"/>
    </row>
    <row r="231" spans="1:18" s="361" customFormat="1" ht="13.5" customHeight="1">
      <c r="A231" s="363"/>
      <c r="B231" s="364"/>
      <c r="C231" s="365"/>
      <c r="D231" s="366"/>
      <c r="E231" s="354"/>
      <c r="F231" s="354"/>
      <c r="G231" s="354"/>
      <c r="H231" s="367" t="s">
        <v>14</v>
      </c>
      <c r="I231" s="368" t="s">
        <v>227</v>
      </c>
      <c r="J231" s="353" t="str">
        <f>UPPER(IF(OR(I231="a",I231="as"),E230,IF(OR(I231="b",I231="bs"),E232,)))</f>
        <v>葉志偉</v>
      </c>
      <c r="K231" s="375"/>
      <c r="L231" s="369"/>
      <c r="M231" s="369"/>
      <c r="N231" s="380"/>
      <c r="O231" s="390"/>
      <c r="P231" s="388"/>
      <c r="Q231" s="387"/>
      <c r="R231" s="360"/>
    </row>
    <row r="232" spans="1:18" s="361" customFormat="1" ht="13.5" customHeight="1">
      <c r="A232" s="348" t="s">
        <v>327</v>
      </c>
      <c r="B232" s="349">
        <f>IF($D232="","",VLOOKUP($D232,'[6]男單2.0名單'!$A$6:$P$261,15))</f>
        <v>0</v>
      </c>
      <c r="C232" s="350">
        <f>IF($D232="","",VLOOKUP($D232,'[6]男單2.0名單'!$A$6:$P$261,16))</f>
        <v>0</v>
      </c>
      <c r="D232" s="351">
        <v>137</v>
      </c>
      <c r="E232" s="352" t="str">
        <f>UPPER(IF($D232="","",VLOOKUP($D232,'[6]男單2.0名單'!$A$6:$P$261,2)))</f>
        <v>BYE</v>
      </c>
      <c r="F232" s="454">
        <f>IF($D232="","",VLOOKUP($D232,'[6]男單2.0名單'!$A$6:$P$261,3))</f>
        <v>0</v>
      </c>
      <c r="G232" s="454"/>
      <c r="H232" s="454"/>
      <c r="I232" s="375"/>
      <c r="J232" s="369"/>
      <c r="K232" s="369"/>
      <c r="L232" s="369"/>
      <c r="M232" s="369"/>
      <c r="N232" s="390"/>
      <c r="O232" s="390"/>
      <c r="P232" s="388"/>
      <c r="Q232" s="387"/>
      <c r="R232" s="360"/>
    </row>
    <row r="233" spans="1:19" s="361" customFormat="1" ht="13.5" customHeight="1">
      <c r="A233" s="363"/>
      <c r="B233" s="364"/>
      <c r="C233" s="365"/>
      <c r="D233" s="366"/>
      <c r="E233" s="354"/>
      <c r="F233" s="354"/>
      <c r="G233" s="354"/>
      <c r="H233" s="354"/>
      <c r="I233" s="369"/>
      <c r="J233" s="369"/>
      <c r="K233" s="369"/>
      <c r="L233" s="369"/>
      <c r="M233" s="369"/>
      <c r="N233" s="391"/>
      <c r="O233" s="392"/>
      <c r="P233" s="393" t="s">
        <v>227</v>
      </c>
      <c r="Q233" s="353" t="str">
        <f>UPPER(IF(OR(P233="a",P233="as"),P217,IF(OR(P233="b",P233="bs"),P249,)))</f>
        <v>林群賀</v>
      </c>
      <c r="R233" s="360"/>
      <c r="S233" s="386" t="s">
        <v>328</v>
      </c>
    </row>
    <row r="234" spans="1:18" s="361" customFormat="1" ht="13.5" customHeight="1">
      <c r="A234" s="348" t="s">
        <v>329</v>
      </c>
      <c r="B234" s="349">
        <f>IF($D234="","",VLOOKUP($D234,'[6]男單2.0名單'!$A$6:$P$261,15))</f>
        <v>0</v>
      </c>
      <c r="C234" s="350">
        <f>IF($D234="","",VLOOKUP($D234,'[6]男單2.0名單'!$A$6:$P$261,16))</f>
        <v>0</v>
      </c>
      <c r="D234" s="351">
        <v>60</v>
      </c>
      <c r="E234" s="352" t="str">
        <f>UPPER(IF($D234="","",VLOOKUP($D234,'[6]男單2.0名單'!$A$6:$P$261,2)))</f>
        <v>巫俊緯</v>
      </c>
      <c r="F234" s="454" t="str">
        <f>IF($D234="","",VLOOKUP($D234,'[6]男單2.0名單'!$A$6:$P$261,3))</f>
        <v>南港公園網球場</v>
      </c>
      <c r="G234" s="454"/>
      <c r="H234" s="454"/>
      <c r="I234" s="353"/>
      <c r="J234" s="369"/>
      <c r="K234" s="369"/>
      <c r="L234" s="369"/>
      <c r="M234" s="369"/>
      <c r="N234" s="377" t="s">
        <v>14</v>
      </c>
      <c r="O234" s="394" t="s">
        <v>231</v>
      </c>
      <c r="P234" s="376"/>
      <c r="Q234" s="406">
        <v>60</v>
      </c>
      <c r="R234" s="360"/>
    </row>
    <row r="235" spans="1:18" s="361" customFormat="1" ht="13.5" customHeight="1">
      <c r="A235" s="363"/>
      <c r="B235" s="364"/>
      <c r="C235" s="365"/>
      <c r="D235" s="366"/>
      <c r="E235" s="354"/>
      <c r="F235" s="354"/>
      <c r="G235" s="354"/>
      <c r="H235" s="367" t="s">
        <v>14</v>
      </c>
      <c r="I235" s="368" t="s">
        <v>227</v>
      </c>
      <c r="J235" s="353" t="str">
        <f>UPPER(IF(OR(I235="a",I235="as"),E234,IF(OR(I235="b",I235="bs"),E236,)))</f>
        <v>巫俊緯</v>
      </c>
      <c r="K235" s="353"/>
      <c r="L235" s="369"/>
      <c r="M235" s="369"/>
      <c r="N235" s="380"/>
      <c r="O235" s="390"/>
      <c r="P235" s="388"/>
      <c r="Q235" s="387"/>
      <c r="R235" s="360"/>
    </row>
    <row r="236" spans="1:18" s="361" customFormat="1" ht="13.5" customHeight="1">
      <c r="A236" s="363" t="s">
        <v>330</v>
      </c>
      <c r="B236" s="349">
        <f>IF($D236="","",VLOOKUP($D236,'[6]男單2.0名單'!$A$6:$P$261,15))</f>
        <v>0</v>
      </c>
      <c r="C236" s="350">
        <f>IF($D236="","",VLOOKUP($D236,'[6]男單2.0名單'!$A$6:$P$261,16))</f>
        <v>0</v>
      </c>
      <c r="D236" s="351">
        <v>138</v>
      </c>
      <c r="E236" s="352" t="str">
        <f>UPPER(IF($D236="","",VLOOKUP($D236,'[6]男單2.0名單'!$A$6:$P$261,2)))</f>
        <v>BYE</v>
      </c>
      <c r="F236" s="454">
        <f>IF($D236="","",VLOOKUP($D236,'[6]男單2.0名單'!$A$6:$P$261,3))</f>
        <v>0</v>
      </c>
      <c r="G236" s="454"/>
      <c r="H236" s="454"/>
      <c r="I236" s="375"/>
      <c r="J236" s="369"/>
      <c r="K236" s="376"/>
      <c r="L236" s="369"/>
      <c r="M236" s="369"/>
      <c r="N236" s="380"/>
      <c r="O236" s="390"/>
      <c r="P236" s="388"/>
      <c r="Q236" s="387"/>
      <c r="R236" s="360"/>
    </row>
    <row r="237" spans="1:18" s="361" customFormat="1" ht="13.5" customHeight="1">
      <c r="A237" s="363"/>
      <c r="B237" s="364"/>
      <c r="C237" s="365"/>
      <c r="D237" s="366"/>
      <c r="E237" s="354"/>
      <c r="F237" s="354"/>
      <c r="G237" s="354"/>
      <c r="H237" s="354"/>
      <c r="I237" s="369"/>
      <c r="J237" s="377" t="s">
        <v>14</v>
      </c>
      <c r="K237" s="381" t="s">
        <v>228</v>
      </c>
      <c r="L237" s="353" t="str">
        <f>UPPER(IF(OR(K237="a",K237="as"),J235,IF(OR(K237="b",K237="bs"),J239,)))</f>
        <v>黃嘉順</v>
      </c>
      <c r="M237" s="353"/>
      <c r="N237" s="380"/>
      <c r="O237" s="390"/>
      <c r="P237" s="388"/>
      <c r="Q237" s="387"/>
      <c r="R237" s="360"/>
    </row>
    <row r="238" spans="1:18" s="361" customFormat="1" ht="13.5" customHeight="1">
      <c r="A238" s="363" t="s">
        <v>331</v>
      </c>
      <c r="B238" s="349">
        <f>IF($D238="","",VLOOKUP($D238,'[6]男單2.0名單'!$A$6:$P$261,15))</f>
        <v>0</v>
      </c>
      <c r="C238" s="350">
        <f>IF($D238="","",VLOOKUP($D238,'[6]男單2.0名單'!$A$6:$P$261,16))</f>
        <v>0</v>
      </c>
      <c r="D238" s="351">
        <v>98</v>
      </c>
      <c r="E238" s="352" t="str">
        <f>UPPER(IF($D238="","",VLOOKUP($D238,'[6]男單2.0名單'!$A$6:$P$261,2)))</f>
        <v>黃嘉順</v>
      </c>
      <c r="F238" s="454" t="str">
        <f>IF($D238="","",VLOOKUP($D238,'[6]男單2.0名單'!$A$6:$P$261,3))</f>
        <v>大同大學</v>
      </c>
      <c r="G238" s="454"/>
      <c r="H238" s="454"/>
      <c r="I238" s="353"/>
      <c r="J238" s="369"/>
      <c r="K238" s="376"/>
      <c r="L238" s="369">
        <v>63</v>
      </c>
      <c r="M238" s="376"/>
      <c r="N238" s="380"/>
      <c r="O238" s="390"/>
      <c r="P238" s="388"/>
      <c r="Q238" s="387"/>
      <c r="R238" s="360"/>
    </row>
    <row r="239" spans="1:18" s="361" customFormat="1" ht="13.5" customHeight="1">
      <c r="A239" s="363"/>
      <c r="B239" s="364"/>
      <c r="C239" s="365"/>
      <c r="D239" s="366"/>
      <c r="E239" s="354"/>
      <c r="F239" s="354"/>
      <c r="G239" s="354"/>
      <c r="H239" s="367" t="s">
        <v>14</v>
      </c>
      <c r="I239" s="368" t="s">
        <v>227</v>
      </c>
      <c r="J239" s="353" t="str">
        <f>UPPER(IF(OR(I239="a",I239="as"),E238,IF(OR(I239="b",I239="bs"),E240,)))</f>
        <v>黃嘉順</v>
      </c>
      <c r="K239" s="375"/>
      <c r="L239" s="369"/>
      <c r="M239" s="376"/>
      <c r="N239" s="380"/>
      <c r="O239" s="390"/>
      <c r="P239" s="388"/>
      <c r="Q239" s="387"/>
      <c r="R239" s="360"/>
    </row>
    <row r="240" spans="1:18" s="361" customFormat="1" ht="13.5" customHeight="1">
      <c r="A240" s="363" t="s">
        <v>332</v>
      </c>
      <c r="B240" s="349">
        <f>IF($D240="","",VLOOKUP($D240,'[6]男單2.0名單'!$A$6:$P$261,15))</f>
        <v>0</v>
      </c>
      <c r="C240" s="350">
        <f>IF($D240="","",VLOOKUP($D240,'[6]男單2.0名單'!$A$6:$P$261,16))</f>
        <v>0</v>
      </c>
      <c r="D240" s="351">
        <v>139</v>
      </c>
      <c r="E240" s="352" t="str">
        <f>UPPER(IF($D240="","",VLOOKUP($D240,'[6]男單2.0名單'!$A$6:$P$261,2)))</f>
        <v>BYE</v>
      </c>
      <c r="F240" s="454">
        <f>IF($D240="","",VLOOKUP($D240,'[6]男單2.0名單'!$A$6:$P$261,3))</f>
        <v>0</v>
      </c>
      <c r="G240" s="454"/>
      <c r="H240" s="454"/>
      <c r="I240" s="375"/>
      <c r="J240" s="369"/>
      <c r="K240" s="369"/>
      <c r="L240" s="369"/>
      <c r="M240" s="376"/>
      <c r="N240" s="380"/>
      <c r="O240" s="390"/>
      <c r="P240" s="388"/>
      <c r="Q240" s="387"/>
      <c r="R240" s="360"/>
    </row>
    <row r="241" spans="1:18" s="361" customFormat="1" ht="13.5" customHeight="1">
      <c r="A241" s="363"/>
      <c r="B241" s="364"/>
      <c r="C241" s="365"/>
      <c r="D241" s="366"/>
      <c r="E241" s="354"/>
      <c r="F241" s="354"/>
      <c r="G241" s="354"/>
      <c r="H241" s="367" t="s">
        <v>14</v>
      </c>
      <c r="I241" s="369"/>
      <c r="J241" s="369"/>
      <c r="K241" s="369"/>
      <c r="L241" s="377" t="s">
        <v>14</v>
      </c>
      <c r="M241" s="381" t="s">
        <v>228</v>
      </c>
      <c r="N241" s="353" t="str">
        <f>UPPER(IF(OR(M241="a",M241="as"),L237,IF(OR(M241="b",M241="bs"),L245,)))</f>
        <v>黃思豪</v>
      </c>
      <c r="O241" s="396"/>
      <c r="P241" s="388"/>
      <c r="Q241" s="387"/>
      <c r="R241" s="360"/>
    </row>
    <row r="242" spans="1:18" s="361" customFormat="1" ht="13.5" customHeight="1">
      <c r="A242" s="363" t="s">
        <v>333</v>
      </c>
      <c r="B242" s="349">
        <f>IF($D242="","",VLOOKUP($D242,'[6]男單2.0名單'!$A$6:$P$261,15))</f>
        <v>0</v>
      </c>
      <c r="C242" s="350">
        <f>IF($D242="","",VLOOKUP($D242,'[6]男單2.0名單'!$A$6:$P$261,16))</f>
        <v>0</v>
      </c>
      <c r="D242" s="351">
        <v>123</v>
      </c>
      <c r="E242" s="352" t="str">
        <f>UPPER(IF($D242="","",VLOOKUP($D242,'[6]男單2.0名單'!$A$6:$P$261,2)))</f>
        <v>詹勳岳</v>
      </c>
      <c r="F242" s="454" t="str">
        <f>IF($D242="","",VLOOKUP($D242,'[6]男單2.0名單'!$A$6:$P$261,3))</f>
        <v>中國文化大學</v>
      </c>
      <c r="G242" s="454"/>
      <c r="H242" s="454"/>
      <c r="I242" s="353"/>
      <c r="J242" s="369"/>
      <c r="K242" s="369"/>
      <c r="L242" s="369"/>
      <c r="M242" s="376"/>
      <c r="N242" s="369">
        <v>64</v>
      </c>
      <c r="O242" s="382"/>
      <c r="P242" s="388"/>
      <c r="Q242" s="387"/>
      <c r="R242" s="360"/>
    </row>
    <row r="243" spans="1:18" s="361" customFormat="1" ht="13.5" customHeight="1">
      <c r="A243" s="363"/>
      <c r="B243" s="364"/>
      <c r="C243" s="365"/>
      <c r="D243" s="366"/>
      <c r="E243" s="354"/>
      <c r="F243" s="354"/>
      <c r="G243" s="354"/>
      <c r="H243" s="367" t="s">
        <v>14</v>
      </c>
      <c r="I243" s="368" t="s">
        <v>227</v>
      </c>
      <c r="J243" s="353" t="str">
        <f>UPPER(IF(OR(I243="a",I243="as"),E242,IF(OR(I243="b",I243="bs"),E244,)))</f>
        <v>詹勳岳</v>
      </c>
      <c r="K243" s="353"/>
      <c r="L243" s="369"/>
      <c r="M243" s="376"/>
      <c r="N243" s="380"/>
      <c r="O243" s="382"/>
      <c r="P243" s="388"/>
      <c r="Q243" s="387"/>
      <c r="R243" s="360"/>
    </row>
    <row r="244" spans="1:18" s="361" customFormat="1" ht="13.5" customHeight="1">
      <c r="A244" s="363" t="s">
        <v>334</v>
      </c>
      <c r="B244" s="349">
        <f>IF($D244="","",VLOOKUP($D244,'[6]男單2.0名單'!$A$6:$P$261,15))</f>
        <v>0</v>
      </c>
      <c r="C244" s="350">
        <f>IF($D244="","",VLOOKUP($D244,'[6]男單2.0名單'!$A$6:$P$261,16))</f>
        <v>0</v>
      </c>
      <c r="D244" s="351">
        <v>140</v>
      </c>
      <c r="E244" s="352" t="str">
        <f>UPPER(IF($D244="","",VLOOKUP($D244,'[6]男單2.0名單'!$A$6:$P$261,2)))</f>
        <v>BYE</v>
      </c>
      <c r="F244" s="454">
        <f>IF($D244="","",VLOOKUP($D244,'[6]男單2.0名單'!$A$6:$P$261,3))</f>
        <v>0</v>
      </c>
      <c r="G244" s="454"/>
      <c r="H244" s="454"/>
      <c r="I244" s="375"/>
      <c r="J244" s="369"/>
      <c r="K244" s="376"/>
      <c r="L244" s="369"/>
      <c r="M244" s="376"/>
      <c r="N244" s="380"/>
      <c r="O244" s="382"/>
      <c r="P244" s="388"/>
      <c r="Q244" s="387"/>
      <c r="R244" s="360"/>
    </row>
    <row r="245" spans="1:18" s="361" customFormat="1" ht="13.5" customHeight="1">
      <c r="A245" s="363"/>
      <c r="B245" s="364"/>
      <c r="C245" s="365"/>
      <c r="D245" s="366"/>
      <c r="E245" s="354"/>
      <c r="F245" s="354"/>
      <c r="G245" s="354"/>
      <c r="H245" s="354"/>
      <c r="I245" s="369"/>
      <c r="J245" s="377" t="s">
        <v>14</v>
      </c>
      <c r="K245" s="381" t="s">
        <v>228</v>
      </c>
      <c r="L245" s="353" t="str">
        <f>UPPER(IF(OR(K245="a",K245="as"),J243,IF(OR(K245="b",K245="bs"),J247,)))</f>
        <v>黃思豪</v>
      </c>
      <c r="M245" s="375"/>
      <c r="N245" s="380"/>
      <c r="O245" s="382"/>
      <c r="P245" s="388"/>
      <c r="Q245" s="387"/>
      <c r="R245" s="360"/>
    </row>
    <row r="246" spans="1:18" s="361" customFormat="1" ht="13.5" customHeight="1">
      <c r="A246" s="363" t="s">
        <v>335</v>
      </c>
      <c r="B246" s="349">
        <f>IF($D246="","",VLOOKUP($D246,'[6]男單2.0名單'!$A$6:$P$261,15))</f>
        <v>0</v>
      </c>
      <c r="C246" s="350">
        <f>IF($D246="","",VLOOKUP($D246,'[6]男單2.0名單'!$A$6:$P$261,16))</f>
        <v>0</v>
      </c>
      <c r="D246" s="351">
        <v>82</v>
      </c>
      <c r="E246" s="352" t="str">
        <f>UPPER(IF($D246="","",VLOOKUP($D246,'[6]男單2.0名單'!$A$6:$P$261,2)))</f>
        <v>黃思豪</v>
      </c>
      <c r="F246" s="454">
        <f>IF($D246="","",VLOOKUP($D246,'[6]男單2.0名單'!$A$6:$P$261,3))</f>
        <v>0</v>
      </c>
      <c r="G246" s="454"/>
      <c r="H246" s="454"/>
      <c r="I246" s="353"/>
      <c r="J246" s="369"/>
      <c r="K246" s="376"/>
      <c r="L246" s="369" t="s">
        <v>229</v>
      </c>
      <c r="M246" s="369"/>
      <c r="N246" s="380"/>
      <c r="O246" s="382"/>
      <c r="P246" s="388"/>
      <c r="Q246" s="387"/>
      <c r="R246" s="360"/>
    </row>
    <row r="247" spans="1:18" s="361" customFormat="1" ht="13.5" customHeight="1">
      <c r="A247" s="363"/>
      <c r="B247" s="364"/>
      <c r="C247" s="365"/>
      <c r="D247" s="366"/>
      <c r="E247" s="354"/>
      <c r="F247" s="354"/>
      <c r="G247" s="354"/>
      <c r="H247" s="367" t="s">
        <v>14</v>
      </c>
      <c r="I247" s="368" t="s">
        <v>227</v>
      </c>
      <c r="J247" s="353" t="str">
        <f>UPPER(IF(OR(I247="a",I247="as"),E246,IF(OR(I247="b",I247="bs"),E248,)))</f>
        <v>黃思豪</v>
      </c>
      <c r="K247" s="375"/>
      <c r="L247" s="369"/>
      <c r="M247" s="369"/>
      <c r="N247" s="380"/>
      <c r="O247" s="382"/>
      <c r="P247" s="397"/>
      <c r="Q247" s="387"/>
      <c r="R247" s="360"/>
    </row>
    <row r="248" spans="1:18" s="361" customFormat="1" ht="13.5" customHeight="1">
      <c r="A248" s="348" t="s">
        <v>336</v>
      </c>
      <c r="B248" s="349">
        <f>IF($D248="","",VLOOKUP($D248,'[6]男單2.0名單'!$A$6:$P$261,15))</f>
        <v>0</v>
      </c>
      <c r="C248" s="350">
        <f>IF($D248="","",VLOOKUP($D248,'[6]男單2.0名單'!$A$6:$P$261,16))</f>
        <v>0</v>
      </c>
      <c r="D248" s="351">
        <v>141</v>
      </c>
      <c r="E248" s="352" t="str">
        <f>UPPER(IF($D248="","",VLOOKUP($D248,'[6]男單2.0名單'!$A$6:$P$261,2)))</f>
        <v>BYE</v>
      </c>
      <c r="F248" s="454">
        <f>IF($D248="","",VLOOKUP($D248,'[6]男單2.0名單'!$A$6:$P$261,3))</f>
        <v>0</v>
      </c>
      <c r="G248" s="454"/>
      <c r="H248" s="454"/>
      <c r="I248" s="375"/>
      <c r="J248" s="369"/>
      <c r="K248" s="369"/>
      <c r="L248" s="369"/>
      <c r="M248" s="369"/>
      <c r="N248" s="380"/>
      <c r="O248" s="382"/>
      <c r="P248" s="388"/>
      <c r="Q248" s="387"/>
      <c r="R248" s="360"/>
    </row>
    <row r="249" spans="1:18" s="361" customFormat="1" ht="13.5" customHeight="1">
      <c r="A249" s="363"/>
      <c r="B249" s="364"/>
      <c r="C249" s="365"/>
      <c r="D249" s="366"/>
      <c r="E249" s="354"/>
      <c r="F249" s="354"/>
      <c r="G249" s="354"/>
      <c r="H249" s="354"/>
      <c r="I249" s="369"/>
      <c r="J249" s="369"/>
      <c r="K249" s="369"/>
      <c r="L249" s="369"/>
      <c r="M249" s="369"/>
      <c r="N249" s="377" t="s">
        <v>14</v>
      </c>
      <c r="O249" s="381" t="s">
        <v>228</v>
      </c>
      <c r="P249" s="375" t="str">
        <f>UPPER(IF(OR(O249="a",O249="as"),N241,IF(OR(O249="b",O249="bs"),N257,)))</f>
        <v>陳楷勳</v>
      </c>
      <c r="Q249" s="398"/>
      <c r="R249" s="360"/>
    </row>
    <row r="250" spans="1:18" s="361" customFormat="1" ht="13.5" customHeight="1">
      <c r="A250" s="348" t="s">
        <v>337</v>
      </c>
      <c r="B250" s="349">
        <f>IF($D250="","",VLOOKUP($D250,'[6]男單2.0名單'!$A$6:$P$261,15))</f>
        <v>0</v>
      </c>
      <c r="C250" s="350">
        <f>IF($D250="","",VLOOKUP($D250,'[6]男單2.0名單'!$A$6:$P$261,16))</f>
        <v>0</v>
      </c>
      <c r="D250" s="351">
        <v>61</v>
      </c>
      <c r="E250" s="352" t="str">
        <f>UPPER(IF($D250="","",VLOOKUP($D250,'[6]男單2.0名單'!$A$6:$P$261,2)))</f>
        <v>王偉航</v>
      </c>
      <c r="F250" s="454" t="str">
        <f>IF($D250="","",VLOOKUP($D250,'[6]男單2.0名單'!$A$6:$P$261,3))</f>
        <v>國防部後備司令部</v>
      </c>
      <c r="G250" s="454"/>
      <c r="H250" s="454"/>
      <c r="I250" s="353"/>
      <c r="J250" s="369"/>
      <c r="K250" s="369"/>
      <c r="L250" s="369"/>
      <c r="M250" s="369"/>
      <c r="N250" s="380"/>
      <c r="O250" s="382"/>
      <c r="P250" s="369">
        <v>62</v>
      </c>
      <c r="Q250" s="373"/>
      <c r="R250" s="360"/>
    </row>
    <row r="251" spans="1:18" s="361" customFormat="1" ht="13.5" customHeight="1">
      <c r="A251" s="363"/>
      <c r="B251" s="364"/>
      <c r="C251" s="365"/>
      <c r="D251" s="366"/>
      <c r="E251" s="354"/>
      <c r="F251" s="354"/>
      <c r="G251" s="354"/>
      <c r="H251" s="367" t="s">
        <v>14</v>
      </c>
      <c r="I251" s="368" t="s">
        <v>227</v>
      </c>
      <c r="J251" s="353" t="str">
        <f>UPPER(IF(OR(I251="a",I251="as"),E250,IF(OR(I251="b",I251="bs"),E252,)))</f>
        <v>王偉航</v>
      </c>
      <c r="K251" s="353"/>
      <c r="L251" s="369"/>
      <c r="M251" s="369"/>
      <c r="N251" s="380"/>
      <c r="O251" s="382"/>
      <c r="P251" s="380"/>
      <c r="Q251" s="373"/>
      <c r="R251" s="360"/>
    </row>
    <row r="252" spans="1:18" s="361" customFormat="1" ht="13.5" customHeight="1">
      <c r="A252" s="363" t="s">
        <v>338</v>
      </c>
      <c r="B252" s="349">
        <f>IF($D252="","",VLOOKUP($D252,'[6]男單2.0名單'!$A$6:$P$261,15))</f>
        <v>0</v>
      </c>
      <c r="C252" s="350">
        <f>IF($D252="","",VLOOKUP($D252,'[6]男單2.0名單'!$A$6:$P$261,16))</f>
        <v>0</v>
      </c>
      <c r="D252" s="351">
        <v>142</v>
      </c>
      <c r="E252" s="352" t="str">
        <f>UPPER(IF($D252="","",VLOOKUP($D252,'[6]男單2.0名單'!$A$6:$P$261,2)))</f>
        <v>BYE</v>
      </c>
      <c r="F252" s="454">
        <f>IF($D252="","",VLOOKUP($D252,'[6]男單2.0名單'!$A$6:$P$261,3))</f>
        <v>0</v>
      </c>
      <c r="G252" s="454"/>
      <c r="H252" s="454"/>
      <c r="I252" s="375"/>
      <c r="J252" s="369"/>
      <c r="K252" s="376"/>
      <c r="L252" s="369"/>
      <c r="M252" s="369"/>
      <c r="N252" s="380"/>
      <c r="O252" s="382"/>
      <c r="P252" s="380"/>
      <c r="Q252" s="373"/>
      <c r="R252" s="360"/>
    </row>
    <row r="253" spans="1:18" s="361" customFormat="1" ht="13.5" customHeight="1">
      <c r="A253" s="363"/>
      <c r="B253" s="364"/>
      <c r="C253" s="365"/>
      <c r="D253" s="366"/>
      <c r="E253" s="354"/>
      <c r="F253" s="354"/>
      <c r="G253" s="354"/>
      <c r="H253" s="354"/>
      <c r="I253" s="369"/>
      <c r="J253" s="377" t="s">
        <v>14</v>
      </c>
      <c r="K253" s="381" t="s">
        <v>227</v>
      </c>
      <c r="L253" s="353" t="str">
        <f>UPPER(IF(OR(K253="a",K253="as"),J251,IF(OR(K253="b",K253="bs"),J255,)))</f>
        <v>王偉航</v>
      </c>
      <c r="M253" s="353"/>
      <c r="N253" s="380"/>
      <c r="O253" s="382"/>
      <c r="P253" s="380"/>
      <c r="Q253" s="373"/>
      <c r="R253" s="360"/>
    </row>
    <row r="254" spans="1:18" s="361" customFormat="1" ht="13.5" customHeight="1">
      <c r="A254" s="363" t="s">
        <v>339</v>
      </c>
      <c r="B254" s="349">
        <f>IF($D254="","",VLOOKUP($D254,'[6]男單2.0名單'!$A$6:$P$261,15))</f>
        <v>0</v>
      </c>
      <c r="C254" s="350">
        <f>IF($D254="","",VLOOKUP($D254,'[6]男單2.0名單'!$A$6:$P$261,16))</f>
        <v>0</v>
      </c>
      <c r="D254" s="351">
        <v>44</v>
      </c>
      <c r="E254" s="352" t="str">
        <f>UPPER(IF($D254="","",VLOOKUP($D254,'[6]男單2.0名單'!$A$6:$P$261,2)))</f>
        <v>廖昱凱</v>
      </c>
      <c r="F254" s="454" t="str">
        <f>IF($D254="","",VLOOKUP($D254,'[6]男單2.0名單'!$A$6:$P$261,3))</f>
        <v>延平中學</v>
      </c>
      <c r="G254" s="454"/>
      <c r="H254" s="454"/>
      <c r="I254" s="353"/>
      <c r="J254" s="369"/>
      <c r="K254" s="376"/>
      <c r="L254" s="369">
        <v>63</v>
      </c>
      <c r="M254" s="376"/>
      <c r="N254" s="380"/>
      <c r="O254" s="382"/>
      <c r="P254" s="380"/>
      <c r="Q254" s="373"/>
      <c r="R254" s="360"/>
    </row>
    <row r="255" spans="1:18" s="361" customFormat="1" ht="13.5" customHeight="1">
      <c r="A255" s="363"/>
      <c r="B255" s="364"/>
      <c r="C255" s="365"/>
      <c r="D255" s="366"/>
      <c r="E255" s="354"/>
      <c r="F255" s="354"/>
      <c r="G255" s="354"/>
      <c r="H255" s="367" t="s">
        <v>14</v>
      </c>
      <c r="I255" s="368" t="s">
        <v>227</v>
      </c>
      <c r="J255" s="353" t="str">
        <f>UPPER(IF(OR(I255="a",I255="as"),E254,IF(OR(I255="b",I255="bs"),E256,)))</f>
        <v>廖昱凱</v>
      </c>
      <c r="K255" s="375"/>
      <c r="L255" s="369"/>
      <c r="M255" s="376"/>
      <c r="N255" s="380"/>
      <c r="O255" s="382"/>
      <c r="P255" s="380"/>
      <c r="Q255" s="373"/>
      <c r="R255" s="360"/>
    </row>
    <row r="256" spans="1:18" s="361" customFormat="1" ht="13.5" customHeight="1">
      <c r="A256" s="363" t="s">
        <v>340</v>
      </c>
      <c r="B256" s="349">
        <f>IF($D256="","",VLOOKUP($D256,'[6]男單2.0名單'!$A$6:$P$261,15))</f>
        <v>0</v>
      </c>
      <c r="C256" s="350">
        <f>IF($D256="","",VLOOKUP($D256,'[6]男單2.0名單'!$A$6:$P$261,16))</f>
        <v>0</v>
      </c>
      <c r="D256" s="351">
        <v>143</v>
      </c>
      <c r="E256" s="352" t="str">
        <f>UPPER(IF($D256="","",VLOOKUP($D256,'[6]男單2.0名單'!$A$6:$P$261,2)))</f>
        <v>BYE</v>
      </c>
      <c r="F256" s="454">
        <f>IF($D256="","",VLOOKUP($D256,'[6]男單2.0名單'!$A$6:$P$261,3))</f>
        <v>0</v>
      </c>
      <c r="G256" s="454"/>
      <c r="H256" s="454"/>
      <c r="I256" s="375"/>
      <c r="J256" s="369"/>
      <c r="K256" s="369"/>
      <c r="L256" s="369"/>
      <c r="M256" s="376"/>
      <c r="N256" s="380"/>
      <c r="O256" s="382"/>
      <c r="P256" s="380"/>
      <c r="Q256" s="373"/>
      <c r="R256" s="360"/>
    </row>
    <row r="257" spans="1:18" s="361" customFormat="1" ht="13.5" customHeight="1">
      <c r="A257" s="363"/>
      <c r="B257" s="364"/>
      <c r="C257" s="365"/>
      <c r="D257" s="366"/>
      <c r="E257" s="354"/>
      <c r="F257" s="354"/>
      <c r="G257" s="354"/>
      <c r="H257" s="367" t="s">
        <v>14</v>
      </c>
      <c r="I257" s="369"/>
      <c r="J257" s="369"/>
      <c r="K257" s="369"/>
      <c r="L257" s="377" t="s">
        <v>14</v>
      </c>
      <c r="M257" s="381" t="s">
        <v>228</v>
      </c>
      <c r="N257" s="353" t="str">
        <f>UPPER(IF(OR(M257="a",M257="as"),L253,IF(OR(M257="b",M257="bs"),L261,)))</f>
        <v>陳楷勳</v>
      </c>
      <c r="O257" s="389"/>
      <c r="P257" s="380"/>
      <c r="Q257" s="373"/>
      <c r="R257" s="360"/>
    </row>
    <row r="258" spans="1:18" s="361" customFormat="1" ht="13.5" customHeight="1">
      <c r="A258" s="363" t="s">
        <v>341</v>
      </c>
      <c r="B258" s="349">
        <f>IF($D258="","",VLOOKUP($D258,'[6]男單2.0名單'!$A$6:$P$261,15))</f>
        <v>0</v>
      </c>
      <c r="C258" s="350">
        <f>IF($D258="","",VLOOKUP($D258,'[6]男單2.0名單'!$A$6:$P$261,16))</f>
        <v>0</v>
      </c>
      <c r="D258" s="351">
        <v>16</v>
      </c>
      <c r="E258" s="352" t="str">
        <f>UPPER(IF($D258="","",VLOOKUP($D258,'[6]男單2.0名單'!$A$6:$P$261,2)))</f>
        <v>陳楷勳</v>
      </c>
      <c r="F258" s="454" t="str">
        <f>IF($D258="","",VLOOKUP($D258,'[6]男單2.0名單'!$A$6:$P$261,3))</f>
        <v>新泰國小</v>
      </c>
      <c r="G258" s="454"/>
      <c r="H258" s="454"/>
      <c r="I258" s="353"/>
      <c r="J258" s="369"/>
      <c r="K258" s="369"/>
      <c r="L258" s="369"/>
      <c r="M258" s="376"/>
      <c r="N258" s="369">
        <v>64</v>
      </c>
      <c r="O258" s="369"/>
      <c r="P258" s="380"/>
      <c r="Q258" s="373"/>
      <c r="R258" s="360"/>
    </row>
    <row r="259" spans="1:18" s="361" customFormat="1" ht="13.5" customHeight="1">
      <c r="A259" s="363"/>
      <c r="B259" s="364"/>
      <c r="C259" s="365"/>
      <c r="D259" s="366"/>
      <c r="E259" s="354"/>
      <c r="F259" s="354"/>
      <c r="G259" s="354"/>
      <c r="H259" s="367" t="s">
        <v>14</v>
      </c>
      <c r="I259" s="368" t="s">
        <v>227</v>
      </c>
      <c r="J259" s="353" t="str">
        <f>UPPER(IF(OR(I259="a",I259="as"),E258,IF(OR(I259="b",I259="bs"),E260,)))</f>
        <v>陳楷勳</v>
      </c>
      <c r="K259" s="353"/>
      <c r="L259" s="369"/>
      <c r="M259" s="376"/>
      <c r="N259" s="369"/>
      <c r="O259" s="369"/>
      <c r="P259" s="380"/>
      <c r="Q259" s="373"/>
      <c r="R259" s="360"/>
    </row>
    <row r="260" spans="1:18" s="361" customFormat="1" ht="13.5" customHeight="1">
      <c r="A260" s="363" t="s">
        <v>342</v>
      </c>
      <c r="B260" s="349">
        <f>IF($D260="","",VLOOKUP($D260,'[6]男單2.0名單'!$A$6:$P$261,15))</f>
        <v>0</v>
      </c>
      <c r="C260" s="350">
        <f>IF($D260="","",VLOOKUP($D260,'[6]男單2.0名單'!$A$6:$P$261,16))</f>
        <v>0</v>
      </c>
      <c r="D260" s="351">
        <v>144</v>
      </c>
      <c r="E260" s="352" t="str">
        <f>UPPER(IF($D260="","",VLOOKUP($D260,'[6]男單2.0名單'!$A$6:$P$261,2)))</f>
        <v>BYE</v>
      </c>
      <c r="F260" s="454">
        <f>IF($D260="","",VLOOKUP($D260,'[6]男單2.0名單'!$A$6:$P$261,3))</f>
        <v>0</v>
      </c>
      <c r="G260" s="454"/>
      <c r="H260" s="454"/>
      <c r="I260" s="375"/>
      <c r="J260" s="369"/>
      <c r="K260" s="376"/>
      <c r="L260" s="369"/>
      <c r="M260" s="376"/>
      <c r="N260" s="369"/>
      <c r="O260" s="369"/>
      <c r="P260" s="380"/>
      <c r="Q260" s="373"/>
      <c r="R260" s="360"/>
    </row>
    <row r="261" spans="1:18" s="361" customFormat="1" ht="13.5" customHeight="1">
      <c r="A261" s="363"/>
      <c r="B261" s="364"/>
      <c r="C261" s="365"/>
      <c r="D261" s="366"/>
      <c r="E261" s="354"/>
      <c r="F261" s="354"/>
      <c r="G261" s="354"/>
      <c r="H261" s="354"/>
      <c r="I261" s="369"/>
      <c r="J261" s="377" t="s">
        <v>14</v>
      </c>
      <c r="K261" s="381" t="s">
        <v>227</v>
      </c>
      <c r="L261" s="353" t="str">
        <f>UPPER(IF(OR(K261="a",K261="as"),J259,IF(OR(K261="b",K261="bs"),J263,)))</f>
        <v>陳楷勳</v>
      </c>
      <c r="M261" s="375"/>
      <c r="N261" s="369"/>
      <c r="O261" s="369"/>
      <c r="P261" s="380"/>
      <c r="Q261" s="373"/>
      <c r="R261" s="360"/>
    </row>
    <row r="262" spans="1:18" s="361" customFormat="1" ht="13.5" customHeight="1">
      <c r="A262" s="363" t="s">
        <v>343</v>
      </c>
      <c r="B262" s="349">
        <f>IF($D262="","",VLOOKUP($D262,'[6]男單2.0名單'!$A$6:$P$261,15))</f>
        <v>0</v>
      </c>
      <c r="C262" s="350">
        <f>IF($D262="","",VLOOKUP($D262,'[6]男單2.0名單'!$A$6:$P$261,16))</f>
        <v>0</v>
      </c>
      <c r="D262" s="351">
        <v>97</v>
      </c>
      <c r="E262" s="352" t="str">
        <f>UPPER(IF($D262="","",VLOOKUP($D262,'[6]男單2.0名單'!$A$6:$P$261,2)))</f>
        <v>陳明煜</v>
      </c>
      <c r="F262" s="454" t="str">
        <f>IF($D262="","",VLOOKUP($D262,'[6]男單2.0名單'!$A$6:$P$261,3))</f>
        <v>傑仕伯設計有限公司</v>
      </c>
      <c r="G262" s="454"/>
      <c r="H262" s="454"/>
      <c r="I262" s="353"/>
      <c r="J262" s="369"/>
      <c r="K262" s="376"/>
      <c r="L262" s="369">
        <v>61</v>
      </c>
      <c r="M262" s="369"/>
      <c r="N262" s="369"/>
      <c r="O262" s="369"/>
      <c r="P262" s="380"/>
      <c r="Q262" s="373"/>
      <c r="R262" s="360"/>
    </row>
    <row r="263" spans="1:18" s="361" customFormat="1" ht="13.5" customHeight="1">
      <c r="A263" s="363"/>
      <c r="B263" s="364"/>
      <c r="C263" s="365"/>
      <c r="D263" s="366"/>
      <c r="E263" s="354"/>
      <c r="F263" s="354"/>
      <c r="G263" s="354"/>
      <c r="H263" s="367" t="s">
        <v>14</v>
      </c>
      <c r="I263" s="368" t="s">
        <v>227</v>
      </c>
      <c r="J263" s="353" t="str">
        <f>UPPER(IF(OR(I263="a",I263="as"),E262,IF(OR(I263="b",I263="bs"),E264,)))</f>
        <v>陳明煜</v>
      </c>
      <c r="K263" s="375"/>
      <c r="L263" s="369"/>
      <c r="M263" s="369"/>
      <c r="N263" s="369"/>
      <c r="O263" s="369"/>
      <c r="P263" s="380"/>
      <c r="Q263" s="373"/>
      <c r="R263" s="360"/>
    </row>
    <row r="264" spans="1:18" s="361" customFormat="1" ht="13.5" customHeight="1">
      <c r="A264" s="348" t="s">
        <v>344</v>
      </c>
      <c r="B264" s="349">
        <f>IF($D264="","",VLOOKUP($D264,'[6]男單2.0名單'!$A$6:$P$261,15))</f>
        <v>0</v>
      </c>
      <c r="C264" s="350">
        <f>IF($D264="","",VLOOKUP($D264,'[6]男單2.0名單'!$A$6:$P$261,16))</f>
        <v>0</v>
      </c>
      <c r="D264" s="351">
        <v>145</v>
      </c>
      <c r="E264" s="352" t="str">
        <f>UPPER(IF($D264="","",VLOOKUP($D264,'[6]男單2.0名單'!$A$6:$P$261,2)))</f>
        <v>BYE</v>
      </c>
      <c r="F264" s="454">
        <f>IF($D264="","",VLOOKUP($D264,'[6]男單2.0名單'!$A$6:$P$261,3))</f>
        <v>0</v>
      </c>
      <c r="G264" s="454"/>
      <c r="H264" s="454"/>
      <c r="I264" s="375"/>
      <c r="J264" s="369"/>
      <c r="K264" s="369"/>
      <c r="L264" s="369"/>
      <c r="M264" s="369"/>
      <c r="N264" s="380"/>
      <c r="O264" s="390"/>
      <c r="P264" s="380"/>
      <c r="Q264" s="373"/>
      <c r="R264" s="360"/>
    </row>
    <row r="265" spans="1:19" s="337" customFormat="1" ht="14.25">
      <c r="A265" s="331"/>
      <c r="B265" s="332" t="s">
        <v>273</v>
      </c>
      <c r="C265" s="332" t="s">
        <v>274</v>
      </c>
      <c r="D265" s="333"/>
      <c r="E265" s="334" t="s">
        <v>275</v>
      </c>
      <c r="F265" s="456" t="s">
        <v>276</v>
      </c>
      <c r="G265" s="456"/>
      <c r="H265" s="456"/>
      <c r="I265" s="334"/>
      <c r="J265" s="332" t="s">
        <v>277</v>
      </c>
      <c r="K265" s="336"/>
      <c r="L265" s="332" t="s">
        <v>278</v>
      </c>
      <c r="M265" s="336"/>
      <c r="N265" s="332" t="s">
        <v>223</v>
      </c>
      <c r="O265" s="336"/>
      <c r="P265" s="332" t="s">
        <v>224</v>
      </c>
      <c r="Q265" s="332" t="s">
        <v>225</v>
      </c>
      <c r="S265" s="399"/>
    </row>
    <row r="266" spans="1:19" s="337" customFormat="1" ht="4.5" customHeight="1" thickBot="1">
      <c r="A266" s="407"/>
      <c r="B266" s="408"/>
      <c r="C266" s="408"/>
      <c r="D266" s="409"/>
      <c r="E266" s="410"/>
      <c r="F266" s="411"/>
      <c r="G266" s="411"/>
      <c r="H266" s="411"/>
      <c r="I266" s="410"/>
      <c r="J266" s="408"/>
      <c r="K266" s="412"/>
      <c r="L266" s="408"/>
      <c r="M266" s="412"/>
      <c r="N266" s="408"/>
      <c r="O266" s="412"/>
      <c r="P266" s="408"/>
      <c r="Q266" s="408"/>
      <c r="R266" s="413"/>
      <c r="S266" s="411"/>
    </row>
    <row r="267" spans="1:20" s="361" customFormat="1" ht="13.5" customHeight="1">
      <c r="A267" s="348" t="s">
        <v>345</v>
      </c>
      <c r="B267" s="349">
        <f>IF($D267="","",VLOOKUP($D267,'[6]男單2.0名單'!$A$6:$P$261,15))</f>
        <v>0</v>
      </c>
      <c r="C267" s="350">
        <f>IF($D267="","",VLOOKUP($D267,'[6]男單2.0名單'!$A$6:$P$261,16))</f>
        <v>0</v>
      </c>
      <c r="D267" s="351">
        <v>83</v>
      </c>
      <c r="E267" s="352" t="str">
        <f>UPPER(IF($D267="","",VLOOKUP($D267,'[6]男單2.0名單'!$A$6:$P$261,2)))</f>
        <v>黃國韜</v>
      </c>
      <c r="F267" s="454" t="str">
        <f>IF($D267="","",VLOOKUP($D267,'[6]男單2.0名單'!$A$6:$P$261,3))</f>
        <v>清華大學</v>
      </c>
      <c r="G267" s="454"/>
      <c r="H267" s="454"/>
      <c r="I267" s="353"/>
      <c r="J267" s="354"/>
      <c r="K267" s="354"/>
      <c r="L267" s="354"/>
      <c r="M267" s="355"/>
      <c r="N267" s="356"/>
      <c r="O267" s="357"/>
      <c r="P267" s="358"/>
      <c r="Q267" s="359"/>
      <c r="R267" s="360"/>
      <c r="T267" s="362" t="e">
        <f>#REF!</f>
        <v>#REF!</v>
      </c>
    </row>
    <row r="268" spans="1:20" s="361" customFormat="1" ht="13.5" customHeight="1">
      <c r="A268" s="363"/>
      <c r="B268" s="364"/>
      <c r="C268" s="365"/>
      <c r="D268" s="366"/>
      <c r="E268" s="354"/>
      <c r="F268" s="354"/>
      <c r="G268" s="354"/>
      <c r="H268" s="367" t="s">
        <v>14</v>
      </c>
      <c r="I268" s="368" t="s">
        <v>227</v>
      </c>
      <c r="J268" s="353" t="str">
        <f>UPPER(IF(OR(I268="a",I268="as"),E267,IF(OR(I268="b",I268="bs"),E269,)))</f>
        <v>黃國韜</v>
      </c>
      <c r="K268" s="353"/>
      <c r="L268" s="369"/>
      <c r="M268" s="370"/>
      <c r="N268" s="371"/>
      <c r="O268" s="372"/>
      <c r="P268" s="371"/>
      <c r="Q268" s="373"/>
      <c r="R268" s="360"/>
      <c r="T268" s="374" t="e">
        <f>#REF!</f>
        <v>#REF!</v>
      </c>
    </row>
    <row r="269" spans="1:20" s="361" customFormat="1" ht="13.5" customHeight="1">
      <c r="A269" s="363" t="s">
        <v>346</v>
      </c>
      <c r="B269" s="349">
        <f>IF($D269="","",VLOOKUP($D269,'[6]男單2.0名單'!$A$6:$P$261,15))</f>
        <v>0</v>
      </c>
      <c r="C269" s="350">
        <f>IF($D269="","",VLOOKUP($D269,'[6]男單2.0名單'!$A$6:$P$261,16))</f>
        <v>0</v>
      </c>
      <c r="D269" s="351">
        <v>137</v>
      </c>
      <c r="E269" s="352" t="str">
        <f>UPPER(IF($D269="","",VLOOKUP($D269,'[6]男單2.0名單'!$A$6:$P$261,2)))</f>
        <v>BYE</v>
      </c>
      <c r="F269" s="454">
        <f>IF($D269="","",VLOOKUP($D269,'[6]男單2.0名單'!$A$6:$P$261,3))</f>
        <v>0</v>
      </c>
      <c r="G269" s="454"/>
      <c r="H269" s="454"/>
      <c r="I269" s="375"/>
      <c r="J269" s="369"/>
      <c r="K269" s="376"/>
      <c r="L269" s="369"/>
      <c r="M269" s="370"/>
      <c r="N269" s="371"/>
      <c r="O269" s="372"/>
      <c r="P269" s="371"/>
      <c r="Q269" s="373"/>
      <c r="R269" s="360"/>
      <c r="T269" s="374" t="e">
        <f>#REF!</f>
        <v>#REF!</v>
      </c>
    </row>
    <row r="270" spans="1:20" s="361" customFormat="1" ht="13.5" customHeight="1">
      <c r="A270" s="363"/>
      <c r="B270" s="364"/>
      <c r="C270" s="365"/>
      <c r="D270" s="366"/>
      <c r="E270" s="354"/>
      <c r="F270" s="354"/>
      <c r="G270" s="354"/>
      <c r="H270" s="354"/>
      <c r="I270" s="369"/>
      <c r="J270" s="377" t="s">
        <v>14</v>
      </c>
      <c r="K270" s="381" t="s">
        <v>227</v>
      </c>
      <c r="L270" s="353" t="str">
        <f>UPPER(IF(OR(K270="a",K270="as"),J268,IF(OR(K270="b",K270="bs"),J272,)))</f>
        <v>黃國韜</v>
      </c>
      <c r="M270" s="370"/>
      <c r="N270" s="370"/>
      <c r="O270" s="370"/>
      <c r="P270" s="371"/>
      <c r="Q270" s="373"/>
      <c r="R270" s="360"/>
      <c r="T270" s="374" t="e">
        <f>#REF!</f>
        <v>#REF!</v>
      </c>
    </row>
    <row r="271" spans="1:20" s="361" customFormat="1" ht="13.5" customHeight="1">
      <c r="A271" s="363" t="s">
        <v>347</v>
      </c>
      <c r="B271" s="349">
        <f>IF($D271="","",VLOOKUP($D271,'[6]男單2.0名單'!$A$6:$P$261,15))</f>
        <v>0</v>
      </c>
      <c r="C271" s="350">
        <f>IF($D271="","",VLOOKUP($D271,'[6]男單2.0名單'!$A$6:$P$261,16))</f>
        <v>0</v>
      </c>
      <c r="D271" s="351">
        <v>18</v>
      </c>
      <c r="E271" s="352" t="str">
        <f>UPPER(IF($D271="","",VLOOKUP($D271,'[6]男單2.0名單'!$A$6:$P$261,2)))</f>
        <v>王照宇</v>
      </c>
      <c r="F271" s="454">
        <f>IF($D271="","",VLOOKUP($D271,'[6]男單2.0名單'!$A$6:$P$261,3))</f>
        <v>0</v>
      </c>
      <c r="G271" s="454"/>
      <c r="H271" s="454"/>
      <c r="I271" s="353"/>
      <c r="J271" s="369"/>
      <c r="K271" s="376"/>
      <c r="L271" s="369"/>
      <c r="M271" s="379"/>
      <c r="N271" s="369"/>
      <c r="O271" s="369"/>
      <c r="P271" s="380"/>
      <c r="Q271" s="373"/>
      <c r="R271" s="360"/>
      <c r="T271" s="374" t="e">
        <f>#REF!</f>
        <v>#REF!</v>
      </c>
    </row>
    <row r="272" spans="1:20" s="361" customFormat="1" ht="13.5" customHeight="1">
      <c r="A272" s="363"/>
      <c r="B272" s="364"/>
      <c r="C272" s="365"/>
      <c r="D272" s="366"/>
      <c r="E272" s="354"/>
      <c r="F272" s="354"/>
      <c r="G272" s="354"/>
      <c r="H272" s="367" t="s">
        <v>14</v>
      </c>
      <c r="I272" s="368" t="s">
        <v>227</v>
      </c>
      <c r="J272" s="353" t="str">
        <f>UPPER(IF(OR(I272="a",I272="as"),E271,IF(OR(I272="b",I272="bs"),E273,)))</f>
        <v>王照宇</v>
      </c>
      <c r="K272" s="375"/>
      <c r="L272" s="369"/>
      <c r="M272" s="376"/>
      <c r="N272" s="369"/>
      <c r="O272" s="369"/>
      <c r="P272" s="380"/>
      <c r="Q272" s="373"/>
      <c r="R272" s="360"/>
      <c r="T272" s="374" t="e">
        <f>#REF!</f>
        <v>#REF!</v>
      </c>
    </row>
    <row r="273" spans="1:20" s="361" customFormat="1" ht="13.5" customHeight="1">
      <c r="A273" s="363" t="s">
        <v>348</v>
      </c>
      <c r="B273" s="349">
        <f>IF($D273="","",VLOOKUP($D273,'[6]男單2.0名單'!$A$6:$P$261,15))</f>
        <v>0</v>
      </c>
      <c r="C273" s="350">
        <f>IF($D273="","",VLOOKUP($D273,'[6]男單2.0名單'!$A$6:$P$261,16))</f>
        <v>0</v>
      </c>
      <c r="D273" s="351">
        <v>138</v>
      </c>
      <c r="E273" s="352" t="str">
        <f>UPPER(IF($D273="","",VLOOKUP($D273,'[6]男單2.0名單'!$A$6:$P$261,2)))</f>
        <v>BYE</v>
      </c>
      <c r="F273" s="454">
        <f>IF($D273="","",VLOOKUP($D273,'[6]男單2.0名單'!$A$6:$P$261,3))</f>
        <v>0</v>
      </c>
      <c r="G273" s="454"/>
      <c r="H273" s="454"/>
      <c r="I273" s="375"/>
      <c r="J273" s="369"/>
      <c r="K273" s="369"/>
      <c r="L273" s="369"/>
      <c r="M273" s="376"/>
      <c r="N273" s="369"/>
      <c r="O273" s="369"/>
      <c r="P273" s="380"/>
      <c r="Q273" s="373"/>
      <c r="R273" s="360"/>
      <c r="T273" s="374" t="e">
        <f>#REF!</f>
        <v>#REF!</v>
      </c>
    </row>
    <row r="274" spans="1:21" s="361" customFormat="1" ht="13.5" customHeight="1">
      <c r="A274" s="400"/>
      <c r="B274" s="364"/>
      <c r="C274" s="365"/>
      <c r="D274" s="366"/>
      <c r="E274" s="354"/>
      <c r="F274" s="354"/>
      <c r="G274" s="354"/>
      <c r="H274" s="367" t="s">
        <v>14</v>
      </c>
      <c r="I274" s="369"/>
      <c r="J274" s="369"/>
      <c r="K274" s="369"/>
      <c r="L274" s="377" t="s">
        <v>14</v>
      </c>
      <c r="M274" s="381" t="s">
        <v>228</v>
      </c>
      <c r="N274" s="353" t="str">
        <f>UPPER(IF(OR(M274="a",M274="as"),L270,IF(OR(M274="b",M274="bs"),L278,)))</f>
        <v>溫奇勳</v>
      </c>
      <c r="O274" s="353"/>
      <c r="P274" s="380"/>
      <c r="Q274" s="373"/>
      <c r="R274" s="360"/>
      <c r="T274" s="374" t="e">
        <f>#REF!</f>
        <v>#REF!</v>
      </c>
      <c r="U274" s="310"/>
    </row>
    <row r="275" spans="1:20" s="361" customFormat="1" ht="13.5" customHeight="1">
      <c r="A275" s="348" t="s">
        <v>92</v>
      </c>
      <c r="B275" s="349">
        <f>IF($D275="","",VLOOKUP($D275,'[6]男單2.0名單'!$A$6:$P$261,15))</f>
        <v>0</v>
      </c>
      <c r="C275" s="350">
        <f>IF($D275="","",VLOOKUP($D275,'[6]男單2.0名單'!$A$6:$P$261,16))</f>
        <v>0</v>
      </c>
      <c r="D275" s="351">
        <v>62</v>
      </c>
      <c r="E275" s="352" t="str">
        <f>UPPER(IF($D275="","",VLOOKUP($D275,'[6]男單2.0名單'!$A$6:$P$261,2)))</f>
        <v>溫奇勳</v>
      </c>
      <c r="F275" s="454" t="str">
        <f>IF($D275="","",VLOOKUP($D275,'[6]男單2.0名單'!$A$6:$P$261,3))</f>
        <v>彩虹</v>
      </c>
      <c r="G275" s="454"/>
      <c r="H275" s="454"/>
      <c r="I275" s="353"/>
      <c r="J275" s="369"/>
      <c r="K275" s="369"/>
      <c r="L275" s="369"/>
      <c r="M275" s="376"/>
      <c r="N275" s="369">
        <v>61</v>
      </c>
      <c r="O275" s="382"/>
      <c r="P275" s="380"/>
      <c r="Q275" s="373"/>
      <c r="R275" s="360"/>
      <c r="T275" s="374" t="e">
        <f>#REF!</f>
        <v>#REF!</v>
      </c>
    </row>
    <row r="276" spans="1:20" s="361" customFormat="1" ht="13.5" customHeight="1" thickBot="1">
      <c r="A276" s="363"/>
      <c r="B276" s="364"/>
      <c r="C276" s="365"/>
      <c r="D276" s="366"/>
      <c r="E276" s="354"/>
      <c r="F276" s="354"/>
      <c r="G276" s="354"/>
      <c r="H276" s="367" t="s">
        <v>14</v>
      </c>
      <c r="I276" s="368" t="s">
        <v>227</v>
      </c>
      <c r="J276" s="353" t="str">
        <f>UPPER(IF(OR(I276="a",I276="as"),E275,IF(OR(I276="b",I276="bs"),E277,)))</f>
        <v>溫奇勳</v>
      </c>
      <c r="K276" s="353"/>
      <c r="L276" s="369"/>
      <c r="M276" s="376"/>
      <c r="N276" s="380"/>
      <c r="O276" s="382"/>
      <c r="P276" s="380"/>
      <c r="Q276" s="373"/>
      <c r="R276" s="360"/>
      <c r="T276" s="383" t="e">
        <f>#REF!</f>
        <v>#REF!</v>
      </c>
    </row>
    <row r="277" spans="1:18" s="361" customFormat="1" ht="13.5" customHeight="1">
      <c r="A277" s="363" t="s">
        <v>93</v>
      </c>
      <c r="B277" s="349">
        <f>IF($D277="","",VLOOKUP($D277,'[6]男單2.0名單'!$A$6:$P$261,15))</f>
        <v>0</v>
      </c>
      <c r="C277" s="350">
        <f>IF($D277="","",VLOOKUP($D277,'[6]男單2.0名單'!$A$6:$P$261,16))</f>
        <v>0</v>
      </c>
      <c r="D277" s="351">
        <v>137</v>
      </c>
      <c r="E277" s="352" t="str">
        <f>UPPER(IF($D277="","",VLOOKUP($D277,'[6]男單2.0名單'!$A$6:$P$261,2)))</f>
        <v>BYE</v>
      </c>
      <c r="F277" s="454">
        <f>IF($D277="","",VLOOKUP($D277,'[6]男單2.0名單'!$A$6:$P$261,3))</f>
        <v>0</v>
      </c>
      <c r="G277" s="454"/>
      <c r="H277" s="454"/>
      <c r="I277" s="375"/>
      <c r="J277" s="369"/>
      <c r="K277" s="376"/>
      <c r="L277" s="369"/>
      <c r="M277" s="376"/>
      <c r="N277" s="380"/>
      <c r="O277" s="382"/>
      <c r="P277" s="380"/>
      <c r="Q277" s="373"/>
      <c r="R277" s="360"/>
    </row>
    <row r="278" spans="1:18" s="361" customFormat="1" ht="13.5" customHeight="1">
      <c r="A278" s="363"/>
      <c r="B278" s="364"/>
      <c r="C278" s="365"/>
      <c r="D278" s="366"/>
      <c r="E278" s="354"/>
      <c r="F278" s="354"/>
      <c r="G278" s="354"/>
      <c r="H278" s="354"/>
      <c r="I278" s="369"/>
      <c r="J278" s="377" t="s">
        <v>14</v>
      </c>
      <c r="K278" s="381" t="s">
        <v>227</v>
      </c>
      <c r="L278" s="353" t="str">
        <f>UPPER(IF(OR(K278="a",K278="as"),J276,IF(OR(K278="b",K278="bs"),J280,)))</f>
        <v>溫奇勳</v>
      </c>
      <c r="M278" s="375"/>
      <c r="N278" s="380"/>
      <c r="O278" s="382"/>
      <c r="P278" s="380"/>
      <c r="Q278" s="373"/>
      <c r="R278" s="360"/>
    </row>
    <row r="279" spans="1:18" s="361" customFormat="1" ht="13.5" customHeight="1">
      <c r="A279" s="363" t="s">
        <v>94</v>
      </c>
      <c r="B279" s="349">
        <f>IF($D279="","",VLOOKUP($D279,'[6]男單2.0名單'!$A$6:$P$261,15))</f>
        <v>0</v>
      </c>
      <c r="C279" s="350">
        <f>IF($D279="","",VLOOKUP($D279,'[6]男單2.0名單'!$A$6:$P$261,16))</f>
        <v>0</v>
      </c>
      <c r="D279" s="351">
        <v>116</v>
      </c>
      <c r="E279" s="352" t="str">
        <f>UPPER(IF($D279="","",VLOOKUP($D279,'[6]男單2.0名單'!$A$6:$P$261,2)))</f>
        <v>王彥欽</v>
      </c>
      <c r="F279" s="454" t="str">
        <f>IF($D279="","",VLOOKUP($D279,'[6]男單2.0名單'!$A$6:$P$261,3))</f>
        <v>中原大學</v>
      </c>
      <c r="G279" s="454"/>
      <c r="H279" s="454"/>
      <c r="I279" s="353"/>
      <c r="J279" s="369"/>
      <c r="K279" s="376"/>
      <c r="L279" s="369">
        <v>62</v>
      </c>
      <c r="M279" s="369"/>
      <c r="N279" s="380"/>
      <c r="O279" s="382"/>
      <c r="P279" s="380"/>
      <c r="Q279" s="373"/>
      <c r="R279" s="360"/>
    </row>
    <row r="280" spans="1:18" s="361" customFormat="1" ht="13.5" customHeight="1">
      <c r="A280" s="363"/>
      <c r="B280" s="364"/>
      <c r="C280" s="365"/>
      <c r="D280" s="366"/>
      <c r="E280" s="354"/>
      <c r="F280" s="354"/>
      <c r="G280" s="354"/>
      <c r="H280" s="367" t="s">
        <v>14</v>
      </c>
      <c r="I280" s="368" t="s">
        <v>227</v>
      </c>
      <c r="J280" s="353" t="str">
        <f>UPPER(IF(OR(I280="a",I280="as"),E279,IF(OR(I280="b",I280="bs"),E281,)))</f>
        <v>王彥欽</v>
      </c>
      <c r="K280" s="375"/>
      <c r="L280" s="369"/>
      <c r="M280" s="369"/>
      <c r="N280" s="380"/>
      <c r="O280" s="382"/>
      <c r="P280" s="384"/>
      <c r="Q280" s="373"/>
      <c r="R280" s="360"/>
    </row>
    <row r="281" spans="1:18" s="361" customFormat="1" ht="13.5" customHeight="1">
      <c r="A281" s="363" t="s">
        <v>95</v>
      </c>
      <c r="B281" s="349">
        <f>IF($D281="","",VLOOKUP($D281,'[6]男單2.0名單'!$A$6:$P$261,15))</f>
        <v>0</v>
      </c>
      <c r="C281" s="350">
        <f>IF($D281="","",VLOOKUP($D281,'[6]男單2.0名單'!$A$6:$P$261,16))</f>
        <v>0</v>
      </c>
      <c r="D281" s="351">
        <v>138</v>
      </c>
      <c r="E281" s="352" t="str">
        <f>UPPER(IF($D281="","",VLOOKUP($D281,'[6]男單2.0名單'!$A$6:$P$261,2)))</f>
        <v>BYE</v>
      </c>
      <c r="F281" s="454">
        <f>IF($D281="","",VLOOKUP($D281,'[6]男單2.0名單'!$A$6:$P$261,3))</f>
        <v>0</v>
      </c>
      <c r="G281" s="454"/>
      <c r="H281" s="454"/>
      <c r="I281" s="375"/>
      <c r="J281" s="369"/>
      <c r="K281" s="369"/>
      <c r="L281" s="369"/>
      <c r="M281" s="369"/>
      <c r="N281" s="380"/>
      <c r="O281" s="382"/>
      <c r="P281" s="380"/>
      <c r="Q281" s="373"/>
      <c r="R281" s="360"/>
    </row>
    <row r="282" spans="1:18" s="361" customFormat="1" ht="13.5" customHeight="1">
      <c r="A282" s="400"/>
      <c r="B282" s="364"/>
      <c r="C282" s="365"/>
      <c r="D282" s="366"/>
      <c r="E282" s="354"/>
      <c r="F282" s="354"/>
      <c r="G282" s="354"/>
      <c r="H282" s="354"/>
      <c r="I282" s="369"/>
      <c r="J282" s="369"/>
      <c r="K282" s="369"/>
      <c r="L282" s="369"/>
      <c r="M282" s="369"/>
      <c r="N282" s="377" t="s">
        <v>14</v>
      </c>
      <c r="O282" s="381" t="s">
        <v>228</v>
      </c>
      <c r="P282" s="353" t="str">
        <f>UPPER(IF(OR(O282="a",O282="as"),N274,IF(OR(O282="b",O282="bs"),N290,)))</f>
        <v>周郁軒</v>
      </c>
      <c r="Q282" s="386"/>
      <c r="R282" s="360"/>
    </row>
    <row r="283" spans="1:18" s="361" customFormat="1" ht="13.5" customHeight="1">
      <c r="A283" s="348" t="s">
        <v>96</v>
      </c>
      <c r="B283" s="349">
        <f>IF($D283="","",VLOOKUP($D283,'[6]男單2.0名單'!$A$6:$P$261,15))</f>
        <v>0</v>
      </c>
      <c r="C283" s="350">
        <f>IF($D283="","",VLOOKUP($D283,'[6]男單2.0名單'!$A$6:$P$261,16))</f>
        <v>0</v>
      </c>
      <c r="D283" s="351">
        <v>42</v>
      </c>
      <c r="E283" s="352" t="str">
        <f>UPPER(IF($D283="","",VLOOKUP($D283,'[6]男單2.0名單'!$A$6:$P$261,2)))</f>
        <v>趙晉緯</v>
      </c>
      <c r="F283" s="454">
        <f>IF($D283="","",VLOOKUP($D283,'[6]男單2.0名單'!$A$6:$P$261,3))</f>
        <v>0</v>
      </c>
      <c r="G283" s="454"/>
      <c r="H283" s="454"/>
      <c r="I283" s="353"/>
      <c r="J283" s="369"/>
      <c r="K283" s="369"/>
      <c r="L283" s="369"/>
      <c r="M283" s="369"/>
      <c r="N283" s="380"/>
      <c r="O283" s="382"/>
      <c r="P283" s="379">
        <v>63</v>
      </c>
      <c r="Q283" s="387"/>
      <c r="R283" s="360"/>
    </row>
    <row r="284" spans="1:18" s="361" customFormat="1" ht="13.5" customHeight="1">
      <c r="A284" s="363"/>
      <c r="B284" s="364"/>
      <c r="C284" s="365"/>
      <c r="D284" s="366"/>
      <c r="E284" s="354"/>
      <c r="F284" s="354"/>
      <c r="G284" s="354"/>
      <c r="H284" s="367" t="s">
        <v>14</v>
      </c>
      <c r="I284" s="368" t="s">
        <v>227</v>
      </c>
      <c r="J284" s="353" t="str">
        <f>UPPER(IF(OR(I284="a",I284="as"),E283,IF(OR(I284="b",I284="bs"),E285,)))</f>
        <v>趙晉緯</v>
      </c>
      <c r="K284" s="353"/>
      <c r="L284" s="369"/>
      <c r="M284" s="369"/>
      <c r="N284" s="380"/>
      <c r="O284" s="382"/>
      <c r="P284" s="388"/>
      <c r="Q284" s="387"/>
      <c r="R284" s="360"/>
    </row>
    <row r="285" spans="1:18" s="361" customFormat="1" ht="13.5" customHeight="1">
      <c r="A285" s="363" t="s">
        <v>97</v>
      </c>
      <c r="B285" s="349">
        <f>IF($D285="","",VLOOKUP($D285,'[6]男單2.0名單'!$A$6:$P$261,15))</f>
        <v>0</v>
      </c>
      <c r="C285" s="350">
        <f>IF($D285="","",VLOOKUP($D285,'[6]男單2.0名單'!$A$6:$P$261,16))</f>
        <v>0</v>
      </c>
      <c r="D285" s="351">
        <v>139</v>
      </c>
      <c r="E285" s="352" t="str">
        <f>UPPER(IF($D285="","",VLOOKUP($D285,'[6]男單2.0名單'!$A$6:$P$261,2)))</f>
        <v>BYE</v>
      </c>
      <c r="F285" s="454">
        <f>IF($D285="","",VLOOKUP($D285,'[6]男單2.0名單'!$A$6:$P$261,3))</f>
        <v>0</v>
      </c>
      <c r="G285" s="454"/>
      <c r="H285" s="454"/>
      <c r="I285" s="375"/>
      <c r="J285" s="369"/>
      <c r="K285" s="376"/>
      <c r="L285" s="369"/>
      <c r="M285" s="369"/>
      <c r="N285" s="380"/>
      <c r="O285" s="382"/>
      <c r="P285" s="388"/>
      <c r="Q285" s="387"/>
      <c r="R285" s="360"/>
    </row>
    <row r="286" spans="1:18" s="361" customFormat="1" ht="13.5" customHeight="1">
      <c r="A286" s="363"/>
      <c r="B286" s="364"/>
      <c r="C286" s="365"/>
      <c r="D286" s="366"/>
      <c r="E286" s="354"/>
      <c r="F286" s="354"/>
      <c r="G286" s="354"/>
      <c r="H286" s="354"/>
      <c r="I286" s="369"/>
      <c r="J286" s="377" t="s">
        <v>14</v>
      </c>
      <c r="K286" s="381" t="s">
        <v>228</v>
      </c>
      <c r="L286" s="353" t="str">
        <f>UPPER(IF(OR(K286="a",K286="as"),J284,IF(OR(K286="b",K286="bs"),J288,)))</f>
        <v>周郁軒</v>
      </c>
      <c r="M286" s="353"/>
      <c r="N286" s="380"/>
      <c r="O286" s="382"/>
      <c r="P286" s="388"/>
      <c r="Q286" s="387"/>
      <c r="R286" s="360"/>
    </row>
    <row r="287" spans="1:18" s="361" customFormat="1" ht="13.5" customHeight="1">
      <c r="A287" s="363" t="s">
        <v>98</v>
      </c>
      <c r="B287" s="349">
        <f>IF($D287="","",VLOOKUP($D287,'[6]男單2.0名單'!$A$6:$P$261,15))</f>
        <v>0</v>
      </c>
      <c r="C287" s="350">
        <f>IF($D287="","",VLOOKUP($D287,'[6]男單2.0名單'!$A$6:$P$261,16))</f>
        <v>0</v>
      </c>
      <c r="D287" s="351">
        <v>106</v>
      </c>
      <c r="E287" s="352" t="str">
        <f>UPPER(IF($D287="","",VLOOKUP($D287,'[6]男單2.0名單'!$A$6:$P$261,2)))</f>
        <v>周郁軒</v>
      </c>
      <c r="F287" s="454" t="str">
        <f>IF($D287="","",VLOOKUP($D287,'[6]男單2.0名單'!$A$6:$P$261,3))</f>
        <v>中山國小</v>
      </c>
      <c r="G287" s="454"/>
      <c r="H287" s="454"/>
      <c r="I287" s="353"/>
      <c r="J287" s="369"/>
      <c r="K287" s="376"/>
      <c r="L287" s="369">
        <v>60</v>
      </c>
      <c r="M287" s="376"/>
      <c r="N287" s="380"/>
      <c r="O287" s="382"/>
      <c r="P287" s="388"/>
      <c r="Q287" s="387"/>
      <c r="R287" s="360"/>
    </row>
    <row r="288" spans="1:18" s="361" customFormat="1" ht="13.5" customHeight="1">
      <c r="A288" s="400"/>
      <c r="B288" s="364"/>
      <c r="C288" s="365"/>
      <c r="D288" s="366"/>
      <c r="E288" s="354"/>
      <c r="F288" s="354"/>
      <c r="G288" s="354"/>
      <c r="H288" s="367" t="s">
        <v>14</v>
      </c>
      <c r="I288" s="368" t="s">
        <v>227</v>
      </c>
      <c r="J288" s="353" t="str">
        <f>UPPER(IF(OR(I288="a",I288="as"),E287,IF(OR(I288="b",I288="bs"),E289,)))</f>
        <v>周郁軒</v>
      </c>
      <c r="K288" s="375"/>
      <c r="L288" s="369"/>
      <c r="M288" s="376"/>
      <c r="N288" s="380"/>
      <c r="O288" s="382"/>
      <c r="P288" s="388"/>
      <c r="Q288" s="387"/>
      <c r="R288" s="360"/>
    </row>
    <row r="289" spans="1:18" s="361" customFormat="1" ht="13.5" customHeight="1">
      <c r="A289" s="348" t="s">
        <v>99</v>
      </c>
      <c r="B289" s="349">
        <f>IF($D289="","",VLOOKUP($D289,'[6]男單2.0名單'!$A$6:$P$261,15))</f>
        <v>0</v>
      </c>
      <c r="C289" s="350">
        <f>IF($D289="","",VLOOKUP($D289,'[6]男單2.0名單'!$A$6:$P$261,16))</f>
        <v>0</v>
      </c>
      <c r="D289" s="351">
        <v>139</v>
      </c>
      <c r="E289" s="352" t="str">
        <f>UPPER(IF($D289="","",VLOOKUP($D289,'[6]男單2.0名單'!$A$6:$P$261,2)))</f>
        <v>BYE</v>
      </c>
      <c r="F289" s="454">
        <f>IF($D289="","",VLOOKUP($D289,'[6]男單2.0名單'!$A$6:$P$261,3))</f>
        <v>0</v>
      </c>
      <c r="G289" s="454"/>
      <c r="H289" s="454"/>
      <c r="I289" s="375"/>
      <c r="J289" s="369"/>
      <c r="K289" s="369"/>
      <c r="L289" s="369"/>
      <c r="M289" s="376"/>
      <c r="N289" s="380"/>
      <c r="O289" s="382"/>
      <c r="P289" s="388"/>
      <c r="Q289" s="387"/>
      <c r="R289" s="360"/>
    </row>
    <row r="290" spans="1:18" s="361" customFormat="1" ht="13.5" customHeight="1">
      <c r="A290" s="363"/>
      <c r="B290" s="364"/>
      <c r="C290" s="365"/>
      <c r="D290" s="366"/>
      <c r="E290" s="354"/>
      <c r="F290" s="354"/>
      <c r="G290" s="354"/>
      <c r="H290" s="367" t="s">
        <v>14</v>
      </c>
      <c r="I290" s="369"/>
      <c r="J290" s="369"/>
      <c r="K290" s="369"/>
      <c r="L290" s="377" t="s">
        <v>14</v>
      </c>
      <c r="M290" s="381" t="s">
        <v>227</v>
      </c>
      <c r="N290" s="353" t="str">
        <f>UPPER(IF(OR(M290="a",M290="as"),L286,IF(OR(M290="b",M290="bs"),L294,)))</f>
        <v>周郁軒</v>
      </c>
      <c r="O290" s="389"/>
      <c r="P290" s="388"/>
      <c r="Q290" s="387"/>
      <c r="R290" s="360"/>
    </row>
    <row r="291" spans="1:18" s="361" customFormat="1" ht="13.5" customHeight="1">
      <c r="A291" s="363" t="s">
        <v>100</v>
      </c>
      <c r="B291" s="349">
        <f>IF($D291="","",VLOOKUP($D291,'[6]男單2.0名單'!$A$6:$P$261,15))</f>
        <v>0</v>
      </c>
      <c r="C291" s="350">
        <f>IF($D291="","",VLOOKUP($D291,'[6]男單2.0名單'!$A$6:$P$261,16))</f>
        <v>0</v>
      </c>
      <c r="D291" s="351">
        <v>122</v>
      </c>
      <c r="E291" s="352" t="str">
        <f>UPPER(IF($D291="","",VLOOKUP($D291,'[6]男單2.0名單'!$A$6:$P$261,2)))</f>
        <v>曾華崴</v>
      </c>
      <c r="F291" s="454" t="str">
        <f>IF($D291="","",VLOOKUP($D291,'[6]男單2.0名單'!$A$6:$P$261,3))</f>
        <v>中國文化大學</v>
      </c>
      <c r="G291" s="454"/>
      <c r="H291" s="454"/>
      <c r="I291" s="353"/>
      <c r="J291" s="369"/>
      <c r="K291" s="369"/>
      <c r="L291" s="369"/>
      <c r="M291" s="376"/>
      <c r="N291" s="369">
        <v>60</v>
      </c>
      <c r="O291" s="390"/>
      <c r="P291" s="388"/>
      <c r="Q291" s="387"/>
      <c r="R291" s="360"/>
    </row>
    <row r="292" spans="1:18" s="361" customFormat="1" ht="13.5" customHeight="1">
      <c r="A292" s="363"/>
      <c r="B292" s="364"/>
      <c r="C292" s="365"/>
      <c r="D292" s="366"/>
      <c r="E292" s="354"/>
      <c r="F292" s="354"/>
      <c r="G292" s="354"/>
      <c r="H292" s="367" t="s">
        <v>14</v>
      </c>
      <c r="I292" s="368" t="s">
        <v>227</v>
      </c>
      <c r="J292" s="353" t="str">
        <f>UPPER(IF(OR(I292="a",I292="as"),E291,IF(OR(I292="b",I292="bs"),E293,)))</f>
        <v>曾華崴</v>
      </c>
      <c r="K292" s="353"/>
      <c r="L292" s="369"/>
      <c r="M292" s="376"/>
      <c r="N292" s="380"/>
      <c r="O292" s="390"/>
      <c r="P292" s="388"/>
      <c r="Q292" s="387"/>
      <c r="R292" s="360"/>
    </row>
    <row r="293" spans="1:18" s="361" customFormat="1" ht="13.5" customHeight="1">
      <c r="A293" s="363" t="s">
        <v>101</v>
      </c>
      <c r="B293" s="349">
        <f>IF($D293="","",VLOOKUP($D293,'[6]男單2.0名單'!$A$6:$P$261,15))</f>
        <v>0</v>
      </c>
      <c r="C293" s="350">
        <f>IF($D293="","",VLOOKUP($D293,'[6]男單2.0名單'!$A$6:$P$261,16))</f>
        <v>0</v>
      </c>
      <c r="D293" s="351">
        <v>137</v>
      </c>
      <c r="E293" s="352" t="str">
        <f>UPPER(IF($D293="","",VLOOKUP($D293,'[6]男單2.0名單'!$A$6:$P$261,2)))</f>
        <v>BYE</v>
      </c>
      <c r="F293" s="454">
        <f>IF($D293="","",VLOOKUP($D293,'[6]男單2.0名單'!$A$6:$P$261,3))</f>
        <v>0</v>
      </c>
      <c r="G293" s="454"/>
      <c r="H293" s="454"/>
      <c r="I293" s="375"/>
      <c r="J293" s="369"/>
      <c r="K293" s="376"/>
      <c r="L293" s="369"/>
      <c r="M293" s="376"/>
      <c r="N293" s="380"/>
      <c r="O293" s="390"/>
      <c r="P293" s="388"/>
      <c r="Q293" s="387"/>
      <c r="R293" s="360"/>
    </row>
    <row r="294" spans="1:18" s="361" customFormat="1" ht="13.5" customHeight="1">
      <c r="A294" s="363"/>
      <c r="B294" s="364"/>
      <c r="C294" s="365"/>
      <c r="D294" s="366"/>
      <c r="E294" s="354"/>
      <c r="F294" s="354"/>
      <c r="G294" s="354"/>
      <c r="H294" s="354"/>
      <c r="I294" s="369"/>
      <c r="J294" s="377" t="s">
        <v>14</v>
      </c>
      <c r="K294" s="381" t="s">
        <v>227</v>
      </c>
      <c r="L294" s="353" t="str">
        <f>UPPER(IF(OR(K294="a",K294="as"),J292,IF(OR(K294="b",K294="bs"),J296,)))</f>
        <v>曾華崴</v>
      </c>
      <c r="M294" s="375"/>
      <c r="N294" s="380"/>
      <c r="O294" s="390"/>
      <c r="P294" s="388"/>
      <c r="Q294" s="387"/>
      <c r="R294" s="360"/>
    </row>
    <row r="295" spans="1:18" s="361" customFormat="1" ht="13.5" customHeight="1">
      <c r="A295" s="363" t="s">
        <v>102</v>
      </c>
      <c r="B295" s="349">
        <f>IF($D295="","",VLOOKUP($D295,'[6]男單2.0名單'!$A$6:$P$261,15))</f>
        <v>0</v>
      </c>
      <c r="C295" s="350">
        <f>IF($D295="","",VLOOKUP($D295,'[6]男單2.0名單'!$A$6:$P$261,16))</f>
        <v>0</v>
      </c>
      <c r="D295" s="351">
        <v>96</v>
      </c>
      <c r="E295" s="352" t="str">
        <f>UPPER(IF($D295="","",VLOOKUP($D295,'[6]男單2.0名單'!$A$6:$P$261,2)))</f>
        <v>ALEX EBERHARDT</v>
      </c>
      <c r="F295" s="454" t="str">
        <f>IF($D295="","",VLOOKUP($D295,'[6]男單2.0名單'!$A$6:$P$261,3))</f>
        <v>台北美國學校</v>
      </c>
      <c r="G295" s="454"/>
      <c r="H295" s="454"/>
      <c r="I295" s="353"/>
      <c r="J295" s="369"/>
      <c r="K295" s="376"/>
      <c r="L295" s="369">
        <v>60</v>
      </c>
      <c r="M295" s="369"/>
      <c r="N295" s="380"/>
      <c r="O295" s="390"/>
      <c r="P295" s="388"/>
      <c r="Q295" s="387"/>
      <c r="R295" s="360"/>
    </row>
    <row r="296" spans="1:18" s="361" customFormat="1" ht="13.5" customHeight="1">
      <c r="A296" s="400"/>
      <c r="B296" s="364"/>
      <c r="C296" s="365"/>
      <c r="D296" s="366"/>
      <c r="E296" s="354"/>
      <c r="F296" s="354"/>
      <c r="G296" s="354"/>
      <c r="H296" s="367" t="s">
        <v>14</v>
      </c>
      <c r="I296" s="368" t="s">
        <v>227</v>
      </c>
      <c r="J296" s="353" t="str">
        <f>UPPER(IF(OR(I296="a",I296="as"),E295,IF(OR(I296="b",I296="bs"),E297,)))</f>
        <v>ALEX EBERHARDT</v>
      </c>
      <c r="K296" s="375"/>
      <c r="L296" s="369"/>
      <c r="M296" s="369"/>
      <c r="N296" s="380"/>
      <c r="O296" s="390"/>
      <c r="P296" s="388"/>
      <c r="Q296" s="387"/>
      <c r="R296" s="360"/>
    </row>
    <row r="297" spans="1:18" s="361" customFormat="1" ht="13.5" customHeight="1">
      <c r="A297" s="348" t="s">
        <v>103</v>
      </c>
      <c r="B297" s="349">
        <f>IF($D297="","",VLOOKUP($D297,'[6]男單2.0名單'!$A$6:$P$261,15))</f>
        <v>0</v>
      </c>
      <c r="C297" s="350">
        <f>IF($D297="","",VLOOKUP($D297,'[6]男單2.0名單'!$A$6:$P$261,16))</f>
        <v>0</v>
      </c>
      <c r="D297" s="351">
        <v>137</v>
      </c>
      <c r="E297" s="352" t="str">
        <f>UPPER(IF($D297="","",VLOOKUP($D297,'[6]男單2.0名單'!$A$6:$P$261,2)))</f>
        <v>BYE</v>
      </c>
      <c r="F297" s="454">
        <f>IF($D297="","",VLOOKUP($D297,'[6]男單2.0名單'!$A$6:$P$261,3))</f>
        <v>0</v>
      </c>
      <c r="G297" s="454"/>
      <c r="H297" s="454"/>
      <c r="I297" s="375"/>
      <c r="J297" s="369"/>
      <c r="K297" s="369"/>
      <c r="L297" s="369"/>
      <c r="M297" s="369"/>
      <c r="N297" s="390"/>
      <c r="O297" s="390"/>
      <c r="P297" s="388"/>
      <c r="Q297" s="387"/>
      <c r="R297" s="360"/>
    </row>
    <row r="298" spans="1:19" s="361" customFormat="1" ht="13.5" customHeight="1">
      <c r="A298" s="363"/>
      <c r="B298" s="364"/>
      <c r="C298" s="365"/>
      <c r="D298" s="366"/>
      <c r="E298" s="354"/>
      <c r="F298" s="354"/>
      <c r="G298" s="354"/>
      <c r="H298" s="354"/>
      <c r="I298" s="369"/>
      <c r="J298" s="369"/>
      <c r="K298" s="369"/>
      <c r="L298" s="369"/>
      <c r="M298" s="369"/>
      <c r="N298" s="391"/>
      <c r="O298" s="392"/>
      <c r="P298" s="393" t="s">
        <v>227</v>
      </c>
      <c r="Q298" s="353" t="str">
        <f>UPPER(IF(OR(P298="a",P298="as"),P282,IF(OR(P298="b",P298="bs"),P314,)))</f>
        <v>周郁軒</v>
      </c>
      <c r="R298" s="360"/>
      <c r="S298" s="386" t="s">
        <v>349</v>
      </c>
    </row>
    <row r="299" spans="1:18" s="361" customFormat="1" ht="13.5" customHeight="1">
      <c r="A299" s="363" t="s">
        <v>104</v>
      </c>
      <c r="B299" s="349">
        <f>IF($D299="","",VLOOKUP($D299,'[6]男單2.0名單'!$A$6:$P$261,15))</f>
        <v>0</v>
      </c>
      <c r="C299" s="350">
        <f>IF($D299="","",VLOOKUP($D299,'[6]男單2.0名單'!$A$6:$P$261,16))</f>
        <v>0</v>
      </c>
      <c r="D299" s="351">
        <v>43</v>
      </c>
      <c r="E299" s="352" t="str">
        <f>UPPER(IF($D299="","",VLOOKUP($D299,'[6]男單2.0名單'!$A$6:$P$261,2)))</f>
        <v>葉子齊</v>
      </c>
      <c r="F299" s="454" t="str">
        <f>IF($D299="","",VLOOKUP($D299,'[6]男單2.0名單'!$A$6:$P$261,3))</f>
        <v>延平中學</v>
      </c>
      <c r="G299" s="454"/>
      <c r="H299" s="454"/>
      <c r="I299" s="353"/>
      <c r="J299" s="369"/>
      <c r="K299" s="369"/>
      <c r="L299" s="369"/>
      <c r="M299" s="369"/>
      <c r="N299" s="377" t="s">
        <v>14</v>
      </c>
      <c r="O299" s="394" t="s">
        <v>231</v>
      </c>
      <c r="P299" s="376"/>
      <c r="Q299" s="406">
        <v>60</v>
      </c>
      <c r="R299" s="360"/>
    </row>
    <row r="300" spans="1:18" s="361" customFormat="1" ht="13.5" customHeight="1">
      <c r="A300" s="363"/>
      <c r="B300" s="364"/>
      <c r="C300" s="365"/>
      <c r="D300" s="366"/>
      <c r="E300" s="354"/>
      <c r="F300" s="354"/>
      <c r="G300" s="354"/>
      <c r="H300" s="367" t="s">
        <v>14</v>
      </c>
      <c r="I300" s="368" t="s">
        <v>227</v>
      </c>
      <c r="J300" s="353" t="str">
        <f>UPPER(IF(OR(I300="a",I300="as"),E299,IF(OR(I300="b",I300="bs"),E301,)))</f>
        <v>葉子齊</v>
      </c>
      <c r="K300" s="353"/>
      <c r="L300" s="369"/>
      <c r="M300" s="369"/>
      <c r="N300" s="380"/>
      <c r="O300" s="390"/>
      <c r="P300" s="388"/>
      <c r="Q300" s="387"/>
      <c r="R300" s="360"/>
    </row>
    <row r="301" spans="1:18" s="361" customFormat="1" ht="13.5" customHeight="1">
      <c r="A301" s="363" t="s">
        <v>105</v>
      </c>
      <c r="B301" s="349">
        <f>IF($D301="","",VLOOKUP($D301,'[6]男單2.0名單'!$A$6:$P$261,15))</f>
        <v>0</v>
      </c>
      <c r="C301" s="350">
        <f>IF($D301="","",VLOOKUP($D301,'[6]男單2.0名單'!$A$6:$P$261,16))</f>
        <v>0</v>
      </c>
      <c r="D301" s="351">
        <v>138</v>
      </c>
      <c r="E301" s="352" t="str">
        <f>UPPER(IF($D301="","",VLOOKUP($D301,'[6]男單2.0名單'!$A$6:$P$261,2)))</f>
        <v>BYE</v>
      </c>
      <c r="F301" s="454">
        <f>IF($D301="","",VLOOKUP($D301,'[6]男單2.0名單'!$A$6:$P$261,3))</f>
        <v>0</v>
      </c>
      <c r="G301" s="454"/>
      <c r="H301" s="454"/>
      <c r="I301" s="375"/>
      <c r="J301" s="369"/>
      <c r="K301" s="376"/>
      <c r="L301" s="369"/>
      <c r="M301" s="369"/>
      <c r="N301" s="380"/>
      <c r="O301" s="390"/>
      <c r="P301" s="388"/>
      <c r="Q301" s="387"/>
      <c r="R301" s="360"/>
    </row>
    <row r="302" spans="1:18" s="361" customFormat="1" ht="13.5" customHeight="1">
      <c r="A302" s="363"/>
      <c r="B302" s="364"/>
      <c r="C302" s="365"/>
      <c r="D302" s="366"/>
      <c r="E302" s="354"/>
      <c r="F302" s="354"/>
      <c r="G302" s="354"/>
      <c r="H302" s="354"/>
      <c r="I302" s="369"/>
      <c r="J302" s="377" t="s">
        <v>14</v>
      </c>
      <c r="K302" s="381" t="s">
        <v>228</v>
      </c>
      <c r="L302" s="353" t="str">
        <f>UPPER(IF(OR(K302="a",K302="as"),J300,IF(OR(K302="b",K302="bs"),J304,)))</f>
        <v>KEVIN CHOU </v>
      </c>
      <c r="M302" s="353"/>
      <c r="N302" s="380"/>
      <c r="O302" s="390"/>
      <c r="P302" s="388"/>
      <c r="Q302" s="387"/>
      <c r="R302" s="360"/>
    </row>
    <row r="303" spans="1:18" s="361" customFormat="1" ht="13.5" customHeight="1">
      <c r="A303" s="363" t="s">
        <v>106</v>
      </c>
      <c r="B303" s="349">
        <f>IF($D303="","",VLOOKUP($D303,'[6]男單2.0名單'!$A$6:$P$261,15))</f>
        <v>0</v>
      </c>
      <c r="C303" s="350">
        <f>IF($D303="","",VLOOKUP($D303,'[6]男單2.0名單'!$A$6:$P$261,16))</f>
        <v>0</v>
      </c>
      <c r="D303" s="351">
        <v>63</v>
      </c>
      <c r="E303" s="352" t="str">
        <f>UPPER(IF($D303="","",VLOOKUP($D303,'[6]男單2.0名單'!$A$6:$P$261,2)))</f>
        <v>KEVIN CHOU </v>
      </c>
      <c r="F303" s="454" t="str">
        <f>IF($D303="","",VLOOKUP($D303,'[6]男單2.0名單'!$A$6:$P$261,3))</f>
        <v>台北美國學校</v>
      </c>
      <c r="G303" s="454"/>
      <c r="H303" s="454"/>
      <c r="I303" s="353"/>
      <c r="J303" s="369"/>
      <c r="K303" s="376"/>
      <c r="L303" s="369">
        <v>64</v>
      </c>
      <c r="M303" s="376"/>
      <c r="N303" s="380"/>
      <c r="O303" s="390"/>
      <c r="P303" s="388"/>
      <c r="Q303" s="387"/>
      <c r="R303" s="360"/>
    </row>
    <row r="304" spans="1:18" s="361" customFormat="1" ht="13.5" customHeight="1">
      <c r="A304" s="400"/>
      <c r="B304" s="364"/>
      <c r="C304" s="365"/>
      <c r="D304" s="366"/>
      <c r="E304" s="354"/>
      <c r="F304" s="354"/>
      <c r="G304" s="354"/>
      <c r="H304" s="367" t="s">
        <v>14</v>
      </c>
      <c r="I304" s="368" t="s">
        <v>227</v>
      </c>
      <c r="J304" s="353" t="str">
        <f>UPPER(IF(OR(I304="a",I304="as"),E303,IF(OR(I304="b",I304="bs"),E305,)))</f>
        <v>KEVIN CHOU </v>
      </c>
      <c r="K304" s="375"/>
      <c r="L304" s="369"/>
      <c r="M304" s="376"/>
      <c r="N304" s="380"/>
      <c r="O304" s="390"/>
      <c r="P304" s="388"/>
      <c r="Q304" s="387"/>
      <c r="R304" s="360"/>
    </row>
    <row r="305" spans="1:18" s="361" customFormat="1" ht="13.5" customHeight="1">
      <c r="A305" s="348" t="s">
        <v>107</v>
      </c>
      <c r="B305" s="349">
        <f>IF($D305="","",VLOOKUP($D305,'[6]男單2.0名單'!$A$6:$P$261,15))</f>
        <v>0</v>
      </c>
      <c r="C305" s="350">
        <f>IF($D305="","",VLOOKUP($D305,'[6]男單2.0名單'!$A$6:$P$261,16))</f>
        <v>0</v>
      </c>
      <c r="D305" s="351">
        <v>139</v>
      </c>
      <c r="E305" s="352" t="str">
        <f>UPPER(IF($D305="","",VLOOKUP($D305,'[6]男單2.0名單'!$A$6:$P$261,2)))</f>
        <v>BYE</v>
      </c>
      <c r="F305" s="454">
        <f>IF($D305="","",VLOOKUP($D305,'[6]男單2.0名單'!$A$6:$P$261,3))</f>
        <v>0</v>
      </c>
      <c r="G305" s="454"/>
      <c r="H305" s="454"/>
      <c r="I305" s="375"/>
      <c r="J305" s="369"/>
      <c r="K305" s="369"/>
      <c r="L305" s="369"/>
      <c r="M305" s="376"/>
      <c r="N305" s="380"/>
      <c r="O305" s="390"/>
      <c r="P305" s="388"/>
      <c r="Q305" s="387"/>
      <c r="R305" s="360"/>
    </row>
    <row r="306" spans="1:18" s="361" customFormat="1" ht="13.5" customHeight="1">
      <c r="A306" s="363"/>
      <c r="B306" s="364"/>
      <c r="C306" s="365"/>
      <c r="D306" s="366"/>
      <c r="E306" s="354"/>
      <c r="F306" s="354"/>
      <c r="G306" s="354"/>
      <c r="H306" s="367" t="s">
        <v>14</v>
      </c>
      <c r="I306" s="369"/>
      <c r="J306" s="369"/>
      <c r="K306" s="369"/>
      <c r="L306" s="377" t="s">
        <v>14</v>
      </c>
      <c r="M306" s="381" t="s">
        <v>228</v>
      </c>
      <c r="N306" s="353" t="str">
        <f>UPPER(IF(OR(M306="a",M306="as"),L302,IF(OR(M306="b",M306="bs"),L310,)))</f>
        <v>陳柏光</v>
      </c>
      <c r="O306" s="396"/>
      <c r="P306" s="388"/>
      <c r="Q306" s="387"/>
      <c r="R306" s="360"/>
    </row>
    <row r="307" spans="1:18" s="361" customFormat="1" ht="13.5" customHeight="1">
      <c r="A307" s="363" t="s">
        <v>108</v>
      </c>
      <c r="B307" s="349">
        <f>IF($D307="","",VLOOKUP($D307,'[6]男單2.0名單'!$A$6:$P$261,15))</f>
        <v>0</v>
      </c>
      <c r="C307" s="350">
        <f>IF($D307="","",VLOOKUP($D307,'[6]男單2.0名單'!$A$6:$P$261,16))</f>
        <v>0</v>
      </c>
      <c r="D307" s="351">
        <v>15</v>
      </c>
      <c r="E307" s="352" t="str">
        <f>UPPER(IF($D307="","",VLOOKUP($D307,'[6]男單2.0名單'!$A$6:$P$261,2)))</f>
        <v>劉揚</v>
      </c>
      <c r="F307" s="454" t="str">
        <f>IF($D307="","",VLOOKUP($D307,'[6]男單2.0名單'!$A$6:$P$261,3))</f>
        <v>自強國小</v>
      </c>
      <c r="G307" s="454"/>
      <c r="H307" s="454"/>
      <c r="I307" s="353"/>
      <c r="J307" s="369"/>
      <c r="K307" s="369"/>
      <c r="L307" s="369"/>
      <c r="M307" s="376"/>
      <c r="N307" s="369">
        <v>64</v>
      </c>
      <c r="O307" s="382"/>
      <c r="P307" s="388"/>
      <c r="Q307" s="387"/>
      <c r="R307" s="360"/>
    </row>
    <row r="308" spans="1:18" s="361" customFormat="1" ht="13.5" customHeight="1">
      <c r="A308" s="363"/>
      <c r="B308" s="364"/>
      <c r="C308" s="365"/>
      <c r="D308" s="366"/>
      <c r="E308" s="354"/>
      <c r="F308" s="354"/>
      <c r="G308" s="354"/>
      <c r="H308" s="367" t="s">
        <v>14</v>
      </c>
      <c r="I308" s="368" t="s">
        <v>227</v>
      </c>
      <c r="J308" s="353" t="str">
        <f>UPPER(IF(OR(I308="a",I308="as"),E307,IF(OR(I308="b",I308="bs"),E309,)))</f>
        <v>劉揚</v>
      </c>
      <c r="K308" s="353"/>
      <c r="L308" s="369"/>
      <c r="M308" s="376"/>
      <c r="N308" s="380"/>
      <c r="O308" s="382"/>
      <c r="P308" s="388"/>
      <c r="Q308" s="387"/>
      <c r="R308" s="360"/>
    </row>
    <row r="309" spans="1:18" s="361" customFormat="1" ht="13.5" customHeight="1">
      <c r="A309" s="363" t="s">
        <v>109</v>
      </c>
      <c r="B309" s="349">
        <f>IF($D309="","",VLOOKUP($D309,'[6]男單2.0名單'!$A$6:$P$261,15))</f>
        <v>0</v>
      </c>
      <c r="C309" s="350">
        <f>IF($D309="","",VLOOKUP($D309,'[6]男單2.0名單'!$A$6:$P$261,16))</f>
        <v>0</v>
      </c>
      <c r="D309" s="351">
        <v>140</v>
      </c>
      <c r="E309" s="352" t="str">
        <f>UPPER(IF($D309="","",VLOOKUP($D309,'[6]男單2.0名單'!$A$6:$P$261,2)))</f>
        <v>BYE</v>
      </c>
      <c r="F309" s="454">
        <f>IF($D309="","",VLOOKUP($D309,'[6]男單2.0名單'!$A$6:$P$261,3))</f>
        <v>0</v>
      </c>
      <c r="G309" s="454"/>
      <c r="H309" s="454"/>
      <c r="I309" s="375"/>
      <c r="J309" s="369"/>
      <c r="K309" s="376"/>
      <c r="L309" s="369"/>
      <c r="M309" s="376"/>
      <c r="N309" s="380"/>
      <c r="O309" s="382"/>
      <c r="P309" s="388"/>
      <c r="Q309" s="387"/>
      <c r="R309" s="360"/>
    </row>
    <row r="310" spans="1:18" s="361" customFormat="1" ht="13.5" customHeight="1">
      <c r="A310" s="400"/>
      <c r="B310" s="364"/>
      <c r="C310" s="365"/>
      <c r="D310" s="366"/>
      <c r="E310" s="354"/>
      <c r="F310" s="354"/>
      <c r="G310" s="354"/>
      <c r="H310" s="354"/>
      <c r="I310" s="369"/>
      <c r="J310" s="377" t="s">
        <v>14</v>
      </c>
      <c r="K310" s="381" t="s">
        <v>228</v>
      </c>
      <c r="L310" s="353" t="str">
        <f>UPPER(IF(OR(K310="a",K310="as"),J308,IF(OR(K310="b",K310="bs"),J312,)))</f>
        <v>陳柏光</v>
      </c>
      <c r="M310" s="375"/>
      <c r="N310" s="380"/>
      <c r="O310" s="382"/>
      <c r="P310" s="388"/>
      <c r="Q310" s="387"/>
      <c r="R310" s="360"/>
    </row>
    <row r="311" spans="1:18" s="361" customFormat="1" ht="13.5" customHeight="1">
      <c r="A311" s="348" t="s">
        <v>110</v>
      </c>
      <c r="B311" s="349">
        <f>IF($D311="","",VLOOKUP($D311,'[6]男單2.0名單'!$A$6:$P$261,15))</f>
        <v>0</v>
      </c>
      <c r="C311" s="350">
        <f>IF($D311="","",VLOOKUP($D311,'[6]男單2.0名單'!$A$6:$P$261,16))</f>
        <v>0</v>
      </c>
      <c r="D311" s="351">
        <v>41</v>
      </c>
      <c r="E311" s="352" t="str">
        <f>UPPER(IF($D311="","",VLOOKUP($D311,'[6]男單2.0名單'!$A$6:$P$261,2)))</f>
        <v>陳柏光</v>
      </c>
      <c r="F311" s="454" t="str">
        <f>IF($D311="","",VLOOKUP($D311,'[6]男單2.0名單'!$A$6:$P$261,3))</f>
        <v>政治大學</v>
      </c>
      <c r="G311" s="454"/>
      <c r="H311" s="454"/>
      <c r="I311" s="353"/>
      <c r="J311" s="369"/>
      <c r="K311" s="376"/>
      <c r="L311" s="369">
        <v>60</v>
      </c>
      <c r="M311" s="369"/>
      <c r="N311" s="380"/>
      <c r="O311" s="382"/>
      <c r="P311" s="388"/>
      <c r="Q311" s="387"/>
      <c r="R311" s="360"/>
    </row>
    <row r="312" spans="1:18" s="361" customFormat="1" ht="13.5" customHeight="1">
      <c r="A312" s="363"/>
      <c r="B312" s="364"/>
      <c r="C312" s="365"/>
      <c r="D312" s="366"/>
      <c r="E312" s="354"/>
      <c r="F312" s="354"/>
      <c r="G312" s="354"/>
      <c r="H312" s="367" t="s">
        <v>14</v>
      </c>
      <c r="I312" s="368" t="s">
        <v>227</v>
      </c>
      <c r="J312" s="353" t="str">
        <f>UPPER(IF(OR(I312="a",I312="as"),E311,IF(OR(I312="b",I312="bs"),E313,)))</f>
        <v>陳柏光</v>
      </c>
      <c r="K312" s="375"/>
      <c r="L312" s="369"/>
      <c r="M312" s="369"/>
      <c r="N312" s="380"/>
      <c r="O312" s="382"/>
      <c r="P312" s="397"/>
      <c r="Q312" s="387"/>
      <c r="R312" s="360"/>
    </row>
    <row r="313" spans="1:18" s="361" customFormat="1" ht="13.5" customHeight="1">
      <c r="A313" s="363" t="s">
        <v>111</v>
      </c>
      <c r="B313" s="349">
        <f>IF($D313="","",VLOOKUP($D313,'[6]男單2.0名單'!$A$6:$P$261,15))</f>
        <v>0</v>
      </c>
      <c r="C313" s="350">
        <f>IF($D313="","",VLOOKUP($D313,'[6]男單2.0名單'!$A$6:$P$261,16))</f>
        <v>0</v>
      </c>
      <c r="D313" s="351">
        <v>141</v>
      </c>
      <c r="E313" s="352" t="str">
        <f>UPPER(IF($D313="","",VLOOKUP($D313,'[6]男單2.0名單'!$A$6:$P$261,2)))</f>
        <v>BYE</v>
      </c>
      <c r="F313" s="454">
        <f>IF($D313="","",VLOOKUP($D313,'[6]男單2.0名單'!$A$6:$P$261,3))</f>
        <v>0</v>
      </c>
      <c r="G313" s="454"/>
      <c r="H313" s="454"/>
      <c r="I313" s="375"/>
      <c r="J313" s="369"/>
      <c r="K313" s="369"/>
      <c r="L313" s="369"/>
      <c r="M313" s="369"/>
      <c r="N313" s="380"/>
      <c r="O313" s="382"/>
      <c r="P313" s="388"/>
      <c r="Q313" s="387"/>
      <c r="R313" s="360"/>
    </row>
    <row r="314" spans="1:18" s="361" customFormat="1" ht="13.5" customHeight="1">
      <c r="A314" s="363"/>
      <c r="B314" s="364"/>
      <c r="C314" s="365"/>
      <c r="D314" s="366"/>
      <c r="E314" s="354"/>
      <c r="F314" s="354"/>
      <c r="G314" s="354"/>
      <c r="H314" s="354"/>
      <c r="I314" s="369"/>
      <c r="J314" s="369"/>
      <c r="K314" s="369"/>
      <c r="L314" s="369"/>
      <c r="M314" s="369"/>
      <c r="N314" s="377" t="s">
        <v>14</v>
      </c>
      <c r="O314" s="381" t="s">
        <v>227</v>
      </c>
      <c r="P314" s="375" t="str">
        <f>UPPER(IF(OR(O314="a",O314="as"),N306,IF(OR(O314="b",O314="bs"),N322,)))</f>
        <v>陳柏光</v>
      </c>
      <c r="Q314" s="398"/>
      <c r="R314" s="360"/>
    </row>
    <row r="315" spans="1:18" s="361" customFormat="1" ht="13.5" customHeight="1">
      <c r="A315" s="363" t="s">
        <v>112</v>
      </c>
      <c r="B315" s="349">
        <f>IF($D315="","",VLOOKUP($D315,'[6]男單2.0名單'!$A$6:$P$261,15))</f>
        <v>0</v>
      </c>
      <c r="C315" s="350">
        <f>IF($D315="","",VLOOKUP($D315,'[6]男單2.0名單'!$A$6:$P$261,16))</f>
        <v>0</v>
      </c>
      <c r="D315" s="351">
        <v>5</v>
      </c>
      <c r="E315" s="352" t="str">
        <f>UPPER(IF($D315="","",VLOOKUP($D315,'[6]男單2.0名單'!$A$6:$P$261,2)))</f>
        <v>施嘉博</v>
      </c>
      <c r="F315" s="454">
        <f>IF($D315="","",VLOOKUP($D315,'[6]男單2.0名單'!$A$6:$P$261,3))</f>
        <v>0</v>
      </c>
      <c r="G315" s="454"/>
      <c r="H315" s="454"/>
      <c r="I315" s="353"/>
      <c r="J315" s="369"/>
      <c r="K315" s="369"/>
      <c r="L315" s="369"/>
      <c r="M315" s="369"/>
      <c r="N315" s="380"/>
      <c r="O315" s="382"/>
      <c r="P315" s="369">
        <v>61</v>
      </c>
      <c r="Q315" s="373"/>
      <c r="R315" s="360"/>
    </row>
    <row r="316" spans="1:18" s="361" customFormat="1" ht="13.5" customHeight="1">
      <c r="A316" s="363"/>
      <c r="B316" s="364"/>
      <c r="C316" s="365"/>
      <c r="D316" s="366"/>
      <c r="E316" s="354"/>
      <c r="F316" s="354"/>
      <c r="G316" s="354"/>
      <c r="H316" s="367" t="s">
        <v>14</v>
      </c>
      <c r="I316" s="368" t="s">
        <v>227</v>
      </c>
      <c r="J316" s="353" t="str">
        <f>UPPER(IF(OR(I316="a",I316="as"),E315,IF(OR(I316="b",I316="bs"),E317,)))</f>
        <v>施嘉博</v>
      </c>
      <c r="K316" s="353"/>
      <c r="L316" s="369"/>
      <c r="M316" s="369"/>
      <c r="N316" s="380"/>
      <c r="O316" s="382"/>
      <c r="P316" s="380"/>
      <c r="Q316" s="373"/>
      <c r="R316" s="360"/>
    </row>
    <row r="317" spans="1:18" s="361" customFormat="1" ht="13.5" customHeight="1">
      <c r="A317" s="363" t="s">
        <v>113</v>
      </c>
      <c r="B317" s="349">
        <f>IF($D317="","",VLOOKUP($D317,'[6]男單2.0名單'!$A$6:$P$261,15))</f>
        <v>0</v>
      </c>
      <c r="C317" s="350">
        <f>IF($D317="","",VLOOKUP($D317,'[6]男單2.0名單'!$A$6:$P$261,16))</f>
        <v>0</v>
      </c>
      <c r="D317" s="351">
        <v>142</v>
      </c>
      <c r="E317" s="352" t="str">
        <f>UPPER(IF($D317="","",VLOOKUP($D317,'[6]男單2.0名單'!$A$6:$P$261,2)))</f>
        <v>BYE</v>
      </c>
      <c r="F317" s="454">
        <f>IF($D317="","",VLOOKUP($D317,'[6]男單2.0名單'!$A$6:$P$261,3))</f>
        <v>0</v>
      </c>
      <c r="G317" s="454"/>
      <c r="H317" s="454"/>
      <c r="I317" s="375"/>
      <c r="J317" s="369"/>
      <c r="K317" s="376"/>
      <c r="L317" s="369"/>
      <c r="M317" s="369"/>
      <c r="N317" s="380"/>
      <c r="O317" s="382"/>
      <c r="P317" s="380"/>
      <c r="Q317" s="373"/>
      <c r="R317" s="360"/>
    </row>
    <row r="318" spans="1:18" s="361" customFormat="1" ht="13.5" customHeight="1">
      <c r="A318" s="400"/>
      <c r="B318" s="364"/>
      <c r="C318" s="365"/>
      <c r="D318" s="366"/>
      <c r="E318" s="354"/>
      <c r="F318" s="354"/>
      <c r="G318" s="354"/>
      <c r="H318" s="354"/>
      <c r="I318" s="369"/>
      <c r="J318" s="377" t="s">
        <v>14</v>
      </c>
      <c r="K318" s="381" t="s">
        <v>228</v>
      </c>
      <c r="L318" s="353" t="str">
        <f>UPPER(IF(OR(K318="a",K318="as"),J316,IF(OR(K318="b",K318="bs"),J320,)))</f>
        <v>楊邦平</v>
      </c>
      <c r="M318" s="353"/>
      <c r="N318" s="380"/>
      <c r="O318" s="382"/>
      <c r="P318" s="380"/>
      <c r="Q318" s="373"/>
      <c r="R318" s="360"/>
    </row>
    <row r="319" spans="1:18" s="361" customFormat="1" ht="13.5" customHeight="1">
      <c r="A319" s="348" t="s">
        <v>114</v>
      </c>
      <c r="B319" s="349">
        <f>IF($D319="","",VLOOKUP($D319,'[6]男單2.0名單'!$A$6:$P$261,15))</f>
        <v>0</v>
      </c>
      <c r="C319" s="350">
        <f>IF($D319="","",VLOOKUP($D319,'[6]男單2.0名單'!$A$6:$P$261,16))</f>
        <v>0</v>
      </c>
      <c r="D319" s="351">
        <v>29</v>
      </c>
      <c r="E319" s="352" t="str">
        <f>UPPER(IF($D319="","",VLOOKUP($D319,'[6]男單2.0名單'!$A$6:$P$261,2)))</f>
        <v>楊邦平</v>
      </c>
      <c r="F319" s="454" t="str">
        <f>IF($D319="","",VLOOKUP($D319,'[6]男單2.0名單'!$A$6:$P$261,3))</f>
        <v>台灣大學</v>
      </c>
      <c r="G319" s="454"/>
      <c r="H319" s="454"/>
      <c r="I319" s="353"/>
      <c r="J319" s="369"/>
      <c r="K319" s="376"/>
      <c r="L319" s="369">
        <v>61</v>
      </c>
      <c r="M319" s="376"/>
      <c r="N319" s="380"/>
      <c r="O319" s="382"/>
      <c r="P319" s="380"/>
      <c r="Q319" s="373"/>
      <c r="R319" s="360"/>
    </row>
    <row r="320" spans="1:18" s="361" customFormat="1" ht="13.5" customHeight="1">
      <c r="A320" s="363"/>
      <c r="B320" s="364"/>
      <c r="C320" s="365"/>
      <c r="D320" s="366"/>
      <c r="E320" s="354"/>
      <c r="F320" s="354"/>
      <c r="G320" s="354"/>
      <c r="H320" s="367" t="s">
        <v>14</v>
      </c>
      <c r="I320" s="368" t="s">
        <v>227</v>
      </c>
      <c r="J320" s="353" t="str">
        <f>UPPER(IF(OR(I320="a",I320="as"),E319,IF(OR(I320="b",I320="bs"),E321,)))</f>
        <v>楊邦平</v>
      </c>
      <c r="K320" s="375"/>
      <c r="L320" s="369"/>
      <c r="M320" s="376"/>
      <c r="N320" s="380"/>
      <c r="O320" s="382"/>
      <c r="P320" s="380"/>
      <c r="Q320" s="373"/>
      <c r="R320" s="360"/>
    </row>
    <row r="321" spans="1:18" s="361" customFormat="1" ht="13.5" customHeight="1">
      <c r="A321" s="363" t="s">
        <v>115</v>
      </c>
      <c r="B321" s="349">
        <f>IF($D321="","",VLOOKUP($D321,'[6]男單2.0名單'!$A$6:$P$261,15))</f>
        <v>0</v>
      </c>
      <c r="C321" s="350">
        <f>IF($D321="","",VLOOKUP($D321,'[6]男單2.0名單'!$A$6:$P$261,16))</f>
        <v>0</v>
      </c>
      <c r="D321" s="351">
        <v>143</v>
      </c>
      <c r="E321" s="352" t="str">
        <f>UPPER(IF($D321="","",VLOOKUP($D321,'[6]男單2.0名單'!$A$6:$P$261,2)))</f>
        <v>BYE</v>
      </c>
      <c r="F321" s="454">
        <f>IF($D321="","",VLOOKUP($D321,'[6]男單2.0名單'!$A$6:$P$261,3))</f>
        <v>0</v>
      </c>
      <c r="G321" s="454"/>
      <c r="H321" s="454"/>
      <c r="I321" s="375"/>
      <c r="J321" s="369"/>
      <c r="K321" s="369"/>
      <c r="L321" s="369"/>
      <c r="M321" s="376"/>
      <c r="N321" s="380"/>
      <c r="O321" s="382"/>
      <c r="P321" s="380"/>
      <c r="Q321" s="373"/>
      <c r="R321" s="360"/>
    </row>
    <row r="322" spans="1:18" s="361" customFormat="1" ht="13.5" customHeight="1">
      <c r="A322" s="363"/>
      <c r="B322" s="364"/>
      <c r="C322" s="365"/>
      <c r="D322" s="366"/>
      <c r="E322" s="354"/>
      <c r="F322" s="354"/>
      <c r="G322" s="354"/>
      <c r="H322" s="367" t="s">
        <v>14</v>
      </c>
      <c r="I322" s="369"/>
      <c r="J322" s="369"/>
      <c r="K322" s="369"/>
      <c r="L322" s="377" t="s">
        <v>14</v>
      </c>
      <c r="M322" s="381" t="s">
        <v>227</v>
      </c>
      <c r="N322" s="353" t="str">
        <f>UPPER(IF(OR(M322="a",M322="as"),L318,IF(OR(M322="b",M322="bs"),L326,)))</f>
        <v>楊邦平</v>
      </c>
      <c r="O322" s="389"/>
      <c r="P322" s="380"/>
      <c r="Q322" s="373"/>
      <c r="R322" s="360"/>
    </row>
    <row r="323" spans="1:18" s="361" customFormat="1" ht="13.5" customHeight="1">
      <c r="A323" s="363" t="s">
        <v>116</v>
      </c>
      <c r="B323" s="349">
        <f>IF($D323="","",VLOOKUP($D323,'[6]男單2.0名單'!$A$6:$P$261,15))</f>
        <v>0</v>
      </c>
      <c r="C323" s="350">
        <f>IF($D323="","",VLOOKUP($D323,'[6]男單2.0名單'!$A$6:$P$261,16))</f>
        <v>0</v>
      </c>
      <c r="D323" s="351">
        <v>84</v>
      </c>
      <c r="E323" s="352" t="str">
        <f>UPPER(IF($D323="","",VLOOKUP($D323,'[6]男單2.0名單'!$A$6:$P$261,2)))</f>
        <v>李翊瑋</v>
      </c>
      <c r="F323" s="454" t="str">
        <f>IF($D323="","",VLOOKUP($D323,'[6]男單2.0名單'!$A$6:$P$261,3))</f>
        <v>旭富製藥股份有限公司</v>
      </c>
      <c r="G323" s="454"/>
      <c r="H323" s="454"/>
      <c r="I323" s="353"/>
      <c r="J323" s="369"/>
      <c r="K323" s="369"/>
      <c r="L323" s="369"/>
      <c r="M323" s="376"/>
      <c r="N323" s="369">
        <v>63</v>
      </c>
      <c r="O323" s="369"/>
      <c r="P323" s="380"/>
      <c r="Q323" s="373"/>
      <c r="R323" s="360"/>
    </row>
    <row r="324" spans="1:18" s="361" customFormat="1" ht="13.5" customHeight="1">
      <c r="A324" s="363"/>
      <c r="B324" s="364"/>
      <c r="C324" s="365"/>
      <c r="D324" s="366"/>
      <c r="E324" s="354"/>
      <c r="F324" s="354"/>
      <c r="G324" s="354"/>
      <c r="H324" s="367" t="s">
        <v>14</v>
      </c>
      <c r="I324" s="368" t="s">
        <v>227</v>
      </c>
      <c r="J324" s="353" t="str">
        <f>UPPER(IF(OR(I324="a",I324="as"),E323,IF(OR(I324="b",I324="bs"),E325,)))</f>
        <v>李翊瑋</v>
      </c>
      <c r="K324" s="353"/>
      <c r="L324" s="369"/>
      <c r="M324" s="376"/>
      <c r="N324" s="369"/>
      <c r="O324" s="369"/>
      <c r="P324" s="380"/>
      <c r="Q324" s="373"/>
      <c r="R324" s="360"/>
    </row>
    <row r="325" spans="1:18" s="361" customFormat="1" ht="13.5" customHeight="1">
      <c r="A325" s="363" t="s">
        <v>117</v>
      </c>
      <c r="B325" s="349">
        <f>IF($D325="","",VLOOKUP($D325,'[6]男單2.0名單'!$A$6:$P$261,15))</f>
        <v>0</v>
      </c>
      <c r="C325" s="350">
        <f>IF($D325="","",VLOOKUP($D325,'[6]男單2.0名單'!$A$6:$P$261,16))</f>
        <v>0</v>
      </c>
      <c r="D325" s="351">
        <v>144</v>
      </c>
      <c r="E325" s="352" t="str">
        <f>UPPER(IF($D325="","",VLOOKUP($D325,'[6]男單2.0名單'!$A$6:$P$261,2)))</f>
        <v>BYE</v>
      </c>
      <c r="F325" s="454">
        <f>IF($D325="","",VLOOKUP($D325,'[6]男單2.0名單'!$A$6:$P$261,3))</f>
        <v>0</v>
      </c>
      <c r="G325" s="454"/>
      <c r="H325" s="454"/>
      <c r="I325" s="375"/>
      <c r="J325" s="369"/>
      <c r="K325" s="376"/>
      <c r="L325" s="369"/>
      <c r="M325" s="376"/>
      <c r="N325" s="369"/>
      <c r="O325" s="369"/>
      <c r="P325" s="380"/>
      <c r="Q325" s="373"/>
      <c r="R325" s="360"/>
    </row>
    <row r="326" spans="1:18" s="361" customFormat="1" ht="13.5" customHeight="1">
      <c r="A326" s="400"/>
      <c r="B326" s="364"/>
      <c r="C326" s="365"/>
      <c r="D326" s="366"/>
      <c r="E326" s="354"/>
      <c r="F326" s="354"/>
      <c r="G326" s="354"/>
      <c r="H326" s="354"/>
      <c r="I326" s="369"/>
      <c r="J326" s="377" t="s">
        <v>14</v>
      </c>
      <c r="K326" s="381" t="s">
        <v>228</v>
      </c>
      <c r="L326" s="353" t="str">
        <f>UPPER(IF(OR(K326="a",K326="as"),J324,IF(OR(K326="b",K326="bs"),J328,)))</f>
        <v>ERIC SZE</v>
      </c>
      <c r="M326" s="375"/>
      <c r="N326" s="369"/>
      <c r="O326" s="369"/>
      <c r="P326" s="380"/>
      <c r="Q326" s="373"/>
      <c r="R326" s="360"/>
    </row>
    <row r="327" spans="1:18" s="361" customFormat="1" ht="13.5" customHeight="1">
      <c r="A327" s="348" t="s">
        <v>118</v>
      </c>
      <c r="B327" s="349">
        <f>IF($D327="","",VLOOKUP($D327,'[6]男單2.0名單'!$A$6:$P$261,15))</f>
        <v>0</v>
      </c>
      <c r="C327" s="350">
        <f>IF($D327="","",VLOOKUP($D327,'[6]男單2.0名單'!$A$6:$P$261,16))</f>
        <v>0</v>
      </c>
      <c r="D327" s="351">
        <v>64</v>
      </c>
      <c r="E327" s="352" t="str">
        <f>UPPER(IF($D327="","",VLOOKUP($D327,'[6]男單2.0名單'!$A$6:$P$261,2)))</f>
        <v>ERIC SZE</v>
      </c>
      <c r="F327" s="454" t="str">
        <f>IF($D327="","",VLOOKUP($D327,'[6]男單2.0名單'!$A$6:$P$261,3))</f>
        <v>台北美國學校</v>
      </c>
      <c r="G327" s="454"/>
      <c r="H327" s="454"/>
      <c r="I327" s="353"/>
      <c r="J327" s="369"/>
      <c r="K327" s="376"/>
      <c r="L327" s="369">
        <v>61</v>
      </c>
      <c r="M327" s="369"/>
      <c r="N327" s="369"/>
      <c r="O327" s="369"/>
      <c r="P327" s="380"/>
      <c r="Q327" s="373"/>
      <c r="R327" s="360"/>
    </row>
    <row r="328" spans="1:18" s="361" customFormat="1" ht="13.5" customHeight="1">
      <c r="A328" s="363"/>
      <c r="B328" s="364"/>
      <c r="C328" s="365"/>
      <c r="D328" s="366"/>
      <c r="E328" s="354"/>
      <c r="F328" s="354"/>
      <c r="G328" s="354"/>
      <c r="H328" s="367" t="s">
        <v>14</v>
      </c>
      <c r="I328" s="368" t="s">
        <v>227</v>
      </c>
      <c r="J328" s="353" t="str">
        <f>UPPER(IF(OR(I328="a",I328="as"),E327,IF(OR(I328="b",I328="bs"),E329,)))</f>
        <v>ERIC SZE</v>
      </c>
      <c r="K328" s="375"/>
      <c r="L328" s="369"/>
      <c r="M328" s="369"/>
      <c r="N328" s="369"/>
      <c r="O328" s="369"/>
      <c r="P328" s="380"/>
      <c r="Q328" s="373"/>
      <c r="R328" s="360"/>
    </row>
    <row r="329" spans="1:18" s="361" customFormat="1" ht="13.5" customHeight="1">
      <c r="A329" s="363" t="s">
        <v>119</v>
      </c>
      <c r="B329" s="349">
        <f>IF($D329="","",VLOOKUP($D329,'[6]男單2.0名單'!$A$6:$P$261,15))</f>
        <v>0</v>
      </c>
      <c r="C329" s="350">
        <f>IF($D329="","",VLOOKUP($D329,'[6]男單2.0名單'!$A$6:$P$261,16))</f>
        <v>0</v>
      </c>
      <c r="D329" s="351">
        <v>145</v>
      </c>
      <c r="E329" s="352" t="str">
        <f>UPPER(IF($D329="","",VLOOKUP($D329,'[6]男單2.0名單'!$A$6:$P$261,2)))</f>
        <v>BYE</v>
      </c>
      <c r="F329" s="454">
        <f>IF($D329="","",VLOOKUP($D329,'[6]男單2.0名單'!$A$6:$P$261,3))</f>
        <v>0</v>
      </c>
      <c r="G329" s="454"/>
      <c r="H329" s="454"/>
      <c r="I329" s="375"/>
      <c r="J329" s="369"/>
      <c r="K329" s="369"/>
      <c r="L329" s="369"/>
      <c r="M329" s="369"/>
      <c r="N329" s="380"/>
      <c r="O329" s="390"/>
      <c r="P329" s="380"/>
      <c r="Q329" s="373"/>
      <c r="R329" s="360"/>
    </row>
    <row r="330" spans="1:19" s="337" customFormat="1" ht="14.25">
      <c r="A330" s="331"/>
      <c r="B330" s="332" t="s">
        <v>273</v>
      </c>
      <c r="C330" s="332" t="s">
        <v>274</v>
      </c>
      <c r="D330" s="333"/>
      <c r="E330" s="334" t="s">
        <v>275</v>
      </c>
      <c r="F330" s="456" t="s">
        <v>276</v>
      </c>
      <c r="G330" s="456"/>
      <c r="H330" s="456"/>
      <c r="I330" s="334"/>
      <c r="J330" s="332" t="s">
        <v>277</v>
      </c>
      <c r="K330" s="336"/>
      <c r="L330" s="332" t="s">
        <v>278</v>
      </c>
      <c r="M330" s="336"/>
      <c r="N330" s="332" t="s">
        <v>223</v>
      </c>
      <c r="O330" s="336"/>
      <c r="P330" s="332" t="s">
        <v>224</v>
      </c>
      <c r="Q330" s="332" t="s">
        <v>225</v>
      </c>
      <c r="S330" s="399"/>
    </row>
    <row r="331" ht="4.5" customHeight="1" thickBot="1">
      <c r="A331" s="363"/>
    </row>
    <row r="332" spans="1:20" s="361" customFormat="1" ht="13.5" customHeight="1">
      <c r="A332" s="363" t="s">
        <v>350</v>
      </c>
      <c r="B332" s="349">
        <f>IF($D332="","",VLOOKUP($D332,'[6]男單2.0名單'!$A$6:$P$261,15))</f>
        <v>0</v>
      </c>
      <c r="C332" s="350">
        <f>IF($D332="","",VLOOKUP($D332,'[6]男單2.0名單'!$A$6:$P$261,16))</f>
        <v>0</v>
      </c>
      <c r="D332" s="351">
        <v>115</v>
      </c>
      <c r="E332" s="352" t="str">
        <f>UPPER(IF($D332="","",VLOOKUP($D332,'[6]男單2.0名單'!$A$6:$P$261,2)))</f>
        <v>尚靖淇</v>
      </c>
      <c r="F332" s="454" t="str">
        <f>IF($D332="","",VLOOKUP($D332,'[6]男單2.0名單'!$A$6:$P$261,3))</f>
        <v>台北商業技術學院</v>
      </c>
      <c r="G332" s="454"/>
      <c r="H332" s="454"/>
      <c r="I332" s="353"/>
      <c r="J332" s="354"/>
      <c r="K332" s="354"/>
      <c r="L332" s="354"/>
      <c r="M332" s="355"/>
      <c r="N332" s="356"/>
      <c r="O332" s="357"/>
      <c r="P332" s="358"/>
      <c r="Q332" s="359"/>
      <c r="R332" s="360"/>
      <c r="T332" s="362" t="e">
        <f>#REF!</f>
        <v>#REF!</v>
      </c>
    </row>
    <row r="333" spans="1:20" s="361" customFormat="1" ht="13.5" customHeight="1">
      <c r="A333" s="348"/>
      <c r="B333" s="364"/>
      <c r="C333" s="365"/>
      <c r="D333" s="366"/>
      <c r="E333" s="354"/>
      <c r="F333" s="354"/>
      <c r="G333" s="354"/>
      <c r="H333" s="367" t="s">
        <v>14</v>
      </c>
      <c r="I333" s="368" t="s">
        <v>227</v>
      </c>
      <c r="J333" s="353" t="str">
        <f>UPPER(IF(OR(I333="a",I333="as"),E332,IF(OR(I333="b",I333="bs"),E334,)))</f>
        <v>尚靖淇</v>
      </c>
      <c r="K333" s="353"/>
      <c r="L333" s="369"/>
      <c r="M333" s="370"/>
      <c r="N333" s="371"/>
      <c r="O333" s="372"/>
      <c r="P333" s="371"/>
      <c r="Q333" s="373"/>
      <c r="R333" s="360"/>
      <c r="T333" s="374" t="e">
        <f>#REF!</f>
        <v>#REF!</v>
      </c>
    </row>
    <row r="334" spans="1:20" s="361" customFormat="1" ht="13.5" customHeight="1">
      <c r="A334" s="363" t="s">
        <v>351</v>
      </c>
      <c r="B334" s="349">
        <f>IF($D334="","",VLOOKUP($D334,'[6]男單2.0名單'!$A$6:$P$261,15))</f>
        <v>0</v>
      </c>
      <c r="C334" s="350">
        <f>IF($D334="","",VLOOKUP($D334,'[6]男單2.0名單'!$A$6:$P$261,16))</f>
        <v>0</v>
      </c>
      <c r="D334" s="351">
        <v>137</v>
      </c>
      <c r="E334" s="352" t="str">
        <f>UPPER(IF($D334="","",VLOOKUP($D334,'[6]男單2.0名單'!$A$6:$P$261,2)))</f>
        <v>BYE</v>
      </c>
      <c r="F334" s="454">
        <f>IF($D334="","",VLOOKUP($D334,'[6]男單2.0名單'!$A$6:$P$261,3))</f>
        <v>0</v>
      </c>
      <c r="G334" s="454"/>
      <c r="H334" s="454"/>
      <c r="I334" s="375"/>
      <c r="J334" s="369"/>
      <c r="K334" s="376"/>
      <c r="L334" s="369"/>
      <c r="M334" s="370"/>
      <c r="N334" s="371"/>
      <c r="O334" s="372"/>
      <c r="P334" s="371"/>
      <c r="Q334" s="373"/>
      <c r="R334" s="360"/>
      <c r="T334" s="374" t="e">
        <f>#REF!</f>
        <v>#REF!</v>
      </c>
    </row>
    <row r="335" spans="1:20" s="361" customFormat="1" ht="13.5" customHeight="1">
      <c r="A335" s="363"/>
      <c r="B335" s="364"/>
      <c r="C335" s="365"/>
      <c r="D335" s="366"/>
      <c r="E335" s="354"/>
      <c r="F335" s="354"/>
      <c r="G335" s="354"/>
      <c r="H335" s="354"/>
      <c r="I335" s="369"/>
      <c r="J335" s="377" t="s">
        <v>14</v>
      </c>
      <c r="K335" s="381" t="s">
        <v>228</v>
      </c>
      <c r="L335" s="353" t="str">
        <f>UPPER(IF(OR(K335="a",K335="as"),J333,IF(OR(K335="b",K335="bs"),J337,)))</f>
        <v>劉浩良</v>
      </c>
      <c r="M335" s="370"/>
      <c r="N335" s="370"/>
      <c r="O335" s="370"/>
      <c r="P335" s="371"/>
      <c r="Q335" s="373"/>
      <c r="R335" s="360"/>
      <c r="T335" s="374" t="e">
        <f>#REF!</f>
        <v>#REF!</v>
      </c>
    </row>
    <row r="336" spans="1:20" s="361" customFormat="1" ht="13.5" customHeight="1">
      <c r="A336" s="363" t="s">
        <v>352</v>
      </c>
      <c r="B336" s="349">
        <f>IF($D336="","",VLOOKUP($D336,'[6]男單2.0名單'!$A$6:$P$261,15))</f>
        <v>0</v>
      </c>
      <c r="C336" s="350">
        <f>IF($D336="","",VLOOKUP($D336,'[6]男單2.0名單'!$A$6:$P$261,16))</f>
        <v>0</v>
      </c>
      <c r="D336" s="351">
        <v>107</v>
      </c>
      <c r="E336" s="352" t="str">
        <f>UPPER(IF($D336="","",VLOOKUP($D336,'[6]男單2.0名單'!$A$6:$P$261,2)))</f>
        <v>劉浩良</v>
      </c>
      <c r="F336" s="454">
        <f>IF($D336="","",VLOOKUP($D336,'[6]男單2.0名單'!$A$6:$P$261,3))</f>
        <v>0</v>
      </c>
      <c r="G336" s="454"/>
      <c r="H336" s="454"/>
      <c r="I336" s="353"/>
      <c r="J336" s="369"/>
      <c r="K336" s="376"/>
      <c r="L336" s="369">
        <v>60</v>
      </c>
      <c r="M336" s="379"/>
      <c r="N336" s="369"/>
      <c r="O336" s="369"/>
      <c r="P336" s="380"/>
      <c r="Q336" s="373"/>
      <c r="R336" s="360"/>
      <c r="T336" s="374" t="e">
        <f>#REF!</f>
        <v>#REF!</v>
      </c>
    </row>
    <row r="337" spans="1:20" s="361" customFormat="1" ht="13.5" customHeight="1">
      <c r="A337" s="363"/>
      <c r="B337" s="364"/>
      <c r="C337" s="365"/>
      <c r="D337" s="366"/>
      <c r="E337" s="354"/>
      <c r="F337" s="354"/>
      <c r="G337" s="354"/>
      <c r="H337" s="367" t="s">
        <v>14</v>
      </c>
      <c r="I337" s="368" t="s">
        <v>227</v>
      </c>
      <c r="J337" s="353" t="str">
        <f>UPPER(IF(OR(I337="a",I337="as"),E336,IF(OR(I337="b",I337="bs"),E338,)))</f>
        <v>劉浩良</v>
      </c>
      <c r="K337" s="375"/>
      <c r="L337" s="369"/>
      <c r="M337" s="376"/>
      <c r="N337" s="369"/>
      <c r="O337" s="369"/>
      <c r="P337" s="380"/>
      <c r="Q337" s="373"/>
      <c r="R337" s="360"/>
      <c r="T337" s="374" t="e">
        <f>#REF!</f>
        <v>#REF!</v>
      </c>
    </row>
    <row r="338" spans="1:20" s="361" customFormat="1" ht="13.5" customHeight="1">
      <c r="A338" s="363" t="s">
        <v>120</v>
      </c>
      <c r="B338" s="349">
        <f>IF($D338="","",VLOOKUP($D338,'[6]男單2.0名單'!$A$6:$P$261,15))</f>
        <v>0</v>
      </c>
      <c r="C338" s="350">
        <f>IF($D338="","",VLOOKUP($D338,'[6]男單2.0名單'!$A$6:$P$261,16))</f>
        <v>0</v>
      </c>
      <c r="D338" s="351">
        <v>138</v>
      </c>
      <c r="E338" s="352" t="str">
        <f>UPPER(IF($D338="","",VLOOKUP($D338,'[6]男單2.0名單'!$A$6:$P$261,2)))</f>
        <v>BYE</v>
      </c>
      <c r="F338" s="454">
        <f>IF($D338="","",VLOOKUP($D338,'[6]男單2.0名單'!$A$6:$P$261,3))</f>
        <v>0</v>
      </c>
      <c r="G338" s="454"/>
      <c r="H338" s="454"/>
      <c r="I338" s="375"/>
      <c r="J338" s="369"/>
      <c r="K338" s="369"/>
      <c r="L338" s="369"/>
      <c r="M338" s="376"/>
      <c r="N338" s="369"/>
      <c r="O338" s="369"/>
      <c r="P338" s="380"/>
      <c r="Q338" s="373"/>
      <c r="R338" s="360"/>
      <c r="T338" s="374" t="e">
        <f>#REF!</f>
        <v>#REF!</v>
      </c>
    </row>
    <row r="339" spans="1:21" s="361" customFormat="1" ht="13.5" customHeight="1">
      <c r="A339" s="348"/>
      <c r="B339" s="364"/>
      <c r="C339" s="365"/>
      <c r="D339" s="366"/>
      <c r="E339" s="354"/>
      <c r="F339" s="354"/>
      <c r="G339" s="354"/>
      <c r="H339" s="367" t="s">
        <v>14</v>
      </c>
      <c r="I339" s="369"/>
      <c r="J339" s="369"/>
      <c r="K339" s="369"/>
      <c r="L339" s="377" t="s">
        <v>14</v>
      </c>
      <c r="M339" s="381" t="s">
        <v>228</v>
      </c>
      <c r="N339" s="353" t="str">
        <f>UPPER(IF(OR(M339="a",M339="as"),L335,IF(OR(M339="b",M339="bs"),L343,)))</f>
        <v>MICHAEL WU </v>
      </c>
      <c r="O339" s="353"/>
      <c r="P339" s="380"/>
      <c r="Q339" s="373"/>
      <c r="R339" s="360"/>
      <c r="T339" s="374" t="e">
        <f>#REF!</f>
        <v>#REF!</v>
      </c>
      <c r="U339" s="310"/>
    </row>
    <row r="340" spans="1:20" s="361" customFormat="1" ht="13.5" customHeight="1">
      <c r="A340" s="363" t="s">
        <v>121</v>
      </c>
      <c r="B340" s="349">
        <f>IF($D340="","",VLOOKUP($D340,'[6]男單2.0名單'!$A$6:$P$261,15))</f>
        <v>0</v>
      </c>
      <c r="C340" s="350">
        <f>IF($D340="","",VLOOKUP($D340,'[6]男單2.0名單'!$A$6:$P$261,16))</f>
        <v>0</v>
      </c>
      <c r="D340" s="351">
        <v>6</v>
      </c>
      <c r="E340" s="352" t="str">
        <f>UPPER(IF($D340="","",VLOOKUP($D340,'[6]男單2.0名單'!$A$6:$P$261,2)))</f>
        <v>施嘉一</v>
      </c>
      <c r="F340" s="454">
        <f>IF($D340="","",VLOOKUP($D340,'[6]男單2.0名單'!$A$6:$P$261,3))</f>
        <v>0</v>
      </c>
      <c r="G340" s="454"/>
      <c r="H340" s="454"/>
      <c r="I340" s="353"/>
      <c r="J340" s="369"/>
      <c r="K340" s="369"/>
      <c r="L340" s="369"/>
      <c r="M340" s="376"/>
      <c r="N340" s="369" t="s">
        <v>229</v>
      </c>
      <c r="O340" s="382"/>
      <c r="P340" s="380"/>
      <c r="Q340" s="373"/>
      <c r="R340" s="360"/>
      <c r="T340" s="374" t="e">
        <f>#REF!</f>
        <v>#REF!</v>
      </c>
    </row>
    <row r="341" spans="1:20" s="361" customFormat="1" ht="13.5" customHeight="1" thickBot="1">
      <c r="A341" s="363"/>
      <c r="B341" s="364"/>
      <c r="C341" s="365"/>
      <c r="D341" s="366"/>
      <c r="E341" s="354"/>
      <c r="F341" s="354"/>
      <c r="G341" s="354"/>
      <c r="H341" s="367" t="s">
        <v>14</v>
      </c>
      <c r="I341" s="368" t="s">
        <v>227</v>
      </c>
      <c r="J341" s="353" t="str">
        <f>UPPER(IF(OR(I341="a",I341="as"),E340,IF(OR(I341="b",I341="bs"),E342,)))</f>
        <v>施嘉一</v>
      </c>
      <c r="K341" s="353"/>
      <c r="L341" s="369"/>
      <c r="M341" s="376"/>
      <c r="N341" s="380"/>
      <c r="O341" s="382"/>
      <c r="P341" s="380"/>
      <c r="Q341" s="373"/>
      <c r="R341" s="360"/>
      <c r="T341" s="383" t="e">
        <f>#REF!</f>
        <v>#REF!</v>
      </c>
    </row>
    <row r="342" spans="1:18" s="361" customFormat="1" ht="13.5" customHeight="1">
      <c r="A342" s="363" t="s">
        <v>122</v>
      </c>
      <c r="B342" s="349">
        <f>IF($D342="","",VLOOKUP($D342,'[6]男單2.0名單'!$A$6:$P$261,15))</f>
        <v>0</v>
      </c>
      <c r="C342" s="350">
        <f>IF($D342="","",VLOOKUP($D342,'[6]男單2.0名單'!$A$6:$P$261,16))</f>
        <v>0</v>
      </c>
      <c r="D342" s="351">
        <v>137</v>
      </c>
      <c r="E342" s="352" t="str">
        <f>UPPER(IF($D342="","",VLOOKUP($D342,'[6]男單2.0名單'!$A$6:$P$261,2)))</f>
        <v>BYE</v>
      </c>
      <c r="F342" s="454">
        <f>IF($D342="","",VLOOKUP($D342,'[6]男單2.0名單'!$A$6:$P$261,3))</f>
        <v>0</v>
      </c>
      <c r="G342" s="454"/>
      <c r="H342" s="454"/>
      <c r="I342" s="375"/>
      <c r="J342" s="369"/>
      <c r="K342" s="376"/>
      <c r="L342" s="369"/>
      <c r="M342" s="376"/>
      <c r="N342" s="380"/>
      <c r="O342" s="382"/>
      <c r="P342" s="380"/>
      <c r="Q342" s="373"/>
      <c r="R342" s="360"/>
    </row>
    <row r="343" spans="1:18" s="361" customFormat="1" ht="13.5" customHeight="1">
      <c r="A343" s="363"/>
      <c r="B343" s="364"/>
      <c r="C343" s="365"/>
      <c r="D343" s="366"/>
      <c r="E343" s="354"/>
      <c r="F343" s="354"/>
      <c r="G343" s="354"/>
      <c r="H343" s="354"/>
      <c r="I343" s="369"/>
      <c r="J343" s="377" t="s">
        <v>14</v>
      </c>
      <c r="K343" s="381" t="s">
        <v>228</v>
      </c>
      <c r="L343" s="353" t="str">
        <f>UPPER(IF(OR(K343="a",K343="as"),J341,IF(OR(K343="b",K343="bs"),J345,)))</f>
        <v>MICHAEL WU </v>
      </c>
      <c r="M343" s="375"/>
      <c r="N343" s="380"/>
      <c r="O343" s="382"/>
      <c r="P343" s="380"/>
      <c r="Q343" s="373"/>
      <c r="R343" s="360"/>
    </row>
    <row r="344" spans="1:18" s="361" customFormat="1" ht="13.5" customHeight="1">
      <c r="A344" s="363" t="s">
        <v>123</v>
      </c>
      <c r="B344" s="349">
        <f>IF($D344="","",VLOOKUP($D344,'[6]男單2.0名單'!$A$6:$P$261,15))</f>
        <v>0</v>
      </c>
      <c r="C344" s="350">
        <f>IF($D344="","",VLOOKUP($D344,'[6]男單2.0名單'!$A$6:$P$261,16))</f>
        <v>0</v>
      </c>
      <c r="D344" s="351">
        <v>65</v>
      </c>
      <c r="E344" s="352" t="str">
        <f>UPPER(IF($D344="","",VLOOKUP($D344,'[6]男單2.0名單'!$A$6:$P$261,2)))</f>
        <v>MICHAEL WU </v>
      </c>
      <c r="F344" s="454" t="str">
        <f>IF($D344="","",VLOOKUP($D344,'[6]男單2.0名單'!$A$6:$P$261,3))</f>
        <v>台北美國學校</v>
      </c>
      <c r="G344" s="454"/>
      <c r="H344" s="454"/>
      <c r="I344" s="353"/>
      <c r="J344" s="369"/>
      <c r="K344" s="376"/>
      <c r="L344" s="369" t="s">
        <v>353</v>
      </c>
      <c r="M344" s="369"/>
      <c r="N344" s="380"/>
      <c r="O344" s="382"/>
      <c r="P344" s="380"/>
      <c r="Q344" s="373"/>
      <c r="R344" s="360"/>
    </row>
    <row r="345" spans="1:18" s="361" customFormat="1" ht="13.5" customHeight="1">
      <c r="A345" s="348"/>
      <c r="B345" s="364"/>
      <c r="C345" s="365"/>
      <c r="D345" s="366"/>
      <c r="E345" s="354"/>
      <c r="F345" s="354"/>
      <c r="G345" s="354"/>
      <c r="H345" s="367" t="s">
        <v>14</v>
      </c>
      <c r="I345" s="368" t="s">
        <v>227</v>
      </c>
      <c r="J345" s="353" t="str">
        <f>UPPER(IF(OR(I345="a",I345="as"),E344,IF(OR(I345="b",I345="bs"),E346,)))</f>
        <v>MICHAEL WU </v>
      </c>
      <c r="K345" s="375"/>
      <c r="L345" s="369"/>
      <c r="M345" s="369"/>
      <c r="N345" s="380"/>
      <c r="O345" s="382"/>
      <c r="P345" s="384"/>
      <c r="Q345" s="373"/>
      <c r="R345" s="360"/>
    </row>
    <row r="346" spans="1:18" s="361" customFormat="1" ht="13.5" customHeight="1">
      <c r="A346" s="363" t="s">
        <v>124</v>
      </c>
      <c r="B346" s="349">
        <f>IF($D346="","",VLOOKUP($D346,'[6]男單2.0名單'!$A$6:$P$261,15))</f>
        <v>0</v>
      </c>
      <c r="C346" s="350">
        <f>IF($D346="","",VLOOKUP($D346,'[6]男單2.0名單'!$A$6:$P$261,16))</f>
        <v>0</v>
      </c>
      <c r="D346" s="351">
        <v>138</v>
      </c>
      <c r="E346" s="352" t="str">
        <f>UPPER(IF($D346="","",VLOOKUP($D346,'[6]男單2.0名單'!$A$6:$P$261,2)))</f>
        <v>BYE</v>
      </c>
      <c r="F346" s="454">
        <f>IF($D346="","",VLOOKUP($D346,'[6]男單2.0名單'!$A$6:$P$261,3))</f>
        <v>0</v>
      </c>
      <c r="G346" s="454"/>
      <c r="H346" s="454"/>
      <c r="I346" s="375"/>
      <c r="J346" s="369"/>
      <c r="K346" s="369"/>
      <c r="L346" s="369"/>
      <c r="M346" s="369"/>
      <c r="N346" s="380"/>
      <c r="O346" s="382"/>
      <c r="P346" s="380"/>
      <c r="Q346" s="373"/>
      <c r="R346" s="360"/>
    </row>
    <row r="347" spans="1:18" s="361" customFormat="1" ht="13.5" customHeight="1">
      <c r="A347" s="363"/>
      <c r="B347" s="364"/>
      <c r="C347" s="365"/>
      <c r="D347" s="366"/>
      <c r="E347" s="354"/>
      <c r="F347" s="354"/>
      <c r="G347" s="354"/>
      <c r="H347" s="354"/>
      <c r="I347" s="369"/>
      <c r="J347" s="369"/>
      <c r="K347" s="369"/>
      <c r="L347" s="369"/>
      <c r="M347" s="369"/>
      <c r="N347" s="377" t="s">
        <v>14</v>
      </c>
      <c r="O347" s="381" t="s">
        <v>228</v>
      </c>
      <c r="P347" s="353" t="str">
        <f>UPPER(IF(OR(O347="a",O347="as"),N339,IF(OR(O347="b",O347="bs"),N355,)))</f>
        <v>黃福地</v>
      </c>
      <c r="Q347" s="386"/>
      <c r="R347" s="360"/>
    </row>
    <row r="348" spans="1:18" s="361" customFormat="1" ht="13.5" customHeight="1">
      <c r="A348" s="363" t="s">
        <v>125</v>
      </c>
      <c r="B348" s="349">
        <f>IF($D348="","",VLOOKUP($D348,'[6]男單2.0名單'!$A$6:$P$261,15))</f>
        <v>0</v>
      </c>
      <c r="C348" s="350">
        <f>IF($D348="","",VLOOKUP($D348,'[6]男單2.0名單'!$A$6:$P$261,16))</f>
        <v>0</v>
      </c>
      <c r="D348" s="351">
        <v>85</v>
      </c>
      <c r="E348" s="352" t="str">
        <f>UPPER(IF($D348="","",VLOOKUP($D348,'[6]男單2.0名單'!$A$6:$P$261,2)))</f>
        <v>王嘉鵬</v>
      </c>
      <c r="F348" s="454" t="str">
        <f>IF($D348="","",VLOOKUP($D348,'[6]男單2.0名單'!$A$6:$P$261,3))</f>
        <v>中興大學</v>
      </c>
      <c r="G348" s="454"/>
      <c r="H348" s="454"/>
      <c r="I348" s="353"/>
      <c r="J348" s="369"/>
      <c r="K348" s="369"/>
      <c r="L348" s="369"/>
      <c r="M348" s="369"/>
      <c r="N348" s="380"/>
      <c r="O348" s="382"/>
      <c r="P348" s="379" t="s">
        <v>229</v>
      </c>
      <c r="Q348" s="387"/>
      <c r="R348" s="360"/>
    </row>
    <row r="349" spans="1:18" s="361" customFormat="1" ht="13.5" customHeight="1">
      <c r="A349" s="363"/>
      <c r="B349" s="364"/>
      <c r="C349" s="365"/>
      <c r="D349" s="366"/>
      <c r="E349" s="354"/>
      <c r="F349" s="354"/>
      <c r="G349" s="354"/>
      <c r="H349" s="367" t="s">
        <v>14</v>
      </c>
      <c r="I349" s="368" t="s">
        <v>227</v>
      </c>
      <c r="J349" s="353" t="str">
        <f>UPPER(IF(OR(I349="a",I349="as"),E348,IF(OR(I349="b",I349="bs"),E350,)))</f>
        <v>王嘉鵬</v>
      </c>
      <c r="K349" s="353"/>
      <c r="L349" s="369"/>
      <c r="M349" s="369"/>
      <c r="N349" s="380"/>
      <c r="O349" s="382"/>
      <c r="P349" s="388"/>
      <c r="Q349" s="387"/>
      <c r="R349" s="360"/>
    </row>
    <row r="350" spans="1:18" s="361" customFormat="1" ht="13.5" customHeight="1">
      <c r="A350" s="363" t="s">
        <v>126</v>
      </c>
      <c r="B350" s="349">
        <f>IF($D350="","",VLOOKUP($D350,'[6]男單2.0名單'!$A$6:$P$261,15))</f>
        <v>0</v>
      </c>
      <c r="C350" s="350">
        <f>IF($D350="","",VLOOKUP($D350,'[6]男單2.0名單'!$A$6:$P$261,16))</f>
        <v>0</v>
      </c>
      <c r="D350" s="351">
        <v>139</v>
      </c>
      <c r="E350" s="352" t="str">
        <f>UPPER(IF($D350="","",VLOOKUP($D350,'[6]男單2.0名單'!$A$6:$P$261,2)))</f>
        <v>BYE</v>
      </c>
      <c r="F350" s="454">
        <f>IF($D350="","",VLOOKUP($D350,'[6]男單2.0名單'!$A$6:$P$261,3))</f>
        <v>0</v>
      </c>
      <c r="G350" s="454"/>
      <c r="H350" s="454"/>
      <c r="I350" s="375"/>
      <c r="J350" s="369"/>
      <c r="K350" s="376"/>
      <c r="L350" s="369"/>
      <c r="M350" s="369"/>
      <c r="N350" s="380"/>
      <c r="O350" s="382"/>
      <c r="P350" s="388"/>
      <c r="Q350" s="387"/>
      <c r="R350" s="360"/>
    </row>
    <row r="351" spans="1:18" s="361" customFormat="1" ht="13.5" customHeight="1">
      <c r="A351" s="348"/>
      <c r="B351" s="364"/>
      <c r="C351" s="365"/>
      <c r="D351" s="366"/>
      <c r="E351" s="354"/>
      <c r="F351" s="354"/>
      <c r="G351" s="354"/>
      <c r="H351" s="354"/>
      <c r="I351" s="369"/>
      <c r="J351" s="377" t="s">
        <v>14</v>
      </c>
      <c r="K351" s="381" t="s">
        <v>228</v>
      </c>
      <c r="L351" s="353" t="str">
        <f>UPPER(IF(OR(K351="a",K351="as"),J349,IF(OR(K351="b",K351="bs"),J353,)))</f>
        <v>黃福地</v>
      </c>
      <c r="M351" s="353"/>
      <c r="N351" s="380"/>
      <c r="O351" s="382"/>
      <c r="P351" s="388"/>
      <c r="Q351" s="387"/>
      <c r="R351" s="360"/>
    </row>
    <row r="352" spans="1:18" s="361" customFormat="1" ht="13.5" customHeight="1">
      <c r="A352" s="363" t="s">
        <v>127</v>
      </c>
      <c r="B352" s="349">
        <f>IF($D352="","",VLOOKUP($D352,'[6]男單2.0名單'!$A$6:$P$261,15))</f>
        <v>0</v>
      </c>
      <c r="C352" s="350">
        <f>IF($D352="","",VLOOKUP($D352,'[6]男單2.0名單'!$A$6:$P$261,16))</f>
        <v>0</v>
      </c>
      <c r="D352" s="351">
        <v>14</v>
      </c>
      <c r="E352" s="352" t="str">
        <f>UPPER(IF($D352="","",VLOOKUP($D352,'[6]男單2.0名單'!$A$6:$P$261,2)))</f>
        <v>黃福地</v>
      </c>
      <c r="F352" s="454" t="str">
        <f>IF($D352="","",VLOOKUP($D352,'[6]男單2.0名單'!$A$6:$P$261,3))</f>
        <v>鶯歌國小</v>
      </c>
      <c r="G352" s="454"/>
      <c r="H352" s="454"/>
      <c r="I352" s="353"/>
      <c r="J352" s="369"/>
      <c r="K352" s="376"/>
      <c r="L352" s="369">
        <v>60</v>
      </c>
      <c r="M352" s="376"/>
      <c r="N352" s="380"/>
      <c r="O352" s="382"/>
      <c r="P352" s="388"/>
      <c r="Q352" s="387"/>
      <c r="R352" s="360"/>
    </row>
    <row r="353" spans="1:18" s="361" customFormat="1" ht="13.5" customHeight="1">
      <c r="A353" s="363"/>
      <c r="B353" s="364"/>
      <c r="C353" s="365"/>
      <c r="D353" s="366"/>
      <c r="E353" s="354"/>
      <c r="F353" s="354"/>
      <c r="G353" s="354"/>
      <c r="H353" s="367" t="s">
        <v>14</v>
      </c>
      <c r="I353" s="368" t="s">
        <v>227</v>
      </c>
      <c r="J353" s="353" t="str">
        <f>UPPER(IF(OR(I353="a",I353="as"),E352,IF(OR(I353="b",I353="bs"),E354,)))</f>
        <v>黃福地</v>
      </c>
      <c r="K353" s="375"/>
      <c r="L353" s="369"/>
      <c r="M353" s="376"/>
      <c r="N353" s="380"/>
      <c r="O353" s="382"/>
      <c r="P353" s="388"/>
      <c r="Q353" s="387"/>
      <c r="R353" s="360"/>
    </row>
    <row r="354" spans="1:18" s="361" customFormat="1" ht="13.5" customHeight="1">
      <c r="A354" s="363" t="s">
        <v>128</v>
      </c>
      <c r="B354" s="349">
        <f>IF($D354="","",VLOOKUP($D354,'[6]男單2.0名單'!$A$6:$P$261,15))</f>
        <v>0</v>
      </c>
      <c r="C354" s="350">
        <f>IF($D354="","",VLOOKUP($D354,'[6]男單2.0名單'!$A$6:$P$261,16))</f>
        <v>0</v>
      </c>
      <c r="D354" s="351">
        <v>139</v>
      </c>
      <c r="E354" s="352" t="str">
        <f>UPPER(IF($D354="","",VLOOKUP($D354,'[6]男單2.0名單'!$A$6:$P$261,2)))</f>
        <v>BYE</v>
      </c>
      <c r="F354" s="454">
        <f>IF($D354="","",VLOOKUP($D354,'[6]男單2.0名單'!$A$6:$P$261,3))</f>
        <v>0</v>
      </c>
      <c r="G354" s="454"/>
      <c r="H354" s="454"/>
      <c r="I354" s="375"/>
      <c r="J354" s="369"/>
      <c r="K354" s="369"/>
      <c r="L354" s="369"/>
      <c r="M354" s="376"/>
      <c r="N354" s="380"/>
      <c r="O354" s="382"/>
      <c r="P354" s="388"/>
      <c r="Q354" s="387"/>
      <c r="R354" s="360"/>
    </row>
    <row r="355" spans="1:18" s="361" customFormat="1" ht="13.5" customHeight="1">
      <c r="A355" s="363"/>
      <c r="B355" s="364"/>
      <c r="C355" s="365"/>
      <c r="D355" s="366"/>
      <c r="E355" s="354"/>
      <c r="F355" s="354"/>
      <c r="G355" s="354"/>
      <c r="H355" s="367" t="s">
        <v>14</v>
      </c>
      <c r="I355" s="369"/>
      <c r="J355" s="369"/>
      <c r="K355" s="369"/>
      <c r="L355" s="377" t="s">
        <v>14</v>
      </c>
      <c r="M355" s="381" t="s">
        <v>227</v>
      </c>
      <c r="N355" s="353" t="str">
        <f>UPPER(IF(OR(M355="a",M355="as"),L351,IF(OR(M355="b",M355="bs"),L359,)))</f>
        <v>黃福地</v>
      </c>
      <c r="O355" s="389"/>
      <c r="P355" s="388"/>
      <c r="Q355" s="387"/>
      <c r="R355" s="360"/>
    </row>
    <row r="356" spans="1:18" s="361" customFormat="1" ht="13.5" customHeight="1">
      <c r="A356" s="363" t="s">
        <v>129</v>
      </c>
      <c r="B356" s="349">
        <f>IF($D356="","",VLOOKUP($D356,'[6]男單2.0名單'!$A$6:$P$261,15))</f>
        <v>0</v>
      </c>
      <c r="C356" s="350">
        <f>IF($D356="","",VLOOKUP($D356,'[6]男單2.0名單'!$A$6:$P$261,16))</f>
        <v>0</v>
      </c>
      <c r="D356" s="351">
        <v>7</v>
      </c>
      <c r="E356" s="352" t="str">
        <f>UPPER(IF($D356="","",VLOOKUP($D356,'[6]男單2.0名單'!$A$6:$P$261,2)))</f>
        <v>王思諭 </v>
      </c>
      <c r="F356" s="454">
        <f>IF($D356="","",VLOOKUP($D356,'[6]男單2.0名單'!$A$6:$P$261,3))</f>
        <v>0</v>
      </c>
      <c r="G356" s="454"/>
      <c r="H356" s="454"/>
      <c r="I356" s="353"/>
      <c r="J356" s="369"/>
      <c r="K356" s="369"/>
      <c r="L356" s="369"/>
      <c r="M356" s="376"/>
      <c r="N356" s="369">
        <v>60</v>
      </c>
      <c r="O356" s="390"/>
      <c r="P356" s="388"/>
      <c r="Q356" s="387"/>
      <c r="R356" s="360"/>
    </row>
    <row r="357" spans="1:18" s="361" customFormat="1" ht="13.5" customHeight="1">
      <c r="A357" s="348"/>
      <c r="B357" s="364"/>
      <c r="C357" s="365"/>
      <c r="D357" s="366"/>
      <c r="E357" s="354"/>
      <c r="F357" s="354"/>
      <c r="G357" s="354"/>
      <c r="H357" s="367" t="s">
        <v>14</v>
      </c>
      <c r="I357" s="368" t="s">
        <v>227</v>
      </c>
      <c r="J357" s="353" t="str">
        <f>UPPER(IF(OR(I357="a",I357="as"),E356,IF(OR(I357="b",I357="bs"),E358,)))</f>
        <v>王思諭 </v>
      </c>
      <c r="K357" s="353"/>
      <c r="L357" s="369"/>
      <c r="M357" s="376"/>
      <c r="N357" s="380"/>
      <c r="O357" s="390"/>
      <c r="P357" s="388"/>
      <c r="Q357" s="387"/>
      <c r="R357" s="360"/>
    </row>
    <row r="358" spans="1:18" s="361" customFormat="1" ht="13.5" customHeight="1">
      <c r="A358" s="363" t="s">
        <v>130</v>
      </c>
      <c r="B358" s="349">
        <f>IF($D358="","",VLOOKUP($D358,'[6]男單2.0名單'!$A$6:$P$261,15))</f>
        <v>0</v>
      </c>
      <c r="C358" s="350">
        <f>IF($D358="","",VLOOKUP($D358,'[6]男單2.0名單'!$A$6:$P$261,16))</f>
        <v>0</v>
      </c>
      <c r="D358" s="351">
        <v>137</v>
      </c>
      <c r="E358" s="352" t="str">
        <f>UPPER(IF($D358="","",VLOOKUP($D358,'[6]男單2.0名單'!$A$6:$P$261,2)))</f>
        <v>BYE</v>
      </c>
      <c r="F358" s="454">
        <f>IF($D358="","",VLOOKUP($D358,'[6]男單2.0名單'!$A$6:$P$261,3))</f>
        <v>0</v>
      </c>
      <c r="G358" s="454"/>
      <c r="H358" s="454"/>
      <c r="I358" s="375"/>
      <c r="J358" s="369"/>
      <c r="K358" s="376"/>
      <c r="L358" s="369"/>
      <c r="M358" s="376"/>
      <c r="N358" s="380"/>
      <c r="O358" s="390"/>
      <c r="P358" s="388"/>
      <c r="Q358" s="387"/>
      <c r="R358" s="360"/>
    </row>
    <row r="359" spans="1:18" s="361" customFormat="1" ht="13.5" customHeight="1">
      <c r="A359" s="363"/>
      <c r="B359" s="364"/>
      <c r="C359" s="365"/>
      <c r="D359" s="366"/>
      <c r="E359" s="354"/>
      <c r="F359" s="354"/>
      <c r="G359" s="354"/>
      <c r="H359" s="354"/>
      <c r="I359" s="369"/>
      <c r="J359" s="377" t="s">
        <v>14</v>
      </c>
      <c r="K359" s="381" t="s">
        <v>227</v>
      </c>
      <c r="L359" s="353" t="str">
        <f>UPPER(IF(OR(K359="a",K359="as"),J357,IF(OR(K359="b",K359="bs"),J361,)))</f>
        <v>王思諭 </v>
      </c>
      <c r="M359" s="375"/>
      <c r="N359" s="380"/>
      <c r="O359" s="390"/>
      <c r="P359" s="388"/>
      <c r="Q359" s="387"/>
      <c r="R359" s="360"/>
    </row>
    <row r="360" spans="1:18" s="361" customFormat="1" ht="13.5" customHeight="1">
      <c r="A360" s="363" t="s">
        <v>131</v>
      </c>
      <c r="B360" s="349">
        <f>IF($D360="","",VLOOKUP($D360,'[6]男單2.0名單'!$A$6:$P$261,15))</f>
        <v>0</v>
      </c>
      <c r="C360" s="350">
        <f>IF($D360="","",VLOOKUP($D360,'[6]男單2.0名單'!$A$6:$P$261,16))</f>
        <v>0</v>
      </c>
      <c r="D360" s="351">
        <v>40</v>
      </c>
      <c r="E360" s="352" t="str">
        <f>UPPER(IF($D360="","",VLOOKUP($D360,'[6]男單2.0名單'!$A$6:$P$261,2)))</f>
        <v>蔣多忱</v>
      </c>
      <c r="F360" s="454" t="str">
        <f>IF($D360="","",VLOOKUP($D360,'[6]男單2.0名單'!$A$6:$P$261,3))</f>
        <v>台灣師大</v>
      </c>
      <c r="G360" s="454"/>
      <c r="H360" s="454"/>
      <c r="I360" s="353"/>
      <c r="J360" s="369"/>
      <c r="K360" s="376"/>
      <c r="L360" s="369">
        <v>61</v>
      </c>
      <c r="M360" s="369"/>
      <c r="N360" s="380"/>
      <c r="O360" s="390"/>
      <c r="P360" s="388"/>
      <c r="Q360" s="387"/>
      <c r="R360" s="360"/>
    </row>
    <row r="361" spans="1:18" s="361" customFormat="1" ht="13.5" customHeight="1">
      <c r="A361" s="363"/>
      <c r="B361" s="364"/>
      <c r="C361" s="365"/>
      <c r="D361" s="366"/>
      <c r="E361" s="354"/>
      <c r="F361" s="354"/>
      <c r="G361" s="354"/>
      <c r="H361" s="367" t="s">
        <v>14</v>
      </c>
      <c r="I361" s="368" t="s">
        <v>227</v>
      </c>
      <c r="J361" s="353" t="str">
        <f>UPPER(IF(OR(I361="a",I361="as"),E360,IF(OR(I361="b",I361="bs"),E362,)))</f>
        <v>蔣多忱</v>
      </c>
      <c r="K361" s="375"/>
      <c r="L361" s="369"/>
      <c r="M361" s="369"/>
      <c r="N361" s="380"/>
      <c r="O361" s="390"/>
      <c r="P361" s="388"/>
      <c r="Q361" s="387"/>
      <c r="R361" s="360"/>
    </row>
    <row r="362" spans="1:18" s="361" customFormat="1" ht="13.5" customHeight="1">
      <c r="A362" s="363" t="s">
        <v>132</v>
      </c>
      <c r="B362" s="349">
        <f>IF($D362="","",VLOOKUP($D362,'[6]男單2.0名單'!$A$6:$P$261,15))</f>
        <v>0</v>
      </c>
      <c r="C362" s="350">
        <f>IF($D362="","",VLOOKUP($D362,'[6]男單2.0名單'!$A$6:$P$261,16))</f>
        <v>0</v>
      </c>
      <c r="D362" s="351">
        <v>137</v>
      </c>
      <c r="E362" s="352" t="str">
        <f>UPPER(IF($D362="","",VLOOKUP($D362,'[6]男單2.0名單'!$A$6:$P$261,2)))</f>
        <v>BYE</v>
      </c>
      <c r="F362" s="454">
        <f>IF($D362="","",VLOOKUP($D362,'[6]男單2.0名單'!$A$6:$P$261,3))</f>
        <v>0</v>
      </c>
      <c r="G362" s="454"/>
      <c r="H362" s="454"/>
      <c r="I362" s="375"/>
      <c r="J362" s="369"/>
      <c r="K362" s="369"/>
      <c r="L362" s="369"/>
      <c r="M362" s="369"/>
      <c r="N362" s="390"/>
      <c r="O362" s="390"/>
      <c r="P362" s="388"/>
      <c r="Q362" s="387"/>
      <c r="R362" s="360"/>
    </row>
    <row r="363" spans="1:19" s="361" customFormat="1" ht="13.5" customHeight="1">
      <c r="A363" s="348"/>
      <c r="B363" s="364"/>
      <c r="C363" s="365"/>
      <c r="D363" s="366"/>
      <c r="E363" s="354"/>
      <c r="F363" s="354"/>
      <c r="G363" s="354"/>
      <c r="H363" s="354"/>
      <c r="I363" s="369"/>
      <c r="J363" s="369"/>
      <c r="K363" s="369"/>
      <c r="L363" s="369"/>
      <c r="M363" s="369"/>
      <c r="N363" s="391"/>
      <c r="O363" s="392"/>
      <c r="P363" s="393" t="s">
        <v>232</v>
      </c>
      <c r="Q363" s="353" t="str">
        <f>UPPER(IF(OR(P363="a",P363="as"),P347,IF(OR(P363="b",P363="bs"),P379,)))</f>
        <v>黃福地</v>
      </c>
      <c r="R363" s="360"/>
      <c r="S363" s="386" t="s">
        <v>354</v>
      </c>
    </row>
    <row r="364" spans="1:18" s="361" customFormat="1" ht="13.5" customHeight="1">
      <c r="A364" s="363" t="s">
        <v>134</v>
      </c>
      <c r="B364" s="349">
        <f>IF($D364="","",VLOOKUP($D364,'[6]男單2.0名單'!$A$6:$P$261,15))</f>
        <v>0</v>
      </c>
      <c r="C364" s="350">
        <f>IF($D364="","",VLOOKUP($D364,'[6]男單2.0名單'!$A$6:$P$261,16))</f>
        <v>0</v>
      </c>
      <c r="D364" s="351">
        <v>30</v>
      </c>
      <c r="E364" s="352" t="str">
        <f>UPPER(IF($D364="","",VLOOKUP($D364,'[6]男單2.0名單'!$A$6:$P$261,2)))</f>
        <v>楊淳翔</v>
      </c>
      <c r="F364" s="454" t="str">
        <f>IF($D364="","",VLOOKUP($D364,'[6]男單2.0名單'!$A$6:$P$261,3))</f>
        <v>台灣大學</v>
      </c>
      <c r="G364" s="454"/>
      <c r="H364" s="454"/>
      <c r="I364" s="353"/>
      <c r="J364" s="369"/>
      <c r="K364" s="369"/>
      <c r="L364" s="369"/>
      <c r="M364" s="369"/>
      <c r="N364" s="377" t="s">
        <v>14</v>
      </c>
      <c r="O364" s="394" t="s">
        <v>231</v>
      </c>
      <c r="P364" s="376"/>
      <c r="Q364" s="406">
        <v>61</v>
      </c>
      <c r="R364" s="360"/>
    </row>
    <row r="365" spans="1:18" s="361" customFormat="1" ht="13.5" customHeight="1">
      <c r="A365" s="363"/>
      <c r="B365" s="364"/>
      <c r="C365" s="365"/>
      <c r="D365" s="366"/>
      <c r="E365" s="354"/>
      <c r="F365" s="354"/>
      <c r="G365" s="354"/>
      <c r="H365" s="367" t="s">
        <v>14</v>
      </c>
      <c r="I365" s="368" t="s">
        <v>227</v>
      </c>
      <c r="J365" s="353" t="str">
        <f>UPPER(IF(OR(I365="a",I365="as"),E364,IF(OR(I365="b",I365="bs"),E366,)))</f>
        <v>楊淳翔</v>
      </c>
      <c r="K365" s="353"/>
      <c r="L365" s="369"/>
      <c r="M365" s="369"/>
      <c r="N365" s="380"/>
      <c r="O365" s="390"/>
      <c r="P365" s="388"/>
      <c r="Q365" s="387"/>
      <c r="R365" s="360"/>
    </row>
    <row r="366" spans="1:18" s="361" customFormat="1" ht="13.5" customHeight="1">
      <c r="A366" s="363" t="s">
        <v>135</v>
      </c>
      <c r="B366" s="349">
        <f>IF($D366="","",VLOOKUP($D366,'[6]男單2.0名單'!$A$6:$P$261,15))</f>
        <v>0</v>
      </c>
      <c r="C366" s="350">
        <f>IF($D366="","",VLOOKUP($D366,'[6]男單2.0名單'!$A$6:$P$261,16))</f>
        <v>0</v>
      </c>
      <c r="D366" s="351">
        <v>138</v>
      </c>
      <c r="E366" s="352" t="str">
        <f>UPPER(IF($D366="","",VLOOKUP($D366,'[6]男單2.0名單'!$A$6:$P$261,2)))</f>
        <v>BYE</v>
      </c>
      <c r="F366" s="454">
        <f>IF($D366="","",VLOOKUP($D366,'[6]男單2.0名單'!$A$6:$P$261,3))</f>
        <v>0</v>
      </c>
      <c r="G366" s="454"/>
      <c r="H366" s="454"/>
      <c r="I366" s="375"/>
      <c r="J366" s="369"/>
      <c r="K366" s="376"/>
      <c r="L366" s="369"/>
      <c r="M366" s="369"/>
      <c r="N366" s="380"/>
      <c r="O366" s="390"/>
      <c r="P366" s="388"/>
      <c r="Q366" s="387"/>
      <c r="R366" s="360"/>
    </row>
    <row r="367" spans="1:18" s="361" customFormat="1" ht="13.5" customHeight="1">
      <c r="A367" s="363"/>
      <c r="B367" s="364"/>
      <c r="C367" s="365"/>
      <c r="D367" s="366"/>
      <c r="E367" s="354"/>
      <c r="F367" s="354"/>
      <c r="G367" s="354"/>
      <c r="H367" s="354"/>
      <c r="I367" s="369"/>
      <c r="J367" s="377" t="s">
        <v>14</v>
      </c>
      <c r="K367" s="381" t="s">
        <v>227</v>
      </c>
      <c r="L367" s="353" t="str">
        <f>UPPER(IF(OR(K367="a",K367="as"),J365,IF(OR(K367="b",K367="bs"),J369,)))</f>
        <v>楊淳翔</v>
      </c>
      <c r="M367" s="353"/>
      <c r="N367" s="380"/>
      <c r="O367" s="390"/>
      <c r="P367" s="388"/>
      <c r="Q367" s="387"/>
      <c r="R367" s="360"/>
    </row>
    <row r="368" spans="1:18" s="361" customFormat="1" ht="13.5" customHeight="1">
      <c r="A368" s="363" t="s">
        <v>136</v>
      </c>
      <c r="B368" s="349">
        <f>IF($D368="","",VLOOKUP($D368,'[6]男單2.0名單'!$A$6:$P$261,15))</f>
        <v>0</v>
      </c>
      <c r="C368" s="350">
        <f>IF($D368="","",VLOOKUP($D368,'[6]男單2.0名單'!$A$6:$P$261,16))</f>
        <v>0</v>
      </c>
      <c r="D368" s="351">
        <v>95</v>
      </c>
      <c r="E368" s="352" t="str">
        <f>UPPER(IF($D368="","",VLOOKUP($D368,'[6]男單2.0名單'!$A$6:$P$261,2)))</f>
        <v>陳佳輝</v>
      </c>
      <c r="F368" s="454">
        <f>IF($D368="","",VLOOKUP($D368,'[6]男單2.0名單'!$A$6:$P$261,3))</f>
        <v>0</v>
      </c>
      <c r="G368" s="454"/>
      <c r="H368" s="454"/>
      <c r="I368" s="353"/>
      <c r="J368" s="369"/>
      <c r="K368" s="376"/>
      <c r="L368" s="369"/>
      <c r="M368" s="376"/>
      <c r="N368" s="380"/>
      <c r="O368" s="390"/>
      <c r="P368" s="388"/>
      <c r="Q368" s="387"/>
      <c r="R368" s="360"/>
    </row>
    <row r="369" spans="1:18" s="361" customFormat="1" ht="13.5" customHeight="1">
      <c r="A369" s="348"/>
      <c r="B369" s="364"/>
      <c r="C369" s="365"/>
      <c r="D369" s="366"/>
      <c r="E369" s="354"/>
      <c r="F369" s="354"/>
      <c r="G369" s="354"/>
      <c r="H369" s="367" t="s">
        <v>14</v>
      </c>
      <c r="I369" s="368" t="s">
        <v>227</v>
      </c>
      <c r="J369" s="353" t="str">
        <f>UPPER(IF(OR(I369="a",I369="as"),E368,IF(OR(I369="b",I369="bs"),E370,)))</f>
        <v>陳佳輝</v>
      </c>
      <c r="K369" s="375"/>
      <c r="L369" s="369"/>
      <c r="M369" s="376"/>
      <c r="N369" s="380"/>
      <c r="O369" s="390"/>
      <c r="P369" s="388"/>
      <c r="Q369" s="387"/>
      <c r="R369" s="360"/>
    </row>
    <row r="370" spans="1:18" s="361" customFormat="1" ht="13.5" customHeight="1">
      <c r="A370" s="363" t="s">
        <v>137</v>
      </c>
      <c r="B370" s="349">
        <f>IF($D370="","",VLOOKUP($D370,'[6]男單2.0名單'!$A$6:$P$261,15))</f>
        <v>0</v>
      </c>
      <c r="C370" s="350">
        <f>IF($D370="","",VLOOKUP($D370,'[6]男單2.0名單'!$A$6:$P$261,16))</f>
        <v>0</v>
      </c>
      <c r="D370" s="351">
        <v>139</v>
      </c>
      <c r="E370" s="352" t="str">
        <f>UPPER(IF($D370="","",VLOOKUP($D370,'[6]男單2.0名單'!$A$6:$P$261,2)))</f>
        <v>BYE</v>
      </c>
      <c r="F370" s="454">
        <f>IF($D370="","",VLOOKUP($D370,'[6]男單2.0名單'!$A$6:$P$261,3))</f>
        <v>0</v>
      </c>
      <c r="G370" s="454"/>
      <c r="H370" s="454"/>
      <c r="I370" s="375"/>
      <c r="J370" s="369"/>
      <c r="K370" s="369"/>
      <c r="L370" s="369"/>
      <c r="M370" s="376"/>
      <c r="N370" s="380"/>
      <c r="O370" s="390"/>
      <c r="P370" s="388"/>
      <c r="Q370" s="387"/>
      <c r="R370" s="360"/>
    </row>
    <row r="371" spans="1:18" s="361" customFormat="1" ht="13.5" customHeight="1">
      <c r="A371" s="363"/>
      <c r="B371" s="364"/>
      <c r="C371" s="365"/>
      <c r="D371" s="366"/>
      <c r="E371" s="354"/>
      <c r="F371" s="354"/>
      <c r="G371" s="354"/>
      <c r="H371" s="367" t="s">
        <v>14</v>
      </c>
      <c r="I371" s="369"/>
      <c r="J371" s="369"/>
      <c r="K371" s="369"/>
      <c r="L371" s="377" t="s">
        <v>14</v>
      </c>
      <c r="M371" s="381" t="s">
        <v>228</v>
      </c>
      <c r="N371" s="353" t="str">
        <f>UPPER(IF(OR(M371="a",M371="as"),L367,IF(OR(M371="b",M371="bs"),L375,)))</f>
        <v>BYRAN CHOU</v>
      </c>
      <c r="O371" s="396"/>
      <c r="P371" s="388"/>
      <c r="Q371" s="387"/>
      <c r="R371" s="360"/>
    </row>
    <row r="372" spans="1:18" s="361" customFormat="1" ht="13.5" customHeight="1">
      <c r="A372" s="363" t="s">
        <v>138</v>
      </c>
      <c r="B372" s="349">
        <f>IF($D372="","",VLOOKUP($D372,'[6]男單2.0名單'!$A$6:$P$261,15))</f>
        <v>0</v>
      </c>
      <c r="C372" s="350">
        <f>IF($D372="","",VLOOKUP($D372,'[6]男單2.0名單'!$A$6:$P$261,16))</f>
        <v>0</v>
      </c>
      <c r="D372" s="351">
        <v>66</v>
      </c>
      <c r="E372" s="352" t="str">
        <f>UPPER(IF($D372="","",VLOOKUP($D372,'[6]男單2.0名單'!$A$6:$P$261,2)))</f>
        <v>BYRAN CHOU</v>
      </c>
      <c r="F372" s="454" t="str">
        <f>IF($D372="","",VLOOKUP($D372,'[6]男單2.0名單'!$A$6:$P$261,3))</f>
        <v>台北美國學校</v>
      </c>
      <c r="G372" s="454"/>
      <c r="H372" s="454"/>
      <c r="I372" s="353"/>
      <c r="J372" s="369"/>
      <c r="K372" s="369"/>
      <c r="L372" s="369"/>
      <c r="M372" s="376"/>
      <c r="N372" s="369" t="s">
        <v>353</v>
      </c>
      <c r="O372" s="382"/>
      <c r="P372" s="388"/>
      <c r="Q372" s="387"/>
      <c r="R372" s="360"/>
    </row>
    <row r="373" spans="1:18" s="361" customFormat="1" ht="13.5" customHeight="1">
      <c r="A373" s="363"/>
      <c r="B373" s="364"/>
      <c r="C373" s="365"/>
      <c r="D373" s="366"/>
      <c r="E373" s="354"/>
      <c r="F373" s="354"/>
      <c r="G373" s="354"/>
      <c r="H373" s="367" t="s">
        <v>14</v>
      </c>
      <c r="I373" s="368" t="s">
        <v>227</v>
      </c>
      <c r="J373" s="353" t="str">
        <f>UPPER(IF(OR(I373="a",I373="as"),E372,IF(OR(I373="b",I373="bs"),E374,)))</f>
        <v>BYRAN CHOU</v>
      </c>
      <c r="K373" s="353"/>
      <c r="L373" s="369"/>
      <c r="M373" s="376"/>
      <c r="N373" s="380"/>
      <c r="O373" s="382"/>
      <c r="P373" s="388"/>
      <c r="Q373" s="387"/>
      <c r="R373" s="360"/>
    </row>
    <row r="374" spans="1:18" s="361" customFormat="1" ht="13.5" customHeight="1">
      <c r="A374" s="363" t="s">
        <v>139</v>
      </c>
      <c r="B374" s="349">
        <f>IF($D374="","",VLOOKUP($D374,'[6]男單2.0名單'!$A$6:$P$261,15))</f>
        <v>0</v>
      </c>
      <c r="C374" s="350">
        <f>IF($D374="","",VLOOKUP($D374,'[6]男單2.0名單'!$A$6:$P$261,16))</f>
        <v>0</v>
      </c>
      <c r="D374" s="351">
        <v>140</v>
      </c>
      <c r="E374" s="352" t="str">
        <f>UPPER(IF($D374="","",VLOOKUP($D374,'[6]男單2.0名單'!$A$6:$P$261,2)))</f>
        <v>BYE</v>
      </c>
      <c r="F374" s="454">
        <f>IF($D374="","",VLOOKUP($D374,'[6]男單2.0名單'!$A$6:$P$261,3))</f>
        <v>0</v>
      </c>
      <c r="G374" s="454"/>
      <c r="H374" s="454"/>
      <c r="I374" s="375"/>
      <c r="J374" s="369"/>
      <c r="K374" s="376"/>
      <c r="L374" s="369"/>
      <c r="M374" s="376"/>
      <c r="N374" s="380"/>
      <c r="O374" s="382"/>
      <c r="P374" s="388"/>
      <c r="Q374" s="387"/>
      <c r="R374" s="360"/>
    </row>
    <row r="375" spans="1:18" s="361" customFormat="1" ht="13.5" customHeight="1">
      <c r="A375" s="348"/>
      <c r="B375" s="364"/>
      <c r="C375" s="365"/>
      <c r="D375" s="366"/>
      <c r="E375" s="354"/>
      <c r="F375" s="354"/>
      <c r="G375" s="354"/>
      <c r="H375" s="354"/>
      <c r="I375" s="369"/>
      <c r="J375" s="377" t="s">
        <v>14</v>
      </c>
      <c r="K375" s="381" t="s">
        <v>227</v>
      </c>
      <c r="L375" s="353" t="str">
        <f>UPPER(IF(OR(K375="a",K375="as"),J373,IF(OR(K375="b",K375="bs"),J377,)))</f>
        <v>BYRAN CHOU</v>
      </c>
      <c r="M375" s="375"/>
      <c r="N375" s="380"/>
      <c r="O375" s="382"/>
      <c r="P375" s="388"/>
      <c r="Q375" s="387"/>
      <c r="R375" s="360"/>
    </row>
    <row r="376" spans="1:18" s="361" customFormat="1" ht="13.5" customHeight="1">
      <c r="A376" s="363" t="s">
        <v>140</v>
      </c>
      <c r="B376" s="349">
        <f>IF($D376="","",VLOOKUP($D376,'[6]男單2.0名單'!$A$6:$P$261,15))</f>
        <v>0</v>
      </c>
      <c r="C376" s="350">
        <f>IF($D376="","",VLOOKUP($D376,'[6]男單2.0名單'!$A$6:$P$261,16))</f>
        <v>0</v>
      </c>
      <c r="D376" s="351">
        <v>13</v>
      </c>
      <c r="E376" s="352" t="str">
        <f>UPPER(IF($D376="","",VLOOKUP($D376,'[6]男單2.0名單'!$A$6:$P$261,2)))</f>
        <v>孫維孝</v>
      </c>
      <c r="F376" s="454" t="str">
        <f>IF($D376="","",VLOOKUP($D376,'[6]男單2.0名單'!$A$6:$P$261,3))</f>
        <v>海軍航空指揮部</v>
      </c>
      <c r="G376" s="454"/>
      <c r="H376" s="454"/>
      <c r="I376" s="353"/>
      <c r="J376" s="369"/>
      <c r="K376" s="376"/>
      <c r="L376" s="369">
        <v>63</v>
      </c>
      <c r="M376" s="369"/>
      <c r="N376" s="380"/>
      <c r="O376" s="382"/>
      <c r="P376" s="388"/>
      <c r="Q376" s="387"/>
      <c r="R376" s="360"/>
    </row>
    <row r="377" spans="1:18" s="361" customFormat="1" ht="13.5" customHeight="1">
      <c r="A377" s="363"/>
      <c r="B377" s="364"/>
      <c r="C377" s="365"/>
      <c r="D377" s="366"/>
      <c r="E377" s="354"/>
      <c r="F377" s="354"/>
      <c r="G377" s="354"/>
      <c r="H377" s="367" t="s">
        <v>14</v>
      </c>
      <c r="I377" s="368" t="s">
        <v>227</v>
      </c>
      <c r="J377" s="353" t="str">
        <f>UPPER(IF(OR(I377="a",I377="as"),E376,IF(OR(I377="b",I377="bs"),E378,)))</f>
        <v>孫維孝</v>
      </c>
      <c r="K377" s="375"/>
      <c r="L377" s="369"/>
      <c r="M377" s="369"/>
      <c r="N377" s="380"/>
      <c r="O377" s="382"/>
      <c r="P377" s="397"/>
      <c r="Q377" s="387"/>
      <c r="R377" s="360"/>
    </row>
    <row r="378" spans="1:18" s="361" customFormat="1" ht="13.5" customHeight="1">
      <c r="A378" s="363" t="s">
        <v>141</v>
      </c>
      <c r="B378" s="349">
        <f>IF($D378="","",VLOOKUP($D378,'[6]男單2.0名單'!$A$6:$P$261,15))</f>
        <v>0</v>
      </c>
      <c r="C378" s="350">
        <f>IF($D378="","",VLOOKUP($D378,'[6]男單2.0名單'!$A$6:$P$261,16))</f>
        <v>0</v>
      </c>
      <c r="D378" s="351">
        <v>141</v>
      </c>
      <c r="E378" s="352" t="str">
        <f>UPPER(IF($D378="","",VLOOKUP($D378,'[6]男單2.0名單'!$A$6:$P$261,2)))</f>
        <v>BYE</v>
      </c>
      <c r="F378" s="454">
        <f>IF($D378="","",VLOOKUP($D378,'[6]男單2.0名單'!$A$6:$P$261,3))</f>
        <v>0</v>
      </c>
      <c r="G378" s="454"/>
      <c r="H378" s="454"/>
      <c r="I378" s="375"/>
      <c r="J378" s="369"/>
      <c r="K378" s="369"/>
      <c r="L378" s="369"/>
      <c r="M378" s="369"/>
      <c r="N378" s="380"/>
      <c r="O378" s="382"/>
      <c r="P378" s="388"/>
      <c r="Q378" s="387"/>
      <c r="R378" s="360"/>
    </row>
    <row r="379" spans="1:18" s="361" customFormat="1" ht="13.5" customHeight="1">
      <c r="A379" s="363"/>
      <c r="B379" s="364"/>
      <c r="C379" s="365"/>
      <c r="D379" s="366"/>
      <c r="E379" s="354"/>
      <c r="F379" s="354"/>
      <c r="G379" s="354"/>
      <c r="H379" s="354"/>
      <c r="I379" s="369"/>
      <c r="J379" s="369"/>
      <c r="K379" s="369"/>
      <c r="L379" s="369"/>
      <c r="M379" s="369"/>
      <c r="N379" s="377" t="s">
        <v>14</v>
      </c>
      <c r="O379" s="381" t="s">
        <v>256</v>
      </c>
      <c r="P379" s="375" t="str">
        <f>UPPER(IF(OR(O379="a",O379="as"),N371,IF(OR(O379="b",O379="bs"),N387,)))</f>
        <v>洪昇豊</v>
      </c>
      <c r="Q379" s="398"/>
      <c r="R379" s="360"/>
    </row>
    <row r="380" spans="1:18" s="361" customFormat="1" ht="13.5" customHeight="1">
      <c r="A380" s="363" t="s">
        <v>142</v>
      </c>
      <c r="B380" s="349">
        <f>IF($D380="","",VLOOKUP($D380,'[6]男單2.0名單'!$A$6:$P$261,15))</f>
        <v>0</v>
      </c>
      <c r="C380" s="350">
        <f>IF($D380="","",VLOOKUP($D380,'[6]男單2.0名單'!$A$6:$P$261,16))</f>
        <v>0</v>
      </c>
      <c r="D380" s="351">
        <v>39</v>
      </c>
      <c r="E380" s="352" t="str">
        <f>UPPER(IF($D380="","",VLOOKUP($D380,'[6]男單2.0名單'!$A$6:$P$261,2)))</f>
        <v>張銀盛</v>
      </c>
      <c r="F380" s="454" t="str">
        <f>IF($D380="","",VLOOKUP($D380,'[6]男單2.0名單'!$A$6:$P$261,3))</f>
        <v>悠活網球隊</v>
      </c>
      <c r="G380" s="454"/>
      <c r="H380" s="454"/>
      <c r="I380" s="353"/>
      <c r="J380" s="369"/>
      <c r="K380" s="369"/>
      <c r="L380" s="369"/>
      <c r="M380" s="369"/>
      <c r="N380" s="380"/>
      <c r="O380" s="382"/>
      <c r="P380" s="369" t="s">
        <v>229</v>
      </c>
      <c r="Q380" s="373"/>
      <c r="R380" s="360"/>
    </row>
    <row r="381" spans="1:18" s="361" customFormat="1" ht="13.5" customHeight="1">
      <c r="A381" s="348"/>
      <c r="B381" s="364"/>
      <c r="C381" s="365"/>
      <c r="D381" s="366"/>
      <c r="E381" s="354"/>
      <c r="F381" s="354"/>
      <c r="G381" s="354"/>
      <c r="H381" s="367" t="s">
        <v>14</v>
      </c>
      <c r="I381" s="368" t="s">
        <v>227</v>
      </c>
      <c r="J381" s="353" t="str">
        <f>UPPER(IF(OR(I381="a",I381="as"),E380,IF(OR(I381="b",I381="bs"),E382,)))</f>
        <v>張銀盛</v>
      </c>
      <c r="K381" s="353"/>
      <c r="L381" s="369"/>
      <c r="M381" s="369"/>
      <c r="N381" s="380"/>
      <c r="O381" s="382"/>
      <c r="P381" s="380"/>
      <c r="Q381" s="373"/>
      <c r="R381" s="360"/>
    </row>
    <row r="382" spans="1:18" s="361" customFormat="1" ht="13.5" customHeight="1">
      <c r="A382" s="363" t="s">
        <v>143</v>
      </c>
      <c r="B382" s="349">
        <f>IF($D382="","",VLOOKUP($D382,'[6]男單2.0名單'!$A$6:$P$261,15))</f>
        <v>0</v>
      </c>
      <c r="C382" s="350">
        <f>IF($D382="","",VLOOKUP($D382,'[6]男單2.0名單'!$A$6:$P$261,16))</f>
        <v>0</v>
      </c>
      <c r="D382" s="351">
        <v>142</v>
      </c>
      <c r="E382" s="352" t="str">
        <f>UPPER(IF($D382="","",VLOOKUP($D382,'[6]男單2.0名單'!$A$6:$P$261,2)))</f>
        <v>BYE</v>
      </c>
      <c r="F382" s="454">
        <f>IF($D382="","",VLOOKUP($D382,'[6]男單2.0名單'!$A$6:$P$261,3))</f>
        <v>0</v>
      </c>
      <c r="G382" s="454"/>
      <c r="H382" s="454"/>
      <c r="I382" s="375"/>
      <c r="J382" s="369"/>
      <c r="K382" s="376"/>
      <c r="L382" s="369"/>
      <c r="M382" s="369"/>
      <c r="N382" s="380"/>
      <c r="O382" s="382"/>
      <c r="P382" s="380"/>
      <c r="Q382" s="373"/>
      <c r="R382" s="360"/>
    </row>
    <row r="383" spans="1:18" s="361" customFormat="1" ht="13.5" customHeight="1">
      <c r="A383" s="363"/>
      <c r="B383" s="364"/>
      <c r="C383" s="365"/>
      <c r="D383" s="366"/>
      <c r="E383" s="354"/>
      <c r="F383" s="354"/>
      <c r="G383" s="354"/>
      <c r="H383" s="354"/>
      <c r="I383" s="369"/>
      <c r="J383" s="377" t="s">
        <v>14</v>
      </c>
      <c r="K383" s="381" t="s">
        <v>227</v>
      </c>
      <c r="L383" s="353" t="str">
        <f>UPPER(IF(OR(K383="a",K383="as"),J381,IF(OR(K383="b",K383="bs"),J385,)))</f>
        <v>張銀盛</v>
      </c>
      <c r="M383" s="353"/>
      <c r="N383" s="380"/>
      <c r="O383" s="382"/>
      <c r="P383" s="380"/>
      <c r="Q383" s="373"/>
      <c r="R383" s="360"/>
    </row>
    <row r="384" spans="1:18" s="361" customFormat="1" ht="13.5" customHeight="1">
      <c r="A384" s="363" t="s">
        <v>144</v>
      </c>
      <c r="B384" s="349">
        <f>IF($D384="","",VLOOKUP($D384,'[6]男單2.0名單'!$A$6:$P$261,15))</f>
        <v>0</v>
      </c>
      <c r="C384" s="350">
        <f>IF($D384="","",VLOOKUP($D384,'[6]男單2.0名單'!$A$6:$P$261,16))</f>
        <v>0</v>
      </c>
      <c r="D384" s="351">
        <v>94</v>
      </c>
      <c r="E384" s="352" t="str">
        <f>UPPER(IF($D384="","",VLOOKUP($D384,'[6]男單2.0名單'!$A$6:$P$261,2)))</f>
        <v>鄧順文</v>
      </c>
      <c r="F384" s="454">
        <f>IF($D384="","",VLOOKUP($D384,'[6]男單2.0名單'!$A$6:$P$261,3))</f>
        <v>0</v>
      </c>
      <c r="G384" s="454"/>
      <c r="H384" s="454"/>
      <c r="I384" s="353"/>
      <c r="J384" s="369"/>
      <c r="K384" s="376"/>
      <c r="L384" s="369"/>
      <c r="M384" s="376"/>
      <c r="N384" s="380"/>
      <c r="O384" s="382"/>
      <c r="P384" s="380"/>
      <c r="Q384" s="373"/>
      <c r="R384" s="360"/>
    </row>
    <row r="385" spans="1:18" s="361" customFormat="1" ht="13.5" customHeight="1">
      <c r="A385" s="363"/>
      <c r="B385" s="364"/>
      <c r="C385" s="365"/>
      <c r="D385" s="366"/>
      <c r="E385" s="354"/>
      <c r="F385" s="354"/>
      <c r="G385" s="354"/>
      <c r="H385" s="367" t="s">
        <v>14</v>
      </c>
      <c r="I385" s="368" t="s">
        <v>227</v>
      </c>
      <c r="J385" s="353" t="str">
        <f>UPPER(IF(OR(I385="a",I385="as"),E384,IF(OR(I385="b",I385="bs"),E386,)))</f>
        <v>鄧順文</v>
      </c>
      <c r="K385" s="375"/>
      <c r="L385" s="369"/>
      <c r="M385" s="376"/>
      <c r="N385" s="380"/>
      <c r="O385" s="382"/>
      <c r="P385" s="380"/>
      <c r="Q385" s="373"/>
      <c r="R385" s="360"/>
    </row>
    <row r="386" spans="1:18" s="361" customFormat="1" ht="13.5" customHeight="1">
      <c r="A386" s="363" t="s">
        <v>145</v>
      </c>
      <c r="B386" s="349">
        <f>IF($D386="","",VLOOKUP($D386,'[6]男單2.0名單'!$A$6:$P$261,15))</f>
        <v>0</v>
      </c>
      <c r="C386" s="350">
        <f>IF($D386="","",VLOOKUP($D386,'[6]男單2.0名單'!$A$6:$P$261,16))</f>
        <v>0</v>
      </c>
      <c r="D386" s="351">
        <v>143</v>
      </c>
      <c r="E386" s="352" t="str">
        <f>UPPER(IF($D386="","",VLOOKUP($D386,'[6]男單2.0名單'!$A$6:$P$261,2)))</f>
        <v>BYE</v>
      </c>
      <c r="F386" s="454">
        <f>IF($D386="","",VLOOKUP($D386,'[6]男單2.0名單'!$A$6:$P$261,3))</f>
        <v>0</v>
      </c>
      <c r="G386" s="454"/>
      <c r="H386" s="454"/>
      <c r="I386" s="375"/>
      <c r="J386" s="369"/>
      <c r="K386" s="369"/>
      <c r="L386" s="369"/>
      <c r="M386" s="376"/>
      <c r="N386" s="380"/>
      <c r="O386" s="382"/>
      <c r="P386" s="380"/>
      <c r="Q386" s="373"/>
      <c r="R386" s="360"/>
    </row>
    <row r="387" spans="1:18" s="361" customFormat="1" ht="13.5" customHeight="1">
      <c r="A387" s="348"/>
      <c r="B387" s="364"/>
      <c r="C387" s="365"/>
      <c r="D387" s="366"/>
      <c r="E387" s="354"/>
      <c r="F387" s="354"/>
      <c r="G387" s="354"/>
      <c r="H387" s="367" t="s">
        <v>14</v>
      </c>
      <c r="I387" s="369"/>
      <c r="J387" s="369"/>
      <c r="K387" s="369"/>
      <c r="L387" s="377" t="s">
        <v>14</v>
      </c>
      <c r="M387" s="381" t="s">
        <v>228</v>
      </c>
      <c r="N387" s="353" t="str">
        <f>UPPER(IF(OR(M387="a",M387="as"),L383,IF(OR(M387="b",M387="bs"),L391,)))</f>
        <v>洪昇豊</v>
      </c>
      <c r="O387" s="389"/>
      <c r="P387" s="380"/>
      <c r="Q387" s="373"/>
      <c r="R387" s="360"/>
    </row>
    <row r="388" spans="1:18" s="361" customFormat="1" ht="13.5" customHeight="1">
      <c r="A388" s="363" t="s">
        <v>146</v>
      </c>
      <c r="B388" s="349">
        <f>IF($D388="","",VLOOKUP($D388,'[6]男單2.0名單'!$A$6:$P$261,15))</f>
        <v>0</v>
      </c>
      <c r="C388" s="350">
        <f>IF($D388="","",VLOOKUP($D388,'[6]男單2.0名單'!$A$6:$P$261,16))</f>
        <v>0</v>
      </c>
      <c r="D388" s="351">
        <v>114</v>
      </c>
      <c r="E388" s="352" t="str">
        <f>UPPER(IF($D388="","",VLOOKUP($D388,'[6]男單2.0名單'!$A$6:$P$261,2)))</f>
        <v>洪昇豊</v>
      </c>
      <c r="F388" s="454" t="str">
        <f>IF($D388="","",VLOOKUP($D388,'[6]男單2.0名單'!$A$6:$P$261,3))</f>
        <v>大直國中</v>
      </c>
      <c r="G388" s="454"/>
      <c r="H388" s="454"/>
      <c r="I388" s="353"/>
      <c r="J388" s="369"/>
      <c r="K388" s="369"/>
      <c r="L388" s="369"/>
      <c r="M388" s="376"/>
      <c r="N388" s="369">
        <v>60</v>
      </c>
      <c r="O388" s="369"/>
      <c r="P388" s="380"/>
      <c r="Q388" s="373"/>
      <c r="R388" s="360"/>
    </row>
    <row r="389" spans="1:18" s="361" customFormat="1" ht="13.5" customHeight="1">
      <c r="A389" s="363"/>
      <c r="B389" s="364"/>
      <c r="C389" s="365"/>
      <c r="D389" s="366"/>
      <c r="E389" s="354"/>
      <c r="F389" s="354"/>
      <c r="G389" s="354"/>
      <c r="H389" s="367" t="s">
        <v>14</v>
      </c>
      <c r="I389" s="368" t="s">
        <v>227</v>
      </c>
      <c r="J389" s="353" t="str">
        <f>UPPER(IF(OR(I389="a",I389="as"),E388,IF(OR(I389="b",I389="bs"),E390,)))</f>
        <v>洪昇豊</v>
      </c>
      <c r="K389" s="353"/>
      <c r="L389" s="369"/>
      <c r="M389" s="376"/>
      <c r="N389" s="369"/>
      <c r="O389" s="369"/>
      <c r="P389" s="380"/>
      <c r="Q389" s="373"/>
      <c r="R389" s="360"/>
    </row>
    <row r="390" spans="1:18" s="361" customFormat="1" ht="13.5" customHeight="1">
      <c r="A390" s="363" t="s">
        <v>147</v>
      </c>
      <c r="B390" s="349">
        <f>IF($D390="","",VLOOKUP($D390,'[6]男單2.0名單'!$A$6:$P$261,15))</f>
        <v>0</v>
      </c>
      <c r="C390" s="350">
        <f>IF($D390="","",VLOOKUP($D390,'[6]男單2.0名單'!$A$6:$P$261,16))</f>
        <v>0</v>
      </c>
      <c r="D390" s="351">
        <v>144</v>
      </c>
      <c r="E390" s="352" t="str">
        <f>UPPER(IF($D390="","",VLOOKUP($D390,'[6]男單2.0名單'!$A$6:$P$261,2)))</f>
        <v>BYE</v>
      </c>
      <c r="F390" s="454">
        <f>IF($D390="","",VLOOKUP($D390,'[6]男單2.0名單'!$A$6:$P$261,3))</f>
        <v>0</v>
      </c>
      <c r="G390" s="454"/>
      <c r="H390" s="454"/>
      <c r="I390" s="375"/>
      <c r="J390" s="369"/>
      <c r="K390" s="376"/>
      <c r="L390" s="369"/>
      <c r="M390" s="376"/>
      <c r="N390" s="369"/>
      <c r="O390" s="369"/>
      <c r="P390" s="380"/>
      <c r="Q390" s="373"/>
      <c r="R390" s="360"/>
    </row>
    <row r="391" spans="1:18" s="361" customFormat="1" ht="13.5" customHeight="1">
      <c r="A391" s="363"/>
      <c r="B391" s="364"/>
      <c r="C391" s="365"/>
      <c r="D391" s="366"/>
      <c r="E391" s="354"/>
      <c r="F391" s="354"/>
      <c r="G391" s="354"/>
      <c r="H391" s="354"/>
      <c r="I391" s="369"/>
      <c r="J391" s="377" t="s">
        <v>14</v>
      </c>
      <c r="K391" s="381" t="s">
        <v>227</v>
      </c>
      <c r="L391" s="353" t="str">
        <f>UPPER(IF(OR(K391="a",K391="as"),J389,IF(OR(K391="b",K391="bs"),J393,)))</f>
        <v>洪昇豊</v>
      </c>
      <c r="M391" s="375"/>
      <c r="N391" s="369"/>
      <c r="O391" s="369"/>
      <c r="P391" s="380"/>
      <c r="Q391" s="373"/>
      <c r="R391" s="360"/>
    </row>
    <row r="392" spans="1:18" s="361" customFormat="1" ht="13.5" customHeight="1">
      <c r="A392" s="363" t="s">
        <v>148</v>
      </c>
      <c r="B392" s="349">
        <f>IF($D392="","",VLOOKUP($D392,'[6]男單2.0名單'!$A$6:$P$261,15))</f>
        <v>0</v>
      </c>
      <c r="C392" s="350">
        <f>IF($D392="","",VLOOKUP($D392,'[6]男單2.0名單'!$A$6:$P$261,16))</f>
        <v>0</v>
      </c>
      <c r="D392" s="351">
        <v>86</v>
      </c>
      <c r="E392" s="352" t="str">
        <f>UPPER(IF($D392="","",VLOOKUP($D392,'[6]男單2.0名單'!$A$6:$P$261,2)))</f>
        <v>郭威呈</v>
      </c>
      <c r="F392" s="454" t="str">
        <f>IF($D392="","",VLOOKUP($D392,'[6]男單2.0名單'!$A$6:$P$261,3))</f>
        <v>中興大學</v>
      </c>
      <c r="G392" s="454"/>
      <c r="H392" s="454"/>
      <c r="I392" s="353"/>
      <c r="J392" s="369"/>
      <c r="K392" s="376"/>
      <c r="L392" s="369">
        <v>75</v>
      </c>
      <c r="M392" s="369"/>
      <c r="N392" s="369"/>
      <c r="O392" s="369"/>
      <c r="P392" s="380"/>
      <c r="Q392" s="373"/>
      <c r="R392" s="360"/>
    </row>
    <row r="393" spans="1:18" s="361" customFormat="1" ht="13.5" customHeight="1">
      <c r="A393" s="348"/>
      <c r="B393" s="364"/>
      <c r="C393" s="365"/>
      <c r="D393" s="366"/>
      <c r="E393" s="354"/>
      <c r="F393" s="354"/>
      <c r="G393" s="354"/>
      <c r="H393" s="367" t="s">
        <v>14</v>
      </c>
      <c r="I393" s="368" t="s">
        <v>227</v>
      </c>
      <c r="J393" s="353" t="str">
        <f>UPPER(IF(OR(I393="a",I393="as"),E392,IF(OR(I393="b",I393="bs"),E394,)))</f>
        <v>郭威呈</v>
      </c>
      <c r="K393" s="375"/>
      <c r="L393" s="369"/>
      <c r="M393" s="369"/>
      <c r="N393" s="369"/>
      <c r="O393" s="369"/>
      <c r="P393" s="380"/>
      <c r="Q393" s="373"/>
      <c r="R393" s="360"/>
    </row>
    <row r="394" spans="1:18" s="361" customFormat="1" ht="13.5" customHeight="1">
      <c r="A394" s="363" t="s">
        <v>149</v>
      </c>
      <c r="B394" s="349">
        <f>IF($D394="","",VLOOKUP($D394,'[6]男單2.0名單'!$A$6:$P$261,15))</f>
        <v>0</v>
      </c>
      <c r="C394" s="350">
        <f>IF($D394="","",VLOOKUP($D394,'[6]男單2.0名單'!$A$6:$P$261,16))</f>
        <v>0</v>
      </c>
      <c r="D394" s="351">
        <v>145</v>
      </c>
      <c r="E394" s="352" t="str">
        <f>UPPER(IF($D394="","",VLOOKUP($D394,'[6]男單2.0名單'!$A$6:$P$261,2)))</f>
        <v>BYE</v>
      </c>
      <c r="F394" s="454">
        <f>IF($D394="","",VLOOKUP($D394,'[6]男單2.0名單'!$A$6:$P$261,3))</f>
        <v>0</v>
      </c>
      <c r="G394" s="454"/>
      <c r="H394" s="454"/>
      <c r="I394" s="375"/>
      <c r="J394" s="369"/>
      <c r="K394" s="369"/>
      <c r="L394" s="369"/>
      <c r="M394" s="369"/>
      <c r="N394" s="380"/>
      <c r="O394" s="390"/>
      <c r="P394" s="380"/>
      <c r="Q394" s="373"/>
      <c r="R394" s="360"/>
    </row>
    <row r="395" spans="1:19" s="337" customFormat="1" ht="14.25">
      <c r="A395" s="331"/>
      <c r="B395" s="332" t="s">
        <v>273</v>
      </c>
      <c r="C395" s="332" t="s">
        <v>274</v>
      </c>
      <c r="D395" s="333"/>
      <c r="E395" s="334" t="s">
        <v>275</v>
      </c>
      <c r="F395" s="456" t="s">
        <v>276</v>
      </c>
      <c r="G395" s="456"/>
      <c r="H395" s="456"/>
      <c r="I395" s="334"/>
      <c r="J395" s="332" t="s">
        <v>277</v>
      </c>
      <c r="K395" s="336"/>
      <c r="L395" s="332" t="s">
        <v>278</v>
      </c>
      <c r="M395" s="336"/>
      <c r="N395" s="332" t="s">
        <v>223</v>
      </c>
      <c r="O395" s="336"/>
      <c r="P395" s="332" t="s">
        <v>224</v>
      </c>
      <c r="Q395" s="332" t="s">
        <v>225</v>
      </c>
      <c r="S395" s="399"/>
    </row>
    <row r="396" spans="1:17" s="347" customFormat="1" ht="4.5" customHeight="1" thickBot="1">
      <c r="A396" s="363"/>
      <c r="B396" s="339"/>
      <c r="C396" s="340"/>
      <c r="D396" s="341"/>
      <c r="E396" s="342"/>
      <c r="F396" s="342"/>
      <c r="G396" s="343"/>
      <c r="H396" s="342"/>
      <c r="I396" s="344"/>
      <c r="J396" s="345"/>
      <c r="K396" s="344"/>
      <c r="L396" s="345"/>
      <c r="M396" s="344"/>
      <c r="N396" s="345"/>
      <c r="O396" s="344"/>
      <c r="P396" s="345"/>
      <c r="Q396" s="346"/>
    </row>
    <row r="397" spans="1:20" s="361" customFormat="1" ht="13.5" customHeight="1">
      <c r="A397" s="363" t="s">
        <v>150</v>
      </c>
      <c r="B397" s="349">
        <f>IF($D397="","",VLOOKUP($D397,'[6]男單2.0名單'!$A$6:$P$261,15))</f>
        <v>0</v>
      </c>
      <c r="C397" s="350">
        <f>IF($D397="","",VLOOKUP($D397,'[6]男單2.0名單'!$A$6:$P$261,16))</f>
        <v>0</v>
      </c>
      <c r="D397" s="351">
        <v>117</v>
      </c>
      <c r="E397" s="352" t="str">
        <f>UPPER(IF($D397="","",VLOOKUP($D397,'[6]男單2.0名單'!$A$6:$P$261,2)))</f>
        <v>JEROMY TSAI</v>
      </c>
      <c r="F397" s="454" t="str">
        <f>IF($D397="","",VLOOKUP($D397,'[6]男單2.0名單'!$A$6:$P$261,3))</f>
        <v>台北美國學校</v>
      </c>
      <c r="G397" s="454"/>
      <c r="H397" s="454"/>
      <c r="I397" s="353"/>
      <c r="J397" s="354"/>
      <c r="K397" s="354"/>
      <c r="L397" s="354"/>
      <c r="M397" s="355"/>
      <c r="N397" s="356"/>
      <c r="O397" s="357"/>
      <c r="P397" s="358"/>
      <c r="Q397" s="359"/>
      <c r="R397" s="360"/>
      <c r="T397" s="362" t="e">
        <f>#REF!</f>
        <v>#REF!</v>
      </c>
    </row>
    <row r="398" spans="1:20" s="361" customFormat="1" ht="13.5" customHeight="1">
      <c r="A398" s="363"/>
      <c r="B398" s="364"/>
      <c r="C398" s="365"/>
      <c r="D398" s="366"/>
      <c r="E398" s="354"/>
      <c r="F398" s="354"/>
      <c r="G398" s="354"/>
      <c r="H398" s="367" t="s">
        <v>14</v>
      </c>
      <c r="I398" s="368" t="s">
        <v>227</v>
      </c>
      <c r="J398" s="353" t="str">
        <f>UPPER(IF(OR(I398="a",I398="as"),E397,IF(OR(I398="b",I398="bs"),E399,)))</f>
        <v>JEROMY TSAI</v>
      </c>
      <c r="K398" s="353"/>
      <c r="L398" s="369"/>
      <c r="M398" s="370"/>
      <c r="N398" s="371"/>
      <c r="O398" s="372"/>
      <c r="P398" s="371"/>
      <c r="Q398" s="373"/>
      <c r="R398" s="360"/>
      <c r="T398" s="374" t="e">
        <f>#REF!</f>
        <v>#REF!</v>
      </c>
    </row>
    <row r="399" spans="1:20" s="361" customFormat="1" ht="13.5" customHeight="1">
      <c r="A399" s="363" t="s">
        <v>151</v>
      </c>
      <c r="B399" s="349">
        <f>IF($D399="","",VLOOKUP($D399,'[6]男單2.0名單'!$A$6:$P$261,15))</f>
        <v>0</v>
      </c>
      <c r="C399" s="350">
        <f>IF($D399="","",VLOOKUP($D399,'[6]男單2.0名單'!$A$6:$P$261,16))</f>
        <v>0</v>
      </c>
      <c r="D399" s="351">
        <v>137</v>
      </c>
      <c r="E399" s="352" t="str">
        <f>UPPER(IF($D399="","",VLOOKUP($D399,'[6]男單2.0名單'!$A$6:$P$261,2)))</f>
        <v>BYE</v>
      </c>
      <c r="F399" s="454">
        <f>IF($D399="","",VLOOKUP($D399,'[6]男單2.0名單'!$A$6:$P$261,3))</f>
        <v>0</v>
      </c>
      <c r="G399" s="454"/>
      <c r="H399" s="454"/>
      <c r="I399" s="375"/>
      <c r="J399" s="369"/>
      <c r="K399" s="376"/>
      <c r="L399" s="369"/>
      <c r="M399" s="370"/>
      <c r="N399" s="371"/>
      <c r="O399" s="372"/>
      <c r="P399" s="371"/>
      <c r="Q399" s="373"/>
      <c r="R399" s="360"/>
      <c r="T399" s="374" t="e">
        <f>#REF!</f>
        <v>#REF!</v>
      </c>
    </row>
    <row r="400" spans="1:20" s="361" customFormat="1" ht="13.5" customHeight="1">
      <c r="A400" s="348"/>
      <c r="B400" s="364"/>
      <c r="C400" s="365"/>
      <c r="D400" s="366"/>
      <c r="E400" s="354"/>
      <c r="F400" s="354"/>
      <c r="G400" s="354"/>
      <c r="H400" s="354"/>
      <c r="I400" s="369"/>
      <c r="J400" s="377" t="s">
        <v>14</v>
      </c>
      <c r="K400" s="381" t="s">
        <v>228</v>
      </c>
      <c r="L400" s="353" t="str">
        <f>UPPER(IF(OR(K400="a",K400="as"),J398,IF(OR(K400="b",K400="bs"),J402,)))</f>
        <v>許凱鈞</v>
      </c>
      <c r="M400" s="370"/>
      <c r="N400" s="370"/>
      <c r="O400" s="370"/>
      <c r="P400" s="371"/>
      <c r="Q400" s="373"/>
      <c r="R400" s="360"/>
      <c r="T400" s="374" t="e">
        <f>#REF!</f>
        <v>#REF!</v>
      </c>
    </row>
    <row r="401" spans="1:20" s="361" customFormat="1" ht="13.5" customHeight="1">
      <c r="A401" s="363" t="s">
        <v>152</v>
      </c>
      <c r="B401" s="349">
        <f>IF($D401="","",VLOOKUP($D401,'[6]男單2.0名單'!$A$6:$P$261,15))</f>
        <v>0</v>
      </c>
      <c r="C401" s="350">
        <f>IF($D401="","",VLOOKUP($D401,'[6]男單2.0名單'!$A$6:$P$261,16))</f>
        <v>0</v>
      </c>
      <c r="D401" s="351">
        <v>12</v>
      </c>
      <c r="E401" s="352" t="str">
        <f>UPPER(IF($D401="","",VLOOKUP($D401,'[6]男單2.0名單'!$A$6:$P$261,2)))</f>
        <v>許凱鈞</v>
      </c>
      <c r="F401" s="454" t="str">
        <f>IF($D401="","",VLOOKUP($D401,'[6]男單2.0名單'!$A$6:$P$261,3))</f>
        <v>松山家商</v>
      </c>
      <c r="G401" s="454"/>
      <c r="H401" s="454"/>
      <c r="I401" s="353"/>
      <c r="J401" s="369"/>
      <c r="K401" s="376"/>
      <c r="L401" s="369">
        <v>62</v>
      </c>
      <c r="M401" s="379"/>
      <c r="N401" s="369"/>
      <c r="O401" s="369"/>
      <c r="P401" s="380"/>
      <c r="Q401" s="373"/>
      <c r="R401" s="360"/>
      <c r="T401" s="374" t="e">
        <f>#REF!</f>
        <v>#REF!</v>
      </c>
    </row>
    <row r="402" spans="1:20" s="361" customFormat="1" ht="13.5" customHeight="1">
      <c r="A402" s="363"/>
      <c r="B402" s="364"/>
      <c r="C402" s="365"/>
      <c r="D402" s="366"/>
      <c r="E402" s="354"/>
      <c r="F402" s="354"/>
      <c r="G402" s="354"/>
      <c r="H402" s="367" t="s">
        <v>14</v>
      </c>
      <c r="I402" s="368" t="s">
        <v>227</v>
      </c>
      <c r="J402" s="353" t="str">
        <f>UPPER(IF(OR(I402="a",I402="as"),E401,IF(OR(I402="b",I402="bs"),E403,)))</f>
        <v>許凱鈞</v>
      </c>
      <c r="K402" s="375"/>
      <c r="L402" s="369"/>
      <c r="M402" s="376"/>
      <c r="N402" s="369"/>
      <c r="O402" s="369"/>
      <c r="P402" s="380"/>
      <c r="Q402" s="373"/>
      <c r="R402" s="360"/>
      <c r="T402" s="374" t="e">
        <f>#REF!</f>
        <v>#REF!</v>
      </c>
    </row>
    <row r="403" spans="1:20" s="361" customFormat="1" ht="13.5" customHeight="1">
      <c r="A403" s="363" t="s">
        <v>153</v>
      </c>
      <c r="B403" s="349">
        <f>IF($D403="","",VLOOKUP($D403,'[6]男單2.0名單'!$A$6:$P$261,15))</f>
        <v>0</v>
      </c>
      <c r="C403" s="350">
        <f>IF($D403="","",VLOOKUP($D403,'[6]男單2.0名單'!$A$6:$P$261,16))</f>
        <v>0</v>
      </c>
      <c r="D403" s="351">
        <v>138</v>
      </c>
      <c r="E403" s="352" t="str">
        <f>UPPER(IF($D403="","",VLOOKUP($D403,'[6]男單2.0名單'!$A$6:$P$261,2)))</f>
        <v>BYE</v>
      </c>
      <c r="F403" s="454">
        <f>IF($D403="","",VLOOKUP($D403,'[6]男單2.0名單'!$A$6:$P$261,3))</f>
        <v>0</v>
      </c>
      <c r="G403" s="454"/>
      <c r="H403" s="454"/>
      <c r="I403" s="375"/>
      <c r="J403" s="369"/>
      <c r="K403" s="369"/>
      <c r="L403" s="369"/>
      <c r="M403" s="376"/>
      <c r="N403" s="369"/>
      <c r="O403" s="369"/>
      <c r="P403" s="380"/>
      <c r="Q403" s="373"/>
      <c r="R403" s="360"/>
      <c r="T403" s="374" t="e">
        <f>#REF!</f>
        <v>#REF!</v>
      </c>
    </row>
    <row r="404" spans="1:21" s="361" customFormat="1" ht="13.5" customHeight="1">
      <c r="A404" s="363"/>
      <c r="B404" s="364"/>
      <c r="C404" s="365"/>
      <c r="D404" s="366"/>
      <c r="E404" s="354"/>
      <c r="F404" s="354"/>
      <c r="G404" s="354"/>
      <c r="H404" s="367" t="s">
        <v>14</v>
      </c>
      <c r="I404" s="369"/>
      <c r="J404" s="369"/>
      <c r="K404" s="369"/>
      <c r="L404" s="377" t="s">
        <v>14</v>
      </c>
      <c r="M404" s="381" t="s">
        <v>227</v>
      </c>
      <c r="N404" s="353" t="str">
        <f>UPPER(IF(OR(M404="a",M404="as"),L400,IF(OR(M404="b",M404="bs"),L408,)))</f>
        <v>許凱鈞</v>
      </c>
      <c r="O404" s="353"/>
      <c r="P404" s="380"/>
      <c r="Q404" s="373"/>
      <c r="R404" s="360"/>
      <c r="T404" s="374" t="e">
        <f>#REF!</f>
        <v>#REF!</v>
      </c>
      <c r="U404" s="310"/>
    </row>
    <row r="405" spans="1:20" s="361" customFormat="1" ht="13.5" customHeight="1">
      <c r="A405" s="363" t="s">
        <v>154</v>
      </c>
      <c r="B405" s="349">
        <f>IF($D405="","",VLOOKUP($D405,'[6]男單2.0名單'!$A$6:$P$261,15))</f>
        <v>0</v>
      </c>
      <c r="C405" s="350">
        <f>IF($D405="","",VLOOKUP($D405,'[6]男單2.0名單'!$A$6:$P$261,16))</f>
        <v>0</v>
      </c>
      <c r="D405" s="351">
        <v>67</v>
      </c>
      <c r="E405" s="352" t="str">
        <f>UPPER(IF($D405="","",VLOOKUP($D405,'[6]男單2.0名單'!$A$6:$P$261,2)))</f>
        <v>許家維</v>
      </c>
      <c r="F405" s="454">
        <f>IF($D405="","",VLOOKUP($D405,'[6]男單2.0名單'!$A$6:$P$261,3))</f>
        <v>0</v>
      </c>
      <c r="G405" s="454"/>
      <c r="H405" s="454"/>
      <c r="I405" s="353"/>
      <c r="J405" s="369"/>
      <c r="K405" s="369"/>
      <c r="L405" s="369"/>
      <c r="M405" s="376"/>
      <c r="N405" s="369" t="s">
        <v>355</v>
      </c>
      <c r="O405" s="382"/>
      <c r="P405" s="380"/>
      <c r="Q405" s="373"/>
      <c r="R405" s="360"/>
      <c r="T405" s="374" t="e">
        <f>#REF!</f>
        <v>#REF!</v>
      </c>
    </row>
    <row r="406" spans="1:20" s="361" customFormat="1" ht="13.5" customHeight="1" thickBot="1">
      <c r="A406" s="348"/>
      <c r="B406" s="364"/>
      <c r="C406" s="365"/>
      <c r="D406" s="366"/>
      <c r="E406" s="354"/>
      <c r="F406" s="354"/>
      <c r="G406" s="354"/>
      <c r="H406" s="367" t="s">
        <v>14</v>
      </c>
      <c r="I406" s="368" t="s">
        <v>227</v>
      </c>
      <c r="J406" s="353" t="str">
        <f>UPPER(IF(OR(I406="a",I406="as"),E405,IF(OR(I406="b",I406="bs"),E407,)))</f>
        <v>許家維</v>
      </c>
      <c r="K406" s="353"/>
      <c r="L406" s="369"/>
      <c r="M406" s="376"/>
      <c r="N406" s="380"/>
      <c r="O406" s="382"/>
      <c r="P406" s="380"/>
      <c r="Q406" s="373"/>
      <c r="R406" s="360"/>
      <c r="T406" s="383" t="e">
        <f>#REF!</f>
        <v>#REF!</v>
      </c>
    </row>
    <row r="407" spans="1:18" s="361" customFormat="1" ht="13.5" customHeight="1">
      <c r="A407" s="363" t="s">
        <v>155</v>
      </c>
      <c r="B407" s="349">
        <f>IF($D407="","",VLOOKUP($D407,'[6]男單2.0名單'!$A$6:$P$261,15))</f>
        <v>0</v>
      </c>
      <c r="C407" s="350">
        <f>IF($D407="","",VLOOKUP($D407,'[6]男單2.0名單'!$A$6:$P$261,16))</f>
        <v>0</v>
      </c>
      <c r="D407" s="351">
        <v>137</v>
      </c>
      <c r="E407" s="352" t="str">
        <f>UPPER(IF($D407="","",VLOOKUP($D407,'[6]男單2.0名單'!$A$6:$P$261,2)))</f>
        <v>BYE</v>
      </c>
      <c r="F407" s="454">
        <f>IF($D407="","",VLOOKUP($D407,'[6]男單2.0名單'!$A$6:$P$261,3))</f>
        <v>0</v>
      </c>
      <c r="G407" s="454"/>
      <c r="H407" s="454"/>
      <c r="I407" s="375"/>
      <c r="J407" s="369"/>
      <c r="K407" s="376"/>
      <c r="L407" s="369"/>
      <c r="M407" s="376"/>
      <c r="N407" s="380"/>
      <c r="O407" s="382"/>
      <c r="P407" s="380"/>
      <c r="Q407" s="373"/>
      <c r="R407" s="360"/>
    </row>
    <row r="408" spans="1:18" s="361" customFormat="1" ht="13.5" customHeight="1">
      <c r="A408" s="363"/>
      <c r="B408" s="364"/>
      <c r="C408" s="365"/>
      <c r="D408" s="366"/>
      <c r="E408" s="354"/>
      <c r="F408" s="354"/>
      <c r="G408" s="354"/>
      <c r="H408" s="354"/>
      <c r="I408" s="369"/>
      <c r="J408" s="377" t="s">
        <v>14</v>
      </c>
      <c r="K408" s="381" t="s">
        <v>228</v>
      </c>
      <c r="L408" s="353" t="str">
        <f>UPPER(IF(OR(K408="a",K408="as"),J406,IF(OR(K408="b",K408="bs"),J410,)))</f>
        <v>左勋中</v>
      </c>
      <c r="M408" s="375"/>
      <c r="N408" s="380"/>
      <c r="O408" s="382"/>
      <c r="P408" s="380"/>
      <c r="Q408" s="373"/>
      <c r="R408" s="360"/>
    </row>
    <row r="409" spans="1:18" s="361" customFormat="1" ht="13.5" customHeight="1">
      <c r="A409" s="363" t="s">
        <v>156</v>
      </c>
      <c r="B409" s="349">
        <f>IF($D409="","",VLOOKUP($D409,'[6]男單2.0名單'!$A$6:$P$261,15))</f>
        <v>0</v>
      </c>
      <c r="C409" s="350">
        <f>IF($D409="","",VLOOKUP($D409,'[6]男單2.0名單'!$A$6:$P$261,16))</f>
        <v>0</v>
      </c>
      <c r="D409" s="351">
        <v>8</v>
      </c>
      <c r="E409" s="352" t="str">
        <f>UPPER(IF($D409="","",VLOOKUP($D409,'[6]男單2.0名單'!$A$6:$P$261,2)))</f>
        <v>左勋中</v>
      </c>
      <c r="F409" s="454">
        <f>IF($D409="","",VLOOKUP($D409,'[6]男單2.0名單'!$A$6:$P$261,3))</f>
        <v>0</v>
      </c>
      <c r="G409" s="454"/>
      <c r="H409" s="454"/>
      <c r="I409" s="353"/>
      <c r="J409" s="369"/>
      <c r="K409" s="376"/>
      <c r="L409" s="369">
        <v>63</v>
      </c>
      <c r="M409" s="369"/>
      <c r="N409" s="380"/>
      <c r="O409" s="382"/>
      <c r="P409" s="380"/>
      <c r="Q409" s="373"/>
      <c r="R409" s="360"/>
    </row>
    <row r="410" spans="1:18" s="361" customFormat="1" ht="13.5" customHeight="1">
      <c r="A410" s="363"/>
      <c r="B410" s="364"/>
      <c r="C410" s="365"/>
      <c r="D410" s="366"/>
      <c r="E410" s="354"/>
      <c r="F410" s="354"/>
      <c r="G410" s="354"/>
      <c r="H410" s="367" t="s">
        <v>14</v>
      </c>
      <c r="I410" s="368" t="s">
        <v>227</v>
      </c>
      <c r="J410" s="353" t="str">
        <f>UPPER(IF(OR(I410="a",I410="as"),E409,IF(OR(I410="b",I410="bs"),E411,)))</f>
        <v>左勋中</v>
      </c>
      <c r="K410" s="375"/>
      <c r="L410" s="369"/>
      <c r="M410" s="369"/>
      <c r="N410" s="380"/>
      <c r="O410" s="382"/>
      <c r="P410" s="384"/>
      <c r="Q410" s="373"/>
      <c r="R410" s="360"/>
    </row>
    <row r="411" spans="1:18" s="361" customFormat="1" ht="13.5" customHeight="1">
      <c r="A411" s="363" t="s">
        <v>157</v>
      </c>
      <c r="B411" s="349">
        <f>IF($D411="","",VLOOKUP($D411,'[6]男單2.0名單'!$A$6:$P$261,15))</f>
        <v>0</v>
      </c>
      <c r="C411" s="350">
        <f>IF($D411="","",VLOOKUP($D411,'[6]男單2.0名單'!$A$6:$P$261,16))</f>
        <v>0</v>
      </c>
      <c r="D411" s="351">
        <v>138</v>
      </c>
      <c r="E411" s="352" t="str">
        <f>UPPER(IF($D411="","",VLOOKUP($D411,'[6]男單2.0名單'!$A$6:$P$261,2)))</f>
        <v>BYE</v>
      </c>
      <c r="F411" s="454">
        <f>IF($D411="","",VLOOKUP($D411,'[6]男單2.0名單'!$A$6:$P$261,3))</f>
        <v>0</v>
      </c>
      <c r="G411" s="454"/>
      <c r="H411" s="454"/>
      <c r="I411" s="375"/>
      <c r="J411" s="369"/>
      <c r="K411" s="369"/>
      <c r="L411" s="369"/>
      <c r="M411" s="369"/>
      <c r="N411" s="380"/>
      <c r="O411" s="382"/>
      <c r="P411" s="380"/>
      <c r="Q411" s="373"/>
      <c r="R411" s="360"/>
    </row>
    <row r="412" spans="1:18" s="361" customFormat="1" ht="13.5" customHeight="1">
      <c r="A412" s="348"/>
      <c r="B412" s="364"/>
      <c r="C412" s="365"/>
      <c r="D412" s="366"/>
      <c r="E412" s="354"/>
      <c r="F412" s="354"/>
      <c r="G412" s="354"/>
      <c r="H412" s="354"/>
      <c r="I412" s="369"/>
      <c r="J412" s="369"/>
      <c r="K412" s="369"/>
      <c r="L412" s="369"/>
      <c r="M412" s="369"/>
      <c r="N412" s="377" t="s">
        <v>14</v>
      </c>
      <c r="O412" s="381" t="s">
        <v>256</v>
      </c>
      <c r="P412" s="353" t="str">
        <f>UPPER(IF(OR(O412="a",O412="as"),N404,IF(OR(O412="b",O412="bs"),N420,)))</f>
        <v>秦志強</v>
      </c>
      <c r="Q412" s="386"/>
      <c r="R412" s="360"/>
    </row>
    <row r="413" spans="1:18" s="361" customFormat="1" ht="13.5" customHeight="1">
      <c r="A413" s="363" t="s">
        <v>158</v>
      </c>
      <c r="B413" s="349">
        <f>IF($D413="","",VLOOKUP($D413,'[6]男單2.0名單'!$A$6:$P$261,15))</f>
        <v>0</v>
      </c>
      <c r="C413" s="350">
        <f>IF($D413="","",VLOOKUP($D413,'[6]男單2.0名單'!$A$6:$P$261,16))</f>
        <v>0</v>
      </c>
      <c r="D413" s="351">
        <v>31</v>
      </c>
      <c r="E413" s="352" t="str">
        <f>UPPER(IF($D413="","",VLOOKUP($D413,'[6]男單2.0名單'!$A$6:$P$261,2)))</f>
        <v>吳凱毅</v>
      </c>
      <c r="F413" s="454">
        <f>IF($D413="","",VLOOKUP($D413,'[6]男單2.0名單'!$A$6:$P$261,3))</f>
        <v>0</v>
      </c>
      <c r="G413" s="454"/>
      <c r="H413" s="454"/>
      <c r="I413" s="353"/>
      <c r="J413" s="369"/>
      <c r="K413" s="369"/>
      <c r="L413" s="369"/>
      <c r="M413" s="369"/>
      <c r="N413" s="380"/>
      <c r="O413" s="382"/>
      <c r="P413" s="379">
        <v>60</v>
      </c>
      <c r="Q413" s="387"/>
      <c r="R413" s="360"/>
    </row>
    <row r="414" spans="1:18" s="361" customFormat="1" ht="13.5" customHeight="1">
      <c r="A414" s="363"/>
      <c r="B414" s="364"/>
      <c r="C414" s="365"/>
      <c r="D414" s="366"/>
      <c r="E414" s="354"/>
      <c r="F414" s="354"/>
      <c r="G414" s="354"/>
      <c r="H414" s="367" t="s">
        <v>14</v>
      </c>
      <c r="I414" s="368" t="s">
        <v>227</v>
      </c>
      <c r="J414" s="353" t="str">
        <f>UPPER(IF(OR(I414="a",I414="as"),E413,IF(OR(I414="b",I414="bs"),E415,)))</f>
        <v>吳凱毅</v>
      </c>
      <c r="K414" s="353"/>
      <c r="L414" s="369"/>
      <c r="M414" s="369"/>
      <c r="N414" s="380"/>
      <c r="O414" s="382"/>
      <c r="P414" s="388"/>
      <c r="Q414" s="387"/>
      <c r="R414" s="360"/>
    </row>
    <row r="415" spans="1:18" s="361" customFormat="1" ht="13.5" customHeight="1">
      <c r="A415" s="363" t="s">
        <v>159</v>
      </c>
      <c r="B415" s="349">
        <f>IF($D415="","",VLOOKUP($D415,'[6]男單2.0名單'!$A$6:$P$261,15))</f>
        <v>0</v>
      </c>
      <c r="C415" s="350">
        <f>IF($D415="","",VLOOKUP($D415,'[6]男單2.0名單'!$A$6:$P$261,16))</f>
        <v>0</v>
      </c>
      <c r="D415" s="351">
        <v>139</v>
      </c>
      <c r="E415" s="352" t="str">
        <f>UPPER(IF($D415="","",VLOOKUP($D415,'[6]男單2.0名單'!$A$6:$P$261,2)))</f>
        <v>BYE</v>
      </c>
      <c r="F415" s="454">
        <f>IF($D415="","",VLOOKUP($D415,'[6]男單2.0名單'!$A$6:$P$261,3))</f>
        <v>0</v>
      </c>
      <c r="G415" s="454"/>
      <c r="H415" s="454"/>
      <c r="I415" s="375"/>
      <c r="J415" s="369"/>
      <c r="K415" s="376"/>
      <c r="L415" s="369"/>
      <c r="M415" s="369"/>
      <c r="N415" s="380"/>
      <c r="O415" s="382"/>
      <c r="P415" s="388"/>
      <c r="Q415" s="387"/>
      <c r="R415" s="360"/>
    </row>
    <row r="416" spans="1:18" s="361" customFormat="1" ht="13.5" customHeight="1">
      <c r="A416" s="363"/>
      <c r="B416" s="364"/>
      <c r="C416" s="365"/>
      <c r="D416" s="366"/>
      <c r="E416" s="354"/>
      <c r="F416" s="354"/>
      <c r="G416" s="354"/>
      <c r="H416" s="354"/>
      <c r="I416" s="369"/>
      <c r="J416" s="377" t="s">
        <v>14</v>
      </c>
      <c r="K416" s="381" t="s">
        <v>227</v>
      </c>
      <c r="L416" s="353" t="str">
        <f>UPPER(IF(OR(K416="a",K416="as"),J414,IF(OR(K416="b",K416="bs"),J418,)))</f>
        <v>吳凱毅</v>
      </c>
      <c r="M416" s="353"/>
      <c r="N416" s="380"/>
      <c r="O416" s="382"/>
      <c r="P416" s="388"/>
      <c r="Q416" s="387"/>
      <c r="R416" s="360"/>
    </row>
    <row r="417" spans="1:18" s="361" customFormat="1" ht="13.5" customHeight="1">
      <c r="A417" s="363" t="s">
        <v>160</v>
      </c>
      <c r="B417" s="349">
        <f>IF($D417="","",VLOOKUP($D417,'[6]男單2.0名單'!$A$6:$P$261,15))</f>
        <v>0</v>
      </c>
      <c r="C417" s="350">
        <f>IF($D417="","",VLOOKUP($D417,'[6]男單2.0名單'!$A$6:$P$261,16))</f>
        <v>0</v>
      </c>
      <c r="D417" s="351">
        <v>87</v>
      </c>
      <c r="E417" s="352" t="str">
        <f>UPPER(IF($D417="","",VLOOKUP($D417,'[6]男單2.0名單'!$A$6:$P$261,2)))</f>
        <v>李清揚</v>
      </c>
      <c r="F417" s="454" t="str">
        <f>IF($D417="","",VLOOKUP($D417,'[6]男單2.0名單'!$A$6:$P$261,3))</f>
        <v>台灣大學</v>
      </c>
      <c r="G417" s="454"/>
      <c r="H417" s="454"/>
      <c r="I417" s="353"/>
      <c r="J417" s="369"/>
      <c r="K417" s="376"/>
      <c r="L417" s="369">
        <v>61</v>
      </c>
      <c r="M417" s="376"/>
      <c r="N417" s="380"/>
      <c r="O417" s="382"/>
      <c r="P417" s="388"/>
      <c r="Q417" s="387"/>
      <c r="R417" s="360"/>
    </row>
    <row r="418" spans="1:18" s="361" customFormat="1" ht="13.5" customHeight="1">
      <c r="A418" s="348"/>
      <c r="B418" s="364"/>
      <c r="C418" s="365"/>
      <c r="D418" s="366"/>
      <c r="E418" s="354"/>
      <c r="F418" s="354"/>
      <c r="G418" s="354"/>
      <c r="H418" s="367" t="s">
        <v>14</v>
      </c>
      <c r="I418" s="368" t="s">
        <v>227</v>
      </c>
      <c r="J418" s="353" t="str">
        <f>UPPER(IF(OR(I418="a",I418="as"),E417,IF(OR(I418="b",I418="bs"),E419,)))</f>
        <v>李清揚</v>
      </c>
      <c r="K418" s="375"/>
      <c r="L418" s="369"/>
      <c r="M418" s="376"/>
      <c r="N418" s="380"/>
      <c r="O418" s="382"/>
      <c r="P418" s="388"/>
      <c r="Q418" s="387"/>
      <c r="R418" s="360"/>
    </row>
    <row r="419" spans="1:18" s="361" customFormat="1" ht="13.5" customHeight="1">
      <c r="A419" s="363" t="s">
        <v>161</v>
      </c>
      <c r="B419" s="349">
        <f>IF($D419="","",VLOOKUP($D419,'[6]男單2.0名單'!$A$6:$P$261,15))</f>
        <v>0</v>
      </c>
      <c r="C419" s="350">
        <f>IF($D419="","",VLOOKUP($D419,'[6]男單2.0名單'!$A$6:$P$261,16))</f>
        <v>0</v>
      </c>
      <c r="D419" s="351">
        <v>139</v>
      </c>
      <c r="E419" s="352" t="str">
        <f>UPPER(IF($D419="","",VLOOKUP($D419,'[6]男單2.0名單'!$A$6:$P$261,2)))</f>
        <v>BYE</v>
      </c>
      <c r="F419" s="454">
        <f>IF($D419="","",VLOOKUP($D419,'[6]男單2.0名單'!$A$6:$P$261,3))</f>
        <v>0</v>
      </c>
      <c r="G419" s="454"/>
      <c r="H419" s="454"/>
      <c r="I419" s="375"/>
      <c r="J419" s="369"/>
      <c r="K419" s="369"/>
      <c r="L419" s="369"/>
      <c r="M419" s="376"/>
      <c r="N419" s="380"/>
      <c r="O419" s="382"/>
      <c r="P419" s="388"/>
      <c r="Q419" s="387"/>
      <c r="R419" s="360"/>
    </row>
    <row r="420" spans="1:18" s="361" customFormat="1" ht="13.5" customHeight="1">
      <c r="A420" s="363"/>
      <c r="B420" s="364"/>
      <c r="C420" s="365"/>
      <c r="D420" s="366"/>
      <c r="E420" s="354"/>
      <c r="F420" s="354"/>
      <c r="G420" s="354"/>
      <c r="H420" s="367" t="s">
        <v>14</v>
      </c>
      <c r="I420" s="369"/>
      <c r="J420" s="369"/>
      <c r="K420" s="369"/>
      <c r="L420" s="377" t="s">
        <v>14</v>
      </c>
      <c r="M420" s="381" t="s">
        <v>228</v>
      </c>
      <c r="N420" s="353" t="str">
        <f>UPPER(IF(OR(M420="a",M420="as"),L416,IF(OR(M420="b",M420="bs"),L424,)))</f>
        <v>秦志強</v>
      </c>
      <c r="O420" s="389"/>
      <c r="P420" s="388"/>
      <c r="Q420" s="387"/>
      <c r="R420" s="360"/>
    </row>
    <row r="421" spans="1:18" s="361" customFormat="1" ht="13.5" customHeight="1">
      <c r="A421" s="363" t="s">
        <v>162</v>
      </c>
      <c r="B421" s="349">
        <f>IF($D421="","",VLOOKUP($D421,'[6]男單2.0名單'!$A$6:$P$261,15))</f>
        <v>0</v>
      </c>
      <c r="C421" s="350">
        <f>IF($D421="","",VLOOKUP($D421,'[6]男單2.0名單'!$A$6:$P$261,16))</f>
        <v>0</v>
      </c>
      <c r="D421" s="351">
        <v>38</v>
      </c>
      <c r="E421" s="352" t="str">
        <f>UPPER(IF($D421="","",VLOOKUP($D421,'[6]男單2.0名單'!$A$6:$P$261,2)))</f>
        <v>江偉銘</v>
      </c>
      <c r="F421" s="454" t="str">
        <f>IF($D421="","",VLOOKUP($D421,'[6]男單2.0名單'!$A$6:$P$261,3))</f>
        <v>悠活網球隊</v>
      </c>
      <c r="G421" s="454"/>
      <c r="H421" s="454"/>
      <c r="I421" s="353"/>
      <c r="J421" s="369"/>
      <c r="K421" s="369"/>
      <c r="L421" s="369"/>
      <c r="M421" s="376"/>
      <c r="N421" s="369">
        <v>60</v>
      </c>
      <c r="O421" s="390"/>
      <c r="P421" s="388"/>
      <c r="Q421" s="387"/>
      <c r="R421" s="360"/>
    </row>
    <row r="422" spans="1:18" s="361" customFormat="1" ht="13.5" customHeight="1">
      <c r="A422" s="363"/>
      <c r="B422" s="364"/>
      <c r="C422" s="365"/>
      <c r="D422" s="366"/>
      <c r="E422" s="354"/>
      <c r="F422" s="354"/>
      <c r="G422" s="354"/>
      <c r="H422" s="367" t="s">
        <v>14</v>
      </c>
      <c r="I422" s="368" t="s">
        <v>234</v>
      </c>
      <c r="J422" s="353" t="str">
        <f>UPPER(IF(OR(I422="a",I422="as"),E421,IF(OR(I422="b",I422="bs"),E423,)))</f>
        <v>江偉銘</v>
      </c>
      <c r="K422" s="353"/>
      <c r="L422" s="369"/>
      <c r="M422" s="376"/>
      <c r="N422" s="380"/>
      <c r="O422" s="390"/>
      <c r="P422" s="388"/>
      <c r="Q422" s="387"/>
      <c r="R422" s="360"/>
    </row>
    <row r="423" spans="1:18" s="361" customFormat="1" ht="13.5" customHeight="1">
      <c r="A423" s="363" t="s">
        <v>163</v>
      </c>
      <c r="B423" s="349">
        <f>IF($D423="","",VLOOKUP($D423,'[6]男單2.0名單'!$A$6:$P$261,15))</f>
        <v>0</v>
      </c>
      <c r="C423" s="350">
        <f>IF($D423="","",VLOOKUP($D423,'[6]男單2.0名單'!$A$6:$P$261,16))</f>
        <v>0</v>
      </c>
      <c r="D423" s="351">
        <v>137</v>
      </c>
      <c r="E423" s="352" t="str">
        <f>UPPER(IF($D423="","",VLOOKUP($D423,'[6]男單2.0名單'!$A$6:$P$261,2)))</f>
        <v>BYE</v>
      </c>
      <c r="F423" s="454">
        <f>IF($D423="","",VLOOKUP($D423,'[6]男單2.0名單'!$A$6:$P$261,3))</f>
        <v>0</v>
      </c>
      <c r="G423" s="454"/>
      <c r="H423" s="454"/>
      <c r="I423" s="375"/>
      <c r="J423" s="369"/>
      <c r="K423" s="376"/>
      <c r="L423" s="369"/>
      <c r="M423" s="376"/>
      <c r="N423" s="380"/>
      <c r="O423" s="390"/>
      <c r="P423" s="388"/>
      <c r="Q423" s="387"/>
      <c r="R423" s="360"/>
    </row>
    <row r="424" spans="1:18" s="361" customFormat="1" ht="13.5" customHeight="1">
      <c r="A424" s="348"/>
      <c r="B424" s="364"/>
      <c r="C424" s="365"/>
      <c r="D424" s="366"/>
      <c r="E424" s="354"/>
      <c r="F424" s="354"/>
      <c r="G424" s="354"/>
      <c r="H424" s="354"/>
      <c r="I424" s="369"/>
      <c r="J424" s="377" t="s">
        <v>14</v>
      </c>
      <c r="K424" s="381" t="s">
        <v>236</v>
      </c>
      <c r="L424" s="353" t="str">
        <f>UPPER(IF(OR(K424="a",K424="as"),J422,IF(OR(K424="b",K424="bs"),J426,)))</f>
        <v>秦志強</v>
      </c>
      <c r="M424" s="375"/>
      <c r="N424" s="380"/>
      <c r="O424" s="390"/>
      <c r="P424" s="388"/>
      <c r="Q424" s="387"/>
      <c r="R424" s="360"/>
    </row>
    <row r="425" spans="1:18" s="361" customFormat="1" ht="13.5" customHeight="1">
      <c r="A425" s="363" t="s">
        <v>164</v>
      </c>
      <c r="B425" s="349">
        <f>IF($D425="","",VLOOKUP($D425,'[6]男單2.0名單'!$A$6:$P$261,15))</f>
        <v>0</v>
      </c>
      <c r="C425" s="350">
        <f>IF($D425="","",VLOOKUP($D425,'[6]男單2.0名單'!$A$6:$P$261,16))</f>
        <v>0</v>
      </c>
      <c r="D425" s="351">
        <v>108</v>
      </c>
      <c r="E425" s="352" t="str">
        <f>UPPER(IF($D425="","",VLOOKUP($D425,'[6]男單2.0名單'!$A$6:$P$261,2)))</f>
        <v>秦志強</v>
      </c>
      <c r="F425" s="454" t="str">
        <f>IF($D425="","",VLOOKUP($D425,'[6]男單2.0名單'!$A$6:$P$261,3))</f>
        <v>海岸巡防總局</v>
      </c>
      <c r="G425" s="454"/>
      <c r="H425" s="454"/>
      <c r="I425" s="353"/>
      <c r="J425" s="369"/>
      <c r="K425" s="376"/>
      <c r="L425" s="369">
        <v>60</v>
      </c>
      <c r="M425" s="369"/>
      <c r="N425" s="380"/>
      <c r="O425" s="390"/>
      <c r="P425" s="388"/>
      <c r="Q425" s="387"/>
      <c r="R425" s="360"/>
    </row>
    <row r="426" spans="1:18" s="361" customFormat="1" ht="13.5" customHeight="1">
      <c r="A426" s="363"/>
      <c r="B426" s="364"/>
      <c r="C426" s="365"/>
      <c r="D426" s="366"/>
      <c r="E426" s="354"/>
      <c r="F426" s="354"/>
      <c r="G426" s="354"/>
      <c r="H426" s="367" t="s">
        <v>14</v>
      </c>
      <c r="I426" s="368" t="s">
        <v>234</v>
      </c>
      <c r="J426" s="353" t="str">
        <f>UPPER(IF(OR(I426="a",I426="as"),E425,IF(OR(I426="b",I426="bs"),E427,)))</f>
        <v>秦志強</v>
      </c>
      <c r="K426" s="375"/>
      <c r="L426" s="369"/>
      <c r="M426" s="369"/>
      <c r="N426" s="380"/>
      <c r="O426" s="390"/>
      <c r="P426" s="388"/>
      <c r="Q426" s="387"/>
      <c r="R426" s="360"/>
    </row>
    <row r="427" spans="1:18" s="361" customFormat="1" ht="13.5" customHeight="1">
      <c r="A427" s="363" t="s">
        <v>165</v>
      </c>
      <c r="B427" s="349">
        <f>IF($D427="","",VLOOKUP($D427,'[6]男單2.0名單'!$A$6:$P$261,15))</f>
        <v>0</v>
      </c>
      <c r="C427" s="350">
        <f>IF($D427="","",VLOOKUP($D427,'[6]男單2.0名單'!$A$6:$P$261,16))</f>
        <v>0</v>
      </c>
      <c r="D427" s="351">
        <v>137</v>
      </c>
      <c r="E427" s="352" t="str">
        <f>UPPER(IF($D427="","",VLOOKUP($D427,'[6]男單2.0名單'!$A$6:$P$261,2)))</f>
        <v>BYE</v>
      </c>
      <c r="F427" s="454">
        <f>IF($D427="","",VLOOKUP($D427,'[6]男單2.0名單'!$A$6:$P$261,3))</f>
        <v>0</v>
      </c>
      <c r="G427" s="454"/>
      <c r="H427" s="454"/>
      <c r="I427" s="375"/>
      <c r="J427" s="369"/>
      <c r="K427" s="369"/>
      <c r="L427" s="369"/>
      <c r="M427" s="369"/>
      <c r="N427" s="390"/>
      <c r="O427" s="390"/>
      <c r="P427" s="388"/>
      <c r="Q427" s="387"/>
      <c r="R427" s="360"/>
    </row>
    <row r="428" spans="1:19" s="361" customFormat="1" ht="13.5" customHeight="1">
      <c r="A428" s="363"/>
      <c r="B428" s="364"/>
      <c r="C428" s="365"/>
      <c r="D428" s="366"/>
      <c r="E428" s="354"/>
      <c r="F428" s="354"/>
      <c r="G428" s="354"/>
      <c r="H428" s="354"/>
      <c r="I428" s="369"/>
      <c r="J428" s="369"/>
      <c r="K428" s="369"/>
      <c r="L428" s="369"/>
      <c r="M428" s="369"/>
      <c r="N428" s="391"/>
      <c r="O428" s="392"/>
      <c r="P428" s="393" t="s">
        <v>356</v>
      </c>
      <c r="Q428" s="353" t="str">
        <f>UPPER(IF(OR(P428="a",P428="as"),P412,IF(OR(P428="b",P428="bs"),P444,)))</f>
        <v>秦志強</v>
      </c>
      <c r="R428" s="360"/>
      <c r="S428" s="386" t="s">
        <v>357</v>
      </c>
    </row>
    <row r="429" spans="1:18" s="361" customFormat="1" ht="13.5" customHeight="1">
      <c r="A429" s="363" t="s">
        <v>166</v>
      </c>
      <c r="B429" s="349">
        <f>IF($D429="","",VLOOKUP($D429,'[6]男單2.0名單'!$A$6:$P$261,15))</f>
        <v>0</v>
      </c>
      <c r="C429" s="350">
        <f>IF($D429="","",VLOOKUP($D429,'[6]男單2.0名單'!$A$6:$P$261,16))</f>
        <v>0</v>
      </c>
      <c r="D429" s="351">
        <v>113</v>
      </c>
      <c r="E429" s="352" t="str">
        <f>UPPER(IF($D429="","",VLOOKUP($D429,'[6]男單2.0名單'!$A$6:$P$261,2)))</f>
        <v>洪崇駿</v>
      </c>
      <c r="F429" s="454" t="str">
        <f>IF($D429="","",VLOOKUP($D429,'[6]男單2.0名單'!$A$6:$P$261,3))</f>
        <v>大直國中</v>
      </c>
      <c r="G429" s="454"/>
      <c r="H429" s="454"/>
      <c r="I429" s="353"/>
      <c r="J429" s="369"/>
      <c r="K429" s="369"/>
      <c r="L429" s="369"/>
      <c r="M429" s="369"/>
      <c r="N429" s="377" t="s">
        <v>14</v>
      </c>
      <c r="O429" s="394" t="s">
        <v>233</v>
      </c>
      <c r="P429" s="376"/>
      <c r="Q429" s="406">
        <v>60</v>
      </c>
      <c r="R429" s="360"/>
    </row>
    <row r="430" spans="1:18" s="361" customFormat="1" ht="13.5" customHeight="1">
      <c r="A430" s="348"/>
      <c r="B430" s="364"/>
      <c r="C430" s="365"/>
      <c r="D430" s="366"/>
      <c r="E430" s="354"/>
      <c r="F430" s="354"/>
      <c r="G430" s="354"/>
      <c r="H430" s="367" t="s">
        <v>14</v>
      </c>
      <c r="I430" s="368" t="s">
        <v>234</v>
      </c>
      <c r="J430" s="353" t="str">
        <f>UPPER(IF(OR(I430="a",I430="as"),E429,IF(OR(I430="b",I430="bs"),E431,)))</f>
        <v>洪崇駿</v>
      </c>
      <c r="K430" s="353"/>
      <c r="L430" s="369"/>
      <c r="M430" s="369"/>
      <c r="N430" s="380"/>
      <c r="O430" s="390"/>
      <c r="P430" s="388"/>
      <c r="Q430" s="387"/>
      <c r="R430" s="360"/>
    </row>
    <row r="431" spans="1:18" s="361" customFormat="1" ht="13.5" customHeight="1">
      <c r="A431" s="363" t="s">
        <v>167</v>
      </c>
      <c r="B431" s="349">
        <f>IF($D431="","",VLOOKUP($D431,'[6]男單2.0名單'!$A$6:$P$261,15))</f>
        <v>0</v>
      </c>
      <c r="C431" s="350">
        <f>IF($D431="","",VLOOKUP($D431,'[6]男單2.0名單'!$A$6:$P$261,16))</f>
        <v>0</v>
      </c>
      <c r="D431" s="351">
        <v>138</v>
      </c>
      <c r="E431" s="352" t="str">
        <f>UPPER(IF($D431="","",VLOOKUP($D431,'[6]男單2.0名單'!$A$6:$P$261,2)))</f>
        <v>BYE</v>
      </c>
      <c r="F431" s="454">
        <f>IF($D431="","",VLOOKUP($D431,'[6]男單2.0名單'!$A$6:$P$261,3))</f>
        <v>0</v>
      </c>
      <c r="G431" s="454"/>
      <c r="H431" s="454"/>
      <c r="I431" s="375"/>
      <c r="J431" s="369"/>
      <c r="K431" s="376"/>
      <c r="L431" s="369"/>
      <c r="M431" s="369"/>
      <c r="N431" s="380"/>
      <c r="O431" s="390"/>
      <c r="P431" s="388"/>
      <c r="Q431" s="387"/>
      <c r="R431" s="360"/>
    </row>
    <row r="432" spans="1:18" s="361" customFormat="1" ht="13.5" customHeight="1">
      <c r="A432" s="363"/>
      <c r="B432" s="364"/>
      <c r="C432" s="365"/>
      <c r="D432" s="366"/>
      <c r="E432" s="354"/>
      <c r="F432" s="354"/>
      <c r="G432" s="354"/>
      <c r="H432" s="354"/>
      <c r="I432" s="369"/>
      <c r="J432" s="377" t="s">
        <v>14</v>
      </c>
      <c r="K432" s="381" t="s">
        <v>234</v>
      </c>
      <c r="L432" s="353" t="str">
        <f>UPPER(IF(OR(K432="a",K432="as"),J430,IF(OR(K432="b",K432="bs"),J434,)))</f>
        <v>洪崇駿</v>
      </c>
      <c r="M432" s="353"/>
      <c r="N432" s="380"/>
      <c r="O432" s="390"/>
      <c r="P432" s="388"/>
      <c r="Q432" s="387"/>
      <c r="R432" s="360"/>
    </row>
    <row r="433" spans="1:18" s="361" customFormat="1" ht="13.5" customHeight="1">
      <c r="A433" s="363" t="s">
        <v>168</v>
      </c>
      <c r="B433" s="349">
        <f>IF($D433="","",VLOOKUP($D433,'[6]男單2.0名單'!$A$6:$P$261,15))</f>
        <v>0</v>
      </c>
      <c r="C433" s="350">
        <f>IF($D433="","",VLOOKUP($D433,'[6]男單2.0名單'!$A$6:$P$261,16))</f>
        <v>0</v>
      </c>
      <c r="D433" s="351">
        <v>93</v>
      </c>
      <c r="E433" s="352" t="str">
        <f>UPPER(IF($D433="","",VLOOKUP($D433,'[6]男單2.0名單'!$A$6:$P$261,2)))</f>
        <v>朱冠州</v>
      </c>
      <c r="F433" s="454">
        <f>IF($D433="","",VLOOKUP($D433,'[6]男單2.0名單'!$A$6:$P$261,3))</f>
        <v>0</v>
      </c>
      <c r="G433" s="454"/>
      <c r="H433" s="454"/>
      <c r="I433" s="353"/>
      <c r="J433" s="369"/>
      <c r="K433" s="376"/>
      <c r="L433" s="369">
        <v>60</v>
      </c>
      <c r="M433" s="376"/>
      <c r="N433" s="380"/>
      <c r="O433" s="390"/>
      <c r="P433" s="388"/>
      <c r="Q433" s="387"/>
      <c r="R433" s="360"/>
    </row>
    <row r="434" spans="1:18" s="361" customFormat="1" ht="13.5" customHeight="1">
      <c r="A434" s="363"/>
      <c r="B434" s="364"/>
      <c r="C434" s="365"/>
      <c r="D434" s="366"/>
      <c r="E434" s="354"/>
      <c r="F434" s="354"/>
      <c r="G434" s="354"/>
      <c r="H434" s="367" t="s">
        <v>14</v>
      </c>
      <c r="I434" s="368" t="s">
        <v>234</v>
      </c>
      <c r="J434" s="353" t="str">
        <f>UPPER(IF(OR(I434="a",I434="as"),E433,IF(OR(I434="b",I434="bs"),E435,)))</f>
        <v>朱冠州</v>
      </c>
      <c r="K434" s="375"/>
      <c r="L434" s="369"/>
      <c r="M434" s="376"/>
      <c r="N434" s="380"/>
      <c r="O434" s="390"/>
      <c r="P434" s="388"/>
      <c r="Q434" s="387"/>
      <c r="R434" s="360"/>
    </row>
    <row r="435" spans="1:18" s="361" customFormat="1" ht="13.5" customHeight="1">
      <c r="A435" s="363" t="s">
        <v>169</v>
      </c>
      <c r="B435" s="349">
        <f>IF($D435="","",VLOOKUP($D435,'[6]男單2.0名單'!$A$6:$P$261,15))</f>
        <v>0</v>
      </c>
      <c r="C435" s="350">
        <f>IF($D435="","",VLOOKUP($D435,'[6]男單2.0名單'!$A$6:$P$261,16))</f>
        <v>0</v>
      </c>
      <c r="D435" s="351">
        <v>139</v>
      </c>
      <c r="E435" s="352" t="str">
        <f>UPPER(IF($D435="","",VLOOKUP($D435,'[6]男單2.0名單'!$A$6:$P$261,2)))</f>
        <v>BYE</v>
      </c>
      <c r="F435" s="454">
        <f>IF($D435="","",VLOOKUP($D435,'[6]男單2.0名單'!$A$6:$P$261,3))</f>
        <v>0</v>
      </c>
      <c r="G435" s="454"/>
      <c r="H435" s="454"/>
      <c r="I435" s="375"/>
      <c r="J435" s="369"/>
      <c r="K435" s="369"/>
      <c r="L435" s="369"/>
      <c r="M435" s="376"/>
      <c r="N435" s="380"/>
      <c r="O435" s="390"/>
      <c r="P435" s="388"/>
      <c r="Q435" s="387"/>
      <c r="R435" s="360"/>
    </row>
    <row r="436" spans="1:18" s="361" customFormat="1" ht="13.5" customHeight="1">
      <c r="A436" s="348"/>
      <c r="B436" s="364"/>
      <c r="C436" s="365"/>
      <c r="D436" s="366"/>
      <c r="E436" s="354"/>
      <c r="F436" s="354"/>
      <c r="G436" s="354"/>
      <c r="H436" s="367" t="s">
        <v>14</v>
      </c>
      <c r="I436" s="369"/>
      <c r="J436" s="369"/>
      <c r="K436" s="369"/>
      <c r="L436" s="377" t="s">
        <v>14</v>
      </c>
      <c r="M436" s="381" t="s">
        <v>234</v>
      </c>
      <c r="N436" s="353" t="str">
        <f>UPPER(IF(OR(M436="a",M436="as"),L432,IF(OR(M436="b",M436="bs"),L440,)))</f>
        <v>洪崇駿</v>
      </c>
      <c r="O436" s="396"/>
      <c r="P436" s="388"/>
      <c r="Q436" s="387"/>
      <c r="R436" s="360"/>
    </row>
    <row r="437" spans="1:18" s="361" customFormat="1" ht="13.5" customHeight="1">
      <c r="A437" s="363" t="s">
        <v>170</v>
      </c>
      <c r="B437" s="349">
        <f>IF($D437="","",VLOOKUP($D437,'[6]男單2.0名單'!$A$6:$P$261,15))</f>
        <v>0</v>
      </c>
      <c r="C437" s="350">
        <f>IF($D437="","",VLOOKUP($D437,'[6]男單2.0名單'!$A$6:$P$261,16))</f>
        <v>0</v>
      </c>
      <c r="D437" s="351">
        <v>32</v>
      </c>
      <c r="E437" s="352" t="str">
        <f>UPPER(IF($D437="","",VLOOKUP($D437,'[6]男單2.0名單'!$A$6:$P$261,2)))</f>
        <v>林俊宏</v>
      </c>
      <c r="F437" s="454" t="str">
        <f>IF($D437="","",VLOOKUP($D437,'[6]男單2.0名單'!$A$6:$P$261,3))</f>
        <v>誠業法律事務所</v>
      </c>
      <c r="G437" s="454"/>
      <c r="H437" s="454"/>
      <c r="I437" s="353"/>
      <c r="J437" s="369"/>
      <c r="K437" s="369"/>
      <c r="L437" s="369"/>
      <c r="M437" s="376"/>
      <c r="N437" s="369">
        <v>75</v>
      </c>
      <c r="O437" s="382"/>
      <c r="P437" s="388"/>
      <c r="Q437" s="387"/>
      <c r="R437" s="360"/>
    </row>
    <row r="438" spans="1:18" s="361" customFormat="1" ht="13.5" customHeight="1">
      <c r="A438" s="363"/>
      <c r="B438" s="364"/>
      <c r="C438" s="365"/>
      <c r="D438" s="366"/>
      <c r="E438" s="354"/>
      <c r="F438" s="354"/>
      <c r="G438" s="354"/>
      <c r="H438" s="367" t="s">
        <v>14</v>
      </c>
      <c r="I438" s="368" t="s">
        <v>234</v>
      </c>
      <c r="J438" s="353" t="str">
        <f>UPPER(IF(OR(I438="a",I438="as"),E437,IF(OR(I438="b",I438="bs"),E439,)))</f>
        <v>林俊宏</v>
      </c>
      <c r="K438" s="353"/>
      <c r="L438" s="369"/>
      <c r="M438" s="376"/>
      <c r="N438" s="380"/>
      <c r="O438" s="382"/>
      <c r="P438" s="388"/>
      <c r="Q438" s="387"/>
      <c r="R438" s="360"/>
    </row>
    <row r="439" spans="1:18" s="361" customFormat="1" ht="13.5" customHeight="1">
      <c r="A439" s="363" t="s">
        <v>171</v>
      </c>
      <c r="B439" s="349">
        <f>IF($D439="","",VLOOKUP($D439,'[6]男單2.0名單'!$A$6:$P$261,15))</f>
        <v>0</v>
      </c>
      <c r="C439" s="350">
        <f>IF($D439="","",VLOOKUP($D439,'[6]男單2.0名單'!$A$6:$P$261,16))</f>
        <v>0</v>
      </c>
      <c r="D439" s="351">
        <v>140</v>
      </c>
      <c r="E439" s="352" t="str">
        <f>UPPER(IF($D439="","",VLOOKUP($D439,'[6]男單2.0名單'!$A$6:$P$261,2)))</f>
        <v>BYE</v>
      </c>
      <c r="F439" s="454">
        <f>IF($D439="","",VLOOKUP($D439,'[6]男單2.0名單'!$A$6:$P$261,3))</f>
        <v>0</v>
      </c>
      <c r="G439" s="454"/>
      <c r="H439" s="454"/>
      <c r="I439" s="375"/>
      <c r="J439" s="369"/>
      <c r="K439" s="376"/>
      <c r="L439" s="369"/>
      <c r="M439" s="376"/>
      <c r="N439" s="380"/>
      <c r="O439" s="382"/>
      <c r="P439" s="388"/>
      <c r="Q439" s="387"/>
      <c r="R439" s="360"/>
    </row>
    <row r="440" spans="1:18" s="361" customFormat="1" ht="13.5" customHeight="1">
      <c r="A440" s="363"/>
      <c r="B440" s="364"/>
      <c r="C440" s="365"/>
      <c r="D440" s="366"/>
      <c r="E440" s="354"/>
      <c r="F440" s="354"/>
      <c r="G440" s="354"/>
      <c r="H440" s="354"/>
      <c r="I440" s="369"/>
      <c r="J440" s="377" t="s">
        <v>14</v>
      </c>
      <c r="K440" s="381" t="s">
        <v>234</v>
      </c>
      <c r="L440" s="353" t="str">
        <f>UPPER(IF(OR(K440="a",K440="as"),J438,IF(OR(K440="b",K440="bs"),J442,)))</f>
        <v>林俊宏</v>
      </c>
      <c r="M440" s="375"/>
      <c r="N440" s="380"/>
      <c r="O440" s="382"/>
      <c r="P440" s="388"/>
      <c r="Q440" s="387"/>
      <c r="R440" s="360"/>
    </row>
    <row r="441" spans="1:18" s="361" customFormat="1" ht="13.5" customHeight="1">
      <c r="A441" s="363" t="s">
        <v>172</v>
      </c>
      <c r="B441" s="349">
        <f>IF($D441="","",VLOOKUP($D441,'[6]男單2.0名單'!$A$6:$P$261,15))</f>
        <v>0</v>
      </c>
      <c r="C441" s="350">
        <f>IF($D441="","",VLOOKUP($D441,'[6]男單2.0名單'!$A$6:$P$261,16))</f>
        <v>0</v>
      </c>
      <c r="D441" s="351">
        <v>37</v>
      </c>
      <c r="E441" s="352" t="str">
        <f>UPPER(IF($D441="","",VLOOKUP($D441,'[6]男單2.0名單'!$A$6:$P$261,2)))</f>
        <v>潘佳甫</v>
      </c>
      <c r="F441" s="454" t="str">
        <f>IF($D441="","",VLOOKUP($D441,'[6]男單2.0名單'!$A$6:$P$261,3))</f>
        <v>悠活網球隊</v>
      </c>
      <c r="G441" s="454"/>
      <c r="H441" s="454"/>
      <c r="I441" s="353"/>
      <c r="J441" s="369"/>
      <c r="K441" s="376"/>
      <c r="L441" s="369">
        <v>64</v>
      </c>
      <c r="M441" s="369"/>
      <c r="N441" s="380"/>
      <c r="O441" s="382"/>
      <c r="P441" s="388"/>
      <c r="Q441" s="387"/>
      <c r="R441" s="360"/>
    </row>
    <row r="442" spans="1:18" s="361" customFormat="1" ht="13.5" customHeight="1">
      <c r="A442" s="348"/>
      <c r="B442" s="364"/>
      <c r="C442" s="365"/>
      <c r="D442" s="366"/>
      <c r="E442" s="354"/>
      <c r="F442" s="354"/>
      <c r="G442" s="354"/>
      <c r="H442" s="367" t="s">
        <v>14</v>
      </c>
      <c r="I442" s="368" t="s">
        <v>234</v>
      </c>
      <c r="J442" s="353" t="str">
        <f>UPPER(IF(OR(I442="a",I442="as"),E441,IF(OR(I442="b",I442="bs"),E443,)))</f>
        <v>潘佳甫</v>
      </c>
      <c r="K442" s="375"/>
      <c r="L442" s="369"/>
      <c r="M442" s="369"/>
      <c r="N442" s="380"/>
      <c r="O442" s="382"/>
      <c r="P442" s="397"/>
      <c r="Q442" s="387"/>
      <c r="R442" s="360"/>
    </row>
    <row r="443" spans="1:18" s="361" customFormat="1" ht="13.5" customHeight="1">
      <c r="A443" s="363" t="s">
        <v>173</v>
      </c>
      <c r="B443" s="349">
        <f>IF($D443="","",VLOOKUP($D443,'[6]男單2.0名單'!$A$6:$P$261,15))</f>
        <v>0</v>
      </c>
      <c r="C443" s="350">
        <f>IF($D443="","",VLOOKUP($D443,'[6]男單2.0名單'!$A$6:$P$261,16))</f>
        <v>0</v>
      </c>
      <c r="D443" s="351">
        <v>141</v>
      </c>
      <c r="E443" s="352" t="str">
        <f>UPPER(IF($D443="","",VLOOKUP($D443,'[6]男單2.0名單'!$A$6:$P$261,2)))</f>
        <v>BYE</v>
      </c>
      <c r="F443" s="454">
        <f>IF($D443="","",VLOOKUP($D443,'[6]男單2.0名單'!$A$6:$P$261,3))</f>
        <v>0</v>
      </c>
      <c r="G443" s="454"/>
      <c r="H443" s="454"/>
      <c r="I443" s="375"/>
      <c r="J443" s="369"/>
      <c r="K443" s="369"/>
      <c r="L443" s="369"/>
      <c r="M443" s="369"/>
      <c r="N443" s="380"/>
      <c r="O443" s="382"/>
      <c r="P443" s="388"/>
      <c r="Q443" s="387"/>
      <c r="R443" s="360"/>
    </row>
    <row r="444" spans="1:18" s="361" customFormat="1" ht="13.5" customHeight="1">
      <c r="A444" s="363"/>
      <c r="B444" s="364"/>
      <c r="C444" s="365"/>
      <c r="D444" s="366"/>
      <c r="E444" s="354"/>
      <c r="F444" s="354"/>
      <c r="G444" s="354"/>
      <c r="H444" s="354"/>
      <c r="I444" s="369"/>
      <c r="J444" s="369"/>
      <c r="K444" s="369"/>
      <c r="L444" s="369"/>
      <c r="M444" s="369"/>
      <c r="N444" s="377" t="s">
        <v>14</v>
      </c>
      <c r="O444" s="381" t="s">
        <v>358</v>
      </c>
      <c r="P444" s="375" t="str">
        <f>UPPER(IF(OR(O444="a",O444="as"),N436,IF(OR(O444="b",O444="bs"),N452,)))</f>
        <v>李安原</v>
      </c>
      <c r="Q444" s="398"/>
      <c r="R444" s="360"/>
    </row>
    <row r="445" spans="1:18" s="361" customFormat="1" ht="13.5" customHeight="1">
      <c r="A445" s="363" t="s">
        <v>174</v>
      </c>
      <c r="B445" s="349">
        <f>IF($D445="","",VLOOKUP($D445,'[6]男單2.0名單'!$A$6:$P$261,15))</f>
        <v>0</v>
      </c>
      <c r="C445" s="350">
        <f>IF($D445="","",VLOOKUP($D445,'[6]男單2.0名單'!$A$6:$P$261,16))</f>
        <v>0</v>
      </c>
      <c r="D445" s="351">
        <v>68</v>
      </c>
      <c r="E445" s="352" t="str">
        <f>UPPER(IF($D445="","",VLOOKUP($D445,'[6]男單2.0名單'!$A$6:$P$261,2)))</f>
        <v>李安原</v>
      </c>
      <c r="F445" s="454" t="str">
        <f>IF($D445="","",VLOOKUP($D445,'[6]男單2.0名單'!$A$6:$P$261,3))</f>
        <v>高雄鳳西網球場</v>
      </c>
      <c r="G445" s="454"/>
      <c r="H445" s="454"/>
      <c r="I445" s="353"/>
      <c r="J445" s="369"/>
      <c r="K445" s="369"/>
      <c r="L445" s="369"/>
      <c r="M445" s="369"/>
      <c r="N445" s="380"/>
      <c r="O445" s="382"/>
      <c r="P445" s="369">
        <v>62</v>
      </c>
      <c r="Q445" s="373"/>
      <c r="R445" s="360"/>
    </row>
    <row r="446" spans="1:18" s="361" customFormat="1" ht="13.5" customHeight="1">
      <c r="A446" s="363"/>
      <c r="B446" s="364"/>
      <c r="C446" s="365"/>
      <c r="D446" s="366"/>
      <c r="E446" s="354"/>
      <c r="F446" s="354"/>
      <c r="G446" s="354"/>
      <c r="H446" s="367" t="s">
        <v>14</v>
      </c>
      <c r="I446" s="368" t="s">
        <v>234</v>
      </c>
      <c r="J446" s="353" t="str">
        <f>UPPER(IF(OR(I446="a",I446="as"),E445,IF(OR(I446="b",I446="bs"),E447,)))</f>
        <v>李安原</v>
      </c>
      <c r="K446" s="353"/>
      <c r="L446" s="369"/>
      <c r="M446" s="369"/>
      <c r="N446" s="380"/>
      <c r="O446" s="382"/>
      <c r="P446" s="380"/>
      <c r="Q446" s="373"/>
      <c r="R446" s="360"/>
    </row>
    <row r="447" spans="1:18" s="361" customFormat="1" ht="13.5" customHeight="1">
      <c r="A447" s="363" t="s">
        <v>175</v>
      </c>
      <c r="B447" s="349">
        <f>IF($D447="","",VLOOKUP($D447,'[6]男單2.0名單'!$A$6:$P$261,15))</f>
        <v>0</v>
      </c>
      <c r="C447" s="350">
        <f>IF($D447="","",VLOOKUP($D447,'[6]男單2.0名單'!$A$6:$P$261,16))</f>
        <v>0</v>
      </c>
      <c r="D447" s="351">
        <v>142</v>
      </c>
      <c r="E447" s="352" t="str">
        <f>UPPER(IF($D447="","",VLOOKUP($D447,'[6]男單2.0名單'!$A$6:$P$261,2)))</f>
        <v>BYE</v>
      </c>
      <c r="F447" s="454">
        <f>IF($D447="","",VLOOKUP($D447,'[6]男單2.0名單'!$A$6:$P$261,3))</f>
        <v>0</v>
      </c>
      <c r="G447" s="454"/>
      <c r="H447" s="454"/>
      <c r="I447" s="375"/>
      <c r="J447" s="369"/>
      <c r="K447" s="376"/>
      <c r="L447" s="369"/>
      <c r="M447" s="369"/>
      <c r="N447" s="380"/>
      <c r="O447" s="382"/>
      <c r="P447" s="380"/>
      <c r="Q447" s="373"/>
      <c r="R447" s="360"/>
    </row>
    <row r="448" spans="1:18" s="361" customFormat="1" ht="13.5" customHeight="1">
      <c r="A448" s="348"/>
      <c r="B448" s="364"/>
      <c r="C448" s="365"/>
      <c r="D448" s="366"/>
      <c r="E448" s="354"/>
      <c r="F448" s="354"/>
      <c r="G448" s="354"/>
      <c r="H448" s="354"/>
      <c r="I448" s="369"/>
      <c r="J448" s="377" t="s">
        <v>14</v>
      </c>
      <c r="K448" s="381" t="s">
        <v>234</v>
      </c>
      <c r="L448" s="353" t="str">
        <f>UPPER(IF(OR(K448="a",K448="as"),J446,IF(OR(K448="b",K448="bs"),J450,)))</f>
        <v>李安原</v>
      </c>
      <c r="M448" s="353"/>
      <c r="N448" s="380"/>
      <c r="O448" s="382"/>
      <c r="P448" s="380"/>
      <c r="Q448" s="373"/>
      <c r="R448" s="360"/>
    </row>
    <row r="449" spans="1:18" s="361" customFormat="1" ht="13.5" customHeight="1">
      <c r="A449" s="363" t="s">
        <v>176</v>
      </c>
      <c r="B449" s="349">
        <f>IF($D449="","",VLOOKUP($D449,'[6]男單2.0名單'!$A$6:$P$261,15))</f>
        <v>0</v>
      </c>
      <c r="C449" s="350">
        <f>IF($D449="","",VLOOKUP($D449,'[6]男單2.0名單'!$A$6:$P$261,16))</f>
        <v>0</v>
      </c>
      <c r="D449" s="351">
        <v>118</v>
      </c>
      <c r="E449" s="352" t="str">
        <f>UPPER(IF($D449="","",VLOOKUP($D449,'[6]男單2.0名單'!$A$6:$P$261,2)))</f>
        <v>JOSEPH CHEN</v>
      </c>
      <c r="F449" s="454" t="str">
        <f>IF($D449="","",VLOOKUP($D449,'[6]男單2.0名單'!$A$6:$P$261,3))</f>
        <v>台北美國學校</v>
      </c>
      <c r="G449" s="454"/>
      <c r="H449" s="454"/>
      <c r="I449" s="353"/>
      <c r="J449" s="369"/>
      <c r="K449" s="376"/>
      <c r="L449" s="369">
        <v>60</v>
      </c>
      <c r="M449" s="376"/>
      <c r="N449" s="380"/>
      <c r="O449" s="382"/>
      <c r="P449" s="380"/>
      <c r="Q449" s="373"/>
      <c r="R449" s="360"/>
    </row>
    <row r="450" spans="1:18" s="361" customFormat="1" ht="13.5" customHeight="1">
      <c r="A450" s="363"/>
      <c r="B450" s="364"/>
      <c r="C450" s="365"/>
      <c r="D450" s="366"/>
      <c r="E450" s="354"/>
      <c r="F450" s="354"/>
      <c r="G450" s="354"/>
      <c r="H450" s="367" t="s">
        <v>14</v>
      </c>
      <c r="I450" s="368" t="s">
        <v>234</v>
      </c>
      <c r="J450" s="353" t="str">
        <f>UPPER(IF(OR(I450="a",I450="as"),E449,IF(OR(I450="b",I450="bs"),E451,)))</f>
        <v>JOSEPH CHEN</v>
      </c>
      <c r="K450" s="375"/>
      <c r="L450" s="369"/>
      <c r="M450" s="376"/>
      <c r="N450" s="380"/>
      <c r="O450" s="382"/>
      <c r="P450" s="380"/>
      <c r="Q450" s="373"/>
      <c r="R450" s="360"/>
    </row>
    <row r="451" spans="1:18" s="361" customFormat="1" ht="13.5" customHeight="1">
      <c r="A451" s="363" t="s">
        <v>177</v>
      </c>
      <c r="B451" s="349">
        <f>IF($D451="","",VLOOKUP($D451,'[6]男單2.0名單'!$A$6:$P$261,15))</f>
        <v>0</v>
      </c>
      <c r="C451" s="350">
        <f>IF($D451="","",VLOOKUP($D451,'[6]男單2.0名單'!$A$6:$P$261,16))</f>
        <v>0</v>
      </c>
      <c r="D451" s="351">
        <v>143</v>
      </c>
      <c r="E451" s="352" t="str">
        <f>UPPER(IF($D451="","",VLOOKUP($D451,'[6]男單2.0名單'!$A$6:$P$261,2)))</f>
        <v>BYE</v>
      </c>
      <c r="F451" s="454">
        <f>IF($D451="","",VLOOKUP($D451,'[6]男單2.0名單'!$A$6:$P$261,3))</f>
        <v>0</v>
      </c>
      <c r="G451" s="454"/>
      <c r="H451" s="454"/>
      <c r="I451" s="375"/>
      <c r="J451" s="369"/>
      <c r="K451" s="369"/>
      <c r="L451" s="369"/>
      <c r="M451" s="376"/>
      <c r="N451" s="380"/>
      <c r="O451" s="382"/>
      <c r="P451" s="380"/>
      <c r="Q451" s="373"/>
      <c r="R451" s="360"/>
    </row>
    <row r="452" spans="1:18" s="361" customFormat="1" ht="13.5" customHeight="1">
      <c r="A452" s="363"/>
      <c r="B452" s="364"/>
      <c r="C452" s="365"/>
      <c r="D452" s="366"/>
      <c r="E452" s="354"/>
      <c r="F452" s="354"/>
      <c r="G452" s="354"/>
      <c r="H452" s="367" t="s">
        <v>14</v>
      </c>
      <c r="I452" s="369"/>
      <c r="J452" s="369"/>
      <c r="K452" s="369"/>
      <c r="L452" s="377" t="s">
        <v>14</v>
      </c>
      <c r="M452" s="381" t="s">
        <v>234</v>
      </c>
      <c r="N452" s="353" t="str">
        <f>UPPER(IF(OR(M452="a",M452="as"),L448,IF(OR(M452="b",M452="bs"),L456,)))</f>
        <v>李安原</v>
      </c>
      <c r="O452" s="389"/>
      <c r="P452" s="380"/>
      <c r="Q452" s="373"/>
      <c r="R452" s="360"/>
    </row>
    <row r="453" spans="1:18" s="361" customFormat="1" ht="13.5" customHeight="1">
      <c r="A453" s="363" t="s">
        <v>178</v>
      </c>
      <c r="B453" s="349">
        <f>IF($D453="","",VLOOKUP($D453,'[6]男單2.0名單'!$A$6:$P$261,15))</f>
        <v>0</v>
      </c>
      <c r="C453" s="350">
        <f>IF($D453="","",VLOOKUP($D453,'[6]男單2.0名單'!$A$6:$P$261,16))</f>
        <v>0</v>
      </c>
      <c r="D453" s="351">
        <v>11</v>
      </c>
      <c r="E453" s="352" t="str">
        <f>UPPER(IF($D453="","",VLOOKUP($D453,'[6]男單2.0名單'!$A$6:$P$261,2)))</f>
        <v>黃奕傑</v>
      </c>
      <c r="F453" s="454" t="str">
        <f>IF($D453="","",VLOOKUP($D453,'[6]男單2.0名單'!$A$6:$P$261,3))</f>
        <v>摩斯漢堡(工作)</v>
      </c>
      <c r="G453" s="454"/>
      <c r="H453" s="454"/>
      <c r="I453" s="353"/>
      <c r="J453" s="369"/>
      <c r="K453" s="369"/>
      <c r="L453" s="369"/>
      <c r="M453" s="376"/>
      <c r="N453" s="369">
        <v>60</v>
      </c>
      <c r="O453" s="369"/>
      <c r="P453" s="380"/>
      <c r="Q453" s="373"/>
      <c r="R453" s="360"/>
    </row>
    <row r="454" spans="1:18" s="361" customFormat="1" ht="13.5" customHeight="1">
      <c r="A454" s="348"/>
      <c r="B454" s="364"/>
      <c r="C454" s="365"/>
      <c r="D454" s="366"/>
      <c r="E454" s="354"/>
      <c r="F454" s="354"/>
      <c r="G454" s="354"/>
      <c r="H454" s="367" t="s">
        <v>14</v>
      </c>
      <c r="I454" s="368" t="s">
        <v>234</v>
      </c>
      <c r="J454" s="353" t="str">
        <f>UPPER(IF(OR(I454="a",I454="as"),E453,IF(OR(I454="b",I454="bs"),E455,)))</f>
        <v>黃奕傑</v>
      </c>
      <c r="K454" s="353"/>
      <c r="L454" s="369"/>
      <c r="M454" s="376"/>
      <c r="N454" s="369"/>
      <c r="O454" s="369"/>
      <c r="P454" s="380"/>
      <c r="Q454" s="373"/>
      <c r="R454" s="360"/>
    </row>
    <row r="455" spans="1:18" s="361" customFormat="1" ht="13.5" customHeight="1">
      <c r="A455" s="363" t="s">
        <v>179</v>
      </c>
      <c r="B455" s="349">
        <f>IF($D455="","",VLOOKUP($D455,'[6]男單2.0名單'!$A$6:$P$261,15))</f>
        <v>0</v>
      </c>
      <c r="C455" s="350">
        <f>IF($D455="","",VLOOKUP($D455,'[6]男單2.0名單'!$A$6:$P$261,16))</f>
        <v>0</v>
      </c>
      <c r="D455" s="351">
        <v>144</v>
      </c>
      <c r="E455" s="352" t="str">
        <f>UPPER(IF($D455="","",VLOOKUP($D455,'[6]男單2.0名單'!$A$6:$P$261,2)))</f>
        <v>BYE</v>
      </c>
      <c r="F455" s="454">
        <f>IF($D455="","",VLOOKUP($D455,'[6]男單2.0名單'!$A$6:$P$261,3))</f>
        <v>0</v>
      </c>
      <c r="G455" s="454"/>
      <c r="H455" s="454"/>
      <c r="I455" s="375"/>
      <c r="J455" s="369"/>
      <c r="K455" s="376"/>
      <c r="L455" s="369"/>
      <c r="M455" s="376"/>
      <c r="N455" s="369"/>
      <c r="O455" s="369"/>
      <c r="P455" s="380"/>
      <c r="Q455" s="373"/>
      <c r="R455" s="360"/>
    </row>
    <row r="456" spans="1:18" s="361" customFormat="1" ht="13.5" customHeight="1">
      <c r="A456" s="363"/>
      <c r="B456" s="364"/>
      <c r="C456" s="365"/>
      <c r="D456" s="366"/>
      <c r="E456" s="354"/>
      <c r="F456" s="354"/>
      <c r="G456" s="354"/>
      <c r="H456" s="354"/>
      <c r="I456" s="369"/>
      <c r="J456" s="377" t="s">
        <v>14</v>
      </c>
      <c r="K456" s="381" t="s">
        <v>234</v>
      </c>
      <c r="L456" s="353" t="str">
        <f>UPPER(IF(OR(K456="a",K456="as"),J454,IF(OR(K456="b",K456="bs"),J458,)))</f>
        <v>黃奕傑</v>
      </c>
      <c r="M456" s="375"/>
      <c r="N456" s="369"/>
      <c r="O456" s="369"/>
      <c r="P456" s="380"/>
      <c r="Q456" s="373"/>
      <c r="R456" s="360"/>
    </row>
    <row r="457" spans="1:18" s="361" customFormat="1" ht="13.5" customHeight="1">
      <c r="A457" s="363" t="s">
        <v>180</v>
      </c>
      <c r="B457" s="349">
        <f>IF($D457="","",VLOOKUP($D457,'[6]男單2.0名單'!$A$6:$P$261,15))</f>
        <v>0</v>
      </c>
      <c r="C457" s="350">
        <f>IF($D457="","",VLOOKUP($D457,'[6]男單2.0名單'!$A$6:$P$261,16))</f>
        <v>0</v>
      </c>
      <c r="D457" s="351">
        <v>88</v>
      </c>
      <c r="E457" s="352" t="str">
        <f>UPPER(IF($D457="","",VLOOKUP($D457,'[6]男單2.0名單'!$A$6:$P$261,2)))</f>
        <v>陳佳瑋</v>
      </c>
      <c r="F457" s="454" t="str">
        <f>IF($D457="","",VLOOKUP($D457,'[6]男單2.0名單'!$A$6:$P$261,3))</f>
        <v>育達商業科技大學</v>
      </c>
      <c r="G457" s="454"/>
      <c r="H457" s="454"/>
      <c r="I457" s="353"/>
      <c r="J457" s="369"/>
      <c r="K457" s="376"/>
      <c r="L457" s="369">
        <v>63</v>
      </c>
      <c r="M457" s="369"/>
      <c r="N457" s="369"/>
      <c r="O457" s="369"/>
      <c r="P457" s="380"/>
      <c r="Q457" s="373"/>
      <c r="R457" s="360"/>
    </row>
    <row r="458" spans="1:18" s="361" customFormat="1" ht="13.5" customHeight="1">
      <c r="A458" s="363"/>
      <c r="B458" s="364"/>
      <c r="C458" s="365"/>
      <c r="D458" s="366"/>
      <c r="E458" s="354"/>
      <c r="F458" s="354"/>
      <c r="G458" s="354"/>
      <c r="H458" s="367" t="s">
        <v>14</v>
      </c>
      <c r="I458" s="368" t="s">
        <v>234</v>
      </c>
      <c r="J458" s="353" t="str">
        <f>UPPER(IF(OR(I458="a",I458="as"),E457,IF(OR(I458="b",I458="bs"),E459,)))</f>
        <v>陳佳瑋</v>
      </c>
      <c r="K458" s="375"/>
      <c r="L458" s="369"/>
      <c r="M458" s="369"/>
      <c r="N458" s="369"/>
      <c r="O458" s="369"/>
      <c r="P458" s="380"/>
      <c r="Q458" s="373"/>
      <c r="R458" s="360"/>
    </row>
    <row r="459" spans="1:19" s="361" customFormat="1" ht="13.5" customHeight="1">
      <c r="A459" s="363" t="s">
        <v>181</v>
      </c>
      <c r="B459" s="349">
        <f>IF($D459="","",VLOOKUP($D459,'[6]男單2.0名單'!$A$6:$P$261,15))</f>
        <v>0</v>
      </c>
      <c r="C459" s="350">
        <f>IF($D459="","",VLOOKUP($D459,'[6]男單2.0名單'!$A$6:$P$261,16))</f>
        <v>0</v>
      </c>
      <c r="D459" s="351">
        <v>145</v>
      </c>
      <c r="E459" s="352" t="str">
        <f>UPPER(IF($D459="","",VLOOKUP($D459,'[6]男單2.0名單'!$A$6:$P$261,2)))</f>
        <v>BYE</v>
      </c>
      <c r="F459" s="454">
        <f>IF($D459="","",VLOOKUP($D459,'[6]男單2.0名單'!$A$6:$P$261,3))</f>
        <v>0</v>
      </c>
      <c r="G459" s="454"/>
      <c r="H459" s="454"/>
      <c r="I459" s="375"/>
      <c r="J459" s="369"/>
      <c r="K459" s="369"/>
      <c r="L459" s="369"/>
      <c r="M459" s="369"/>
      <c r="N459" s="380"/>
      <c r="O459" s="390"/>
      <c r="P459" s="380"/>
      <c r="Q459" s="373"/>
      <c r="R459" s="360"/>
      <c r="S459" s="414"/>
    </row>
    <row r="460" spans="1:19" s="337" customFormat="1" ht="14.25">
      <c r="A460" s="331"/>
      <c r="B460" s="332" t="s">
        <v>217</v>
      </c>
      <c r="C460" s="332" t="s">
        <v>218</v>
      </c>
      <c r="D460" s="333"/>
      <c r="E460" s="334" t="s">
        <v>219</v>
      </c>
      <c r="F460" s="456" t="s">
        <v>220</v>
      </c>
      <c r="G460" s="456"/>
      <c r="H460" s="456"/>
      <c r="I460" s="334"/>
      <c r="J460" s="332" t="s">
        <v>221</v>
      </c>
      <c r="K460" s="336"/>
      <c r="L460" s="332" t="s">
        <v>222</v>
      </c>
      <c r="M460" s="336"/>
      <c r="N460" s="332" t="s">
        <v>237</v>
      </c>
      <c r="O460" s="336"/>
      <c r="P460" s="332" t="s">
        <v>238</v>
      </c>
      <c r="Q460" s="332" t="s">
        <v>239</v>
      </c>
      <c r="S460" s="399"/>
    </row>
    <row r="461" ht="4.5" customHeight="1" thickBot="1">
      <c r="A461" s="363"/>
    </row>
    <row r="462" spans="1:20" s="361" customFormat="1" ht="13.5" customHeight="1">
      <c r="A462" s="363" t="s">
        <v>359</v>
      </c>
      <c r="B462" s="349">
        <f>IF($D462="","",VLOOKUP($D462,'[6]男單2.0名單'!$A$6:$P$261,15))</f>
        <v>0</v>
      </c>
      <c r="C462" s="350">
        <f>IF($D462="","",VLOOKUP($D462,'[6]男單2.0名單'!$A$6:$P$261,16))</f>
        <v>0</v>
      </c>
      <c r="D462" s="351">
        <v>69</v>
      </c>
      <c r="E462" s="352" t="str">
        <f>UPPER(IF($D462="","",VLOOKUP($D462,'[6]男單2.0名單'!$A$6:$P$261,2)))</f>
        <v>林俊瑋</v>
      </c>
      <c r="F462" s="454" t="str">
        <f>IF($D462="","",VLOOKUP($D462,'[6]男單2.0名單'!$A$6:$P$261,3))</f>
        <v>復興電台</v>
      </c>
      <c r="G462" s="454"/>
      <c r="H462" s="454"/>
      <c r="I462" s="353"/>
      <c r="J462" s="354"/>
      <c r="K462" s="354"/>
      <c r="L462" s="354"/>
      <c r="M462" s="355"/>
      <c r="N462" s="356"/>
      <c r="O462" s="357"/>
      <c r="P462" s="358"/>
      <c r="Q462" s="359"/>
      <c r="R462" s="360"/>
      <c r="T462" s="362" t="e">
        <f>#REF!</f>
        <v>#REF!</v>
      </c>
    </row>
    <row r="463" spans="1:20" s="361" customFormat="1" ht="13.5" customHeight="1">
      <c r="A463" s="363"/>
      <c r="B463" s="364"/>
      <c r="C463" s="365"/>
      <c r="D463" s="366"/>
      <c r="E463" s="354"/>
      <c r="F463" s="354"/>
      <c r="G463" s="354"/>
      <c r="H463" s="367" t="s">
        <v>14</v>
      </c>
      <c r="I463" s="368" t="s">
        <v>234</v>
      </c>
      <c r="J463" s="353" t="str">
        <f>UPPER(IF(OR(I463="a",I463="as"),E462,IF(OR(I463="b",I463="bs"),E464,)))</f>
        <v>林俊瑋</v>
      </c>
      <c r="K463" s="353"/>
      <c r="L463" s="369"/>
      <c r="M463" s="370"/>
      <c r="N463" s="371"/>
      <c r="O463" s="372"/>
      <c r="P463" s="371"/>
      <c r="Q463" s="373"/>
      <c r="R463" s="360"/>
      <c r="T463" s="374" t="e">
        <f>#REF!</f>
        <v>#REF!</v>
      </c>
    </row>
    <row r="464" spans="1:20" s="361" customFormat="1" ht="13.5" customHeight="1">
      <c r="A464" s="363" t="s">
        <v>360</v>
      </c>
      <c r="B464" s="349">
        <f>IF($D464="","",VLOOKUP($D464,'[6]男單2.0名單'!$A$6:$P$261,15))</f>
        <v>0</v>
      </c>
      <c r="C464" s="350">
        <f>IF($D464="","",VLOOKUP($D464,'[6]男單2.0名單'!$A$6:$P$261,16))</f>
        <v>0</v>
      </c>
      <c r="D464" s="351">
        <v>137</v>
      </c>
      <c r="E464" s="352" t="str">
        <f>UPPER(IF($D464="","",VLOOKUP($D464,'[6]男單2.0名單'!$A$6:$P$261,2)))</f>
        <v>BYE</v>
      </c>
      <c r="F464" s="454">
        <f>IF($D464="","",VLOOKUP($D464,'[6]男單2.0名單'!$A$6:$P$261,3))</f>
        <v>0</v>
      </c>
      <c r="G464" s="454"/>
      <c r="H464" s="454"/>
      <c r="I464" s="375"/>
      <c r="J464" s="369"/>
      <c r="K464" s="376"/>
      <c r="L464" s="369"/>
      <c r="M464" s="370"/>
      <c r="N464" s="371"/>
      <c r="O464" s="372"/>
      <c r="P464" s="371"/>
      <c r="Q464" s="373"/>
      <c r="R464" s="360"/>
      <c r="T464" s="374" t="e">
        <f>#REF!</f>
        <v>#REF!</v>
      </c>
    </row>
    <row r="465" spans="1:20" s="361" customFormat="1" ht="13.5" customHeight="1">
      <c r="A465" s="363"/>
      <c r="B465" s="364"/>
      <c r="C465" s="365"/>
      <c r="D465" s="366"/>
      <c r="E465" s="354"/>
      <c r="F465" s="354"/>
      <c r="G465" s="354"/>
      <c r="H465" s="354"/>
      <c r="I465" s="369"/>
      <c r="J465" s="377" t="s">
        <v>14</v>
      </c>
      <c r="K465" s="381" t="s">
        <v>236</v>
      </c>
      <c r="L465" s="353" t="str">
        <f>UPPER(IF(OR(K465="a",K465="as"),J463,IF(OR(K465="b",K465="bs"),J467,)))</f>
        <v>王家鴻</v>
      </c>
      <c r="M465" s="370"/>
      <c r="N465" s="370"/>
      <c r="O465" s="370"/>
      <c r="P465" s="371"/>
      <c r="Q465" s="373"/>
      <c r="R465" s="360"/>
      <c r="T465" s="374" t="e">
        <f>#REF!</f>
        <v>#REF!</v>
      </c>
    </row>
    <row r="466" spans="1:20" s="361" customFormat="1" ht="13.5" customHeight="1">
      <c r="A466" s="348" t="s">
        <v>361</v>
      </c>
      <c r="B466" s="349">
        <f>IF($D466="","",VLOOKUP($D466,'[6]男單2.0名單'!$A$6:$P$261,15))</f>
        <v>0</v>
      </c>
      <c r="C466" s="350">
        <f>IF($D466="","",VLOOKUP($D466,'[6]男單2.0名單'!$A$6:$P$261,16))</f>
        <v>0</v>
      </c>
      <c r="D466" s="351">
        <v>9</v>
      </c>
      <c r="E466" s="352" t="str">
        <f>UPPER(IF($D466="","",VLOOKUP($D466,'[6]男單2.0名單'!$A$6:$P$261,2)))</f>
        <v>王家鴻</v>
      </c>
      <c r="F466" s="454">
        <f>IF($D466="","",VLOOKUP($D466,'[6]男單2.0名單'!$A$6:$P$261,3))</f>
        <v>0</v>
      </c>
      <c r="G466" s="454"/>
      <c r="H466" s="454"/>
      <c r="I466" s="353"/>
      <c r="J466" s="369"/>
      <c r="K466" s="376"/>
      <c r="L466" s="369">
        <v>62</v>
      </c>
      <c r="M466" s="379"/>
      <c r="N466" s="369"/>
      <c r="O466" s="369"/>
      <c r="P466" s="380"/>
      <c r="Q466" s="373"/>
      <c r="R466" s="360"/>
      <c r="T466" s="374" t="e">
        <f>#REF!</f>
        <v>#REF!</v>
      </c>
    </row>
    <row r="467" spans="1:20" s="361" customFormat="1" ht="13.5" customHeight="1">
      <c r="A467" s="363"/>
      <c r="B467" s="364"/>
      <c r="C467" s="365"/>
      <c r="D467" s="366"/>
      <c r="E467" s="354"/>
      <c r="F467" s="354"/>
      <c r="G467" s="354"/>
      <c r="H467" s="367" t="s">
        <v>14</v>
      </c>
      <c r="I467" s="368" t="s">
        <v>234</v>
      </c>
      <c r="J467" s="353" t="str">
        <f>UPPER(IF(OR(I467="a",I467="as"),E466,IF(OR(I467="b",I467="bs"),E468,)))</f>
        <v>王家鴻</v>
      </c>
      <c r="K467" s="375"/>
      <c r="L467" s="369"/>
      <c r="M467" s="376"/>
      <c r="N467" s="369"/>
      <c r="O467" s="369"/>
      <c r="P467" s="380"/>
      <c r="Q467" s="373"/>
      <c r="R467" s="360"/>
      <c r="T467" s="374" t="e">
        <f>#REF!</f>
        <v>#REF!</v>
      </c>
    </row>
    <row r="468" spans="1:20" s="361" customFormat="1" ht="13.5" customHeight="1">
      <c r="A468" s="363" t="s">
        <v>182</v>
      </c>
      <c r="B468" s="349">
        <f>IF($D468="","",VLOOKUP($D468,'[6]男單2.0名單'!$A$6:$P$261,15))</f>
        <v>0</v>
      </c>
      <c r="C468" s="350">
        <f>IF($D468="","",VLOOKUP($D468,'[6]男單2.0名單'!$A$6:$P$261,16))</f>
        <v>0</v>
      </c>
      <c r="D468" s="351">
        <v>138</v>
      </c>
      <c r="E468" s="352" t="str">
        <f>UPPER(IF($D468="","",VLOOKUP($D468,'[6]男單2.0名單'!$A$6:$P$261,2)))</f>
        <v>BYE</v>
      </c>
      <c r="F468" s="454">
        <f>IF($D468="","",VLOOKUP($D468,'[6]男單2.0名單'!$A$6:$P$261,3))</f>
        <v>0</v>
      </c>
      <c r="G468" s="454"/>
      <c r="H468" s="454"/>
      <c r="I468" s="375"/>
      <c r="J468" s="369"/>
      <c r="K468" s="369"/>
      <c r="L468" s="369"/>
      <c r="M468" s="376"/>
      <c r="N468" s="369"/>
      <c r="O468" s="369"/>
      <c r="P468" s="380"/>
      <c r="Q468" s="373"/>
      <c r="R468" s="360"/>
      <c r="T468" s="374" t="e">
        <f>#REF!</f>
        <v>#REF!</v>
      </c>
    </row>
    <row r="469" spans="1:21" s="361" customFormat="1" ht="13.5" customHeight="1">
      <c r="A469" s="363"/>
      <c r="B469" s="364"/>
      <c r="C469" s="365"/>
      <c r="D469" s="366"/>
      <c r="E469" s="354"/>
      <c r="F469" s="354"/>
      <c r="G469" s="354"/>
      <c r="H469" s="367" t="s">
        <v>14</v>
      </c>
      <c r="I469" s="369"/>
      <c r="J469" s="369"/>
      <c r="K469" s="369"/>
      <c r="L469" s="377" t="s">
        <v>14</v>
      </c>
      <c r="M469" s="381" t="s">
        <v>234</v>
      </c>
      <c r="N469" s="353" t="str">
        <f>UPPER(IF(OR(M469="a",M469="as"),L465,IF(OR(M469="b",M469="bs"),L473,)))</f>
        <v>王家鴻</v>
      </c>
      <c r="O469" s="353"/>
      <c r="P469" s="380"/>
      <c r="Q469" s="373"/>
      <c r="R469" s="360"/>
      <c r="T469" s="374" t="e">
        <f>#REF!</f>
        <v>#REF!</v>
      </c>
      <c r="U469" s="310"/>
    </row>
    <row r="470" spans="1:20" s="361" customFormat="1" ht="13.5" customHeight="1">
      <c r="A470" s="363" t="s">
        <v>183</v>
      </c>
      <c r="B470" s="349">
        <f>IF($D470="","",VLOOKUP($D470,'[6]男單2.0名單'!$A$6:$P$261,15))</f>
        <v>0</v>
      </c>
      <c r="C470" s="350">
        <f>IF($D470="","",VLOOKUP($D470,'[6]男單2.0名單'!$A$6:$P$261,16))</f>
        <v>0</v>
      </c>
      <c r="D470" s="351">
        <v>33</v>
      </c>
      <c r="E470" s="352" t="str">
        <f>UPPER(IF($D470="","",VLOOKUP($D470,'[6]男單2.0名單'!$A$6:$P$261,2)))</f>
        <v>劉上銘</v>
      </c>
      <c r="F470" s="454" t="str">
        <f>IF($D470="","",VLOOKUP($D470,'[6]男單2.0名單'!$A$6:$P$261,3))</f>
        <v>誠業法律事務所</v>
      </c>
      <c r="G470" s="454"/>
      <c r="H470" s="454"/>
      <c r="I470" s="353"/>
      <c r="J470" s="369"/>
      <c r="K470" s="369"/>
      <c r="L470" s="369"/>
      <c r="M470" s="376"/>
      <c r="N470" s="369">
        <v>61</v>
      </c>
      <c r="O470" s="382"/>
      <c r="P470" s="380"/>
      <c r="Q470" s="373"/>
      <c r="R470" s="360"/>
      <c r="T470" s="374" t="e">
        <f>#REF!</f>
        <v>#REF!</v>
      </c>
    </row>
    <row r="471" spans="1:20" s="361" customFormat="1" ht="13.5" customHeight="1" thickBot="1">
      <c r="A471" s="363"/>
      <c r="B471" s="364"/>
      <c r="C471" s="365"/>
      <c r="D471" s="366"/>
      <c r="E471" s="354"/>
      <c r="F471" s="354"/>
      <c r="G471" s="354"/>
      <c r="H471" s="367" t="s">
        <v>14</v>
      </c>
      <c r="I471" s="368" t="s">
        <v>234</v>
      </c>
      <c r="J471" s="353" t="str">
        <f>UPPER(IF(OR(I471="a",I471="as"),E470,IF(OR(I471="b",I471="bs"),E472,)))</f>
        <v>劉上銘</v>
      </c>
      <c r="K471" s="353"/>
      <c r="L471" s="369"/>
      <c r="M471" s="376"/>
      <c r="N471" s="380"/>
      <c r="O471" s="382"/>
      <c r="P471" s="380"/>
      <c r="Q471" s="373"/>
      <c r="R471" s="360"/>
      <c r="T471" s="383" t="e">
        <f>#REF!</f>
        <v>#REF!</v>
      </c>
    </row>
    <row r="472" spans="1:18" s="361" customFormat="1" ht="13.5" customHeight="1">
      <c r="A472" s="348" t="s">
        <v>184</v>
      </c>
      <c r="B472" s="349">
        <f>IF($D472="","",VLOOKUP($D472,'[6]男單2.0名單'!$A$6:$P$261,15))</f>
        <v>0</v>
      </c>
      <c r="C472" s="350">
        <f>IF($D472="","",VLOOKUP($D472,'[6]男單2.0名單'!$A$6:$P$261,16))</f>
        <v>0</v>
      </c>
      <c r="D472" s="351">
        <v>137</v>
      </c>
      <c r="E472" s="352" t="str">
        <f>UPPER(IF($D472="","",VLOOKUP($D472,'[6]男單2.0名單'!$A$6:$P$261,2)))</f>
        <v>BYE</v>
      </c>
      <c r="F472" s="454">
        <f>IF($D472="","",VLOOKUP($D472,'[6]男單2.0名單'!$A$6:$P$261,3))</f>
        <v>0</v>
      </c>
      <c r="G472" s="454"/>
      <c r="H472" s="454"/>
      <c r="I472" s="375"/>
      <c r="J472" s="369"/>
      <c r="K472" s="376"/>
      <c r="L472" s="369"/>
      <c r="M472" s="376"/>
      <c r="N472" s="380"/>
      <c r="O472" s="382"/>
      <c r="P472" s="380"/>
      <c r="Q472" s="373"/>
      <c r="R472" s="360"/>
    </row>
    <row r="473" spans="1:18" s="361" customFormat="1" ht="13.5" customHeight="1">
      <c r="A473" s="363"/>
      <c r="B473" s="364"/>
      <c r="C473" s="365"/>
      <c r="D473" s="366"/>
      <c r="E473" s="354"/>
      <c r="F473" s="354"/>
      <c r="G473" s="354"/>
      <c r="H473" s="354"/>
      <c r="I473" s="369"/>
      <c r="J473" s="377" t="s">
        <v>14</v>
      </c>
      <c r="K473" s="381" t="s">
        <v>234</v>
      </c>
      <c r="L473" s="353" t="str">
        <f>UPPER(IF(OR(K473="a",K473="as"),J471,IF(OR(K473="b",K473="bs"),J475,)))</f>
        <v>劉上銘</v>
      </c>
      <c r="M473" s="375"/>
      <c r="N473" s="380"/>
      <c r="O473" s="382"/>
      <c r="P473" s="380"/>
      <c r="Q473" s="373"/>
      <c r="R473" s="360"/>
    </row>
    <row r="474" spans="1:18" s="361" customFormat="1" ht="13.5" customHeight="1">
      <c r="A474" s="363" t="s">
        <v>185</v>
      </c>
      <c r="B474" s="349">
        <f>IF($D474="","",VLOOKUP($D474,'[6]男單2.0名單'!$A$6:$P$261,15))</f>
        <v>0</v>
      </c>
      <c r="C474" s="350">
        <f>IF($D474="","",VLOOKUP($D474,'[6]男單2.0名單'!$A$6:$P$261,16))</f>
        <v>0</v>
      </c>
      <c r="D474" s="351">
        <v>109</v>
      </c>
      <c r="E474" s="352" t="str">
        <f>UPPER(IF($D474="","",VLOOKUP($D474,'[6]男單2.0名單'!$A$6:$P$261,2)))</f>
        <v>李綱</v>
      </c>
      <c r="F474" s="454" t="str">
        <f>IF($D474="","",VLOOKUP($D474,'[6]男單2.0名單'!$A$6:$P$261,3))</f>
        <v>國立台北商業技術學院</v>
      </c>
      <c r="G474" s="454"/>
      <c r="H474" s="454"/>
      <c r="I474" s="353"/>
      <c r="J474" s="369"/>
      <c r="K474" s="376"/>
      <c r="L474" s="369">
        <v>61</v>
      </c>
      <c r="M474" s="369"/>
      <c r="N474" s="380"/>
      <c r="O474" s="382"/>
      <c r="P474" s="380"/>
      <c r="Q474" s="373"/>
      <c r="R474" s="360"/>
    </row>
    <row r="475" spans="1:18" s="361" customFormat="1" ht="13.5" customHeight="1">
      <c r="A475" s="363"/>
      <c r="B475" s="364"/>
      <c r="C475" s="365"/>
      <c r="D475" s="366"/>
      <c r="E475" s="354"/>
      <c r="F475" s="354"/>
      <c r="G475" s="354"/>
      <c r="H475" s="367" t="s">
        <v>14</v>
      </c>
      <c r="I475" s="368" t="s">
        <v>234</v>
      </c>
      <c r="J475" s="353" t="str">
        <f>UPPER(IF(OR(I475="a",I475="as"),E474,IF(OR(I475="b",I475="bs"),E476,)))</f>
        <v>李綱</v>
      </c>
      <c r="K475" s="375"/>
      <c r="L475" s="369"/>
      <c r="M475" s="369"/>
      <c r="N475" s="380"/>
      <c r="O475" s="382"/>
      <c r="P475" s="384"/>
      <c r="Q475" s="373"/>
      <c r="R475" s="360"/>
    </row>
    <row r="476" spans="1:18" s="361" customFormat="1" ht="13.5" customHeight="1">
      <c r="A476" s="363" t="s">
        <v>186</v>
      </c>
      <c r="B476" s="349">
        <f>IF($D476="","",VLOOKUP($D476,'[6]男單2.0名單'!$A$6:$P$261,15))</f>
        <v>0</v>
      </c>
      <c r="C476" s="350">
        <f>IF($D476="","",VLOOKUP($D476,'[6]男單2.0名單'!$A$6:$P$261,16))</f>
        <v>0</v>
      </c>
      <c r="D476" s="351">
        <v>138</v>
      </c>
      <c r="E476" s="352" t="str">
        <f>UPPER(IF($D476="","",VLOOKUP($D476,'[6]男單2.0名單'!$A$6:$P$261,2)))</f>
        <v>BYE</v>
      </c>
      <c r="F476" s="454">
        <f>IF($D476="","",VLOOKUP($D476,'[6]男單2.0名單'!$A$6:$P$261,3))</f>
        <v>0</v>
      </c>
      <c r="G476" s="454"/>
      <c r="H476" s="454"/>
      <c r="I476" s="375"/>
      <c r="J476" s="369"/>
      <c r="K476" s="369"/>
      <c r="L476" s="369"/>
      <c r="M476" s="369"/>
      <c r="N476" s="380"/>
      <c r="O476" s="382"/>
      <c r="P476" s="380"/>
      <c r="Q476" s="373"/>
      <c r="R476" s="360"/>
    </row>
    <row r="477" spans="1:18" s="361" customFormat="1" ht="13.5" customHeight="1">
      <c r="A477" s="363"/>
      <c r="B477" s="364"/>
      <c r="C477" s="365"/>
      <c r="D477" s="366"/>
      <c r="E477" s="354"/>
      <c r="F477" s="354"/>
      <c r="G477" s="354"/>
      <c r="H477" s="354"/>
      <c r="I477" s="369"/>
      <c r="J477" s="369"/>
      <c r="K477" s="369"/>
      <c r="L477" s="369"/>
      <c r="M477" s="369"/>
      <c r="N477" s="377" t="s">
        <v>14</v>
      </c>
      <c r="O477" s="381" t="s">
        <v>358</v>
      </c>
      <c r="P477" s="353" t="str">
        <f>UPPER(IF(OR(O477="a",O477="as"),N469,IF(OR(O477="b",O477="bs"),N485,)))</f>
        <v>詹程翔</v>
      </c>
      <c r="Q477" s="386"/>
      <c r="R477" s="360"/>
    </row>
    <row r="478" spans="1:18" s="361" customFormat="1" ht="13.5" customHeight="1">
      <c r="A478" s="348" t="s">
        <v>187</v>
      </c>
      <c r="B478" s="349">
        <f>IF($D478="","",VLOOKUP($D478,'[6]男單2.0名單'!$A$6:$P$261,15))</f>
        <v>0</v>
      </c>
      <c r="C478" s="350">
        <f>IF($D478="","",VLOOKUP($D478,'[6]男單2.0名單'!$A$6:$P$261,16))</f>
        <v>0</v>
      </c>
      <c r="D478" s="351">
        <v>89</v>
      </c>
      <c r="E478" s="352" t="str">
        <f>UPPER(IF($D478="","",VLOOKUP($D478,'[6]男單2.0名單'!$A$6:$P$261,2)))</f>
        <v>鄧順文</v>
      </c>
      <c r="F478" s="454" t="str">
        <f>IF($D478="","",VLOOKUP($D478,'[6]男單2.0名單'!$A$6:$P$261,3))</f>
        <v>育達商業科技大學</v>
      </c>
      <c r="G478" s="454"/>
      <c r="H478" s="454"/>
      <c r="I478" s="353"/>
      <c r="J478" s="369"/>
      <c r="K478" s="369"/>
      <c r="L478" s="369"/>
      <c r="M478" s="369"/>
      <c r="N478" s="380"/>
      <c r="O478" s="382"/>
      <c r="P478" s="379"/>
      <c r="Q478" s="387"/>
      <c r="R478" s="360"/>
    </row>
    <row r="479" spans="1:18" s="361" customFormat="1" ht="13.5" customHeight="1">
      <c r="A479" s="363"/>
      <c r="B479" s="364"/>
      <c r="C479" s="365"/>
      <c r="D479" s="366"/>
      <c r="E479" s="354"/>
      <c r="F479" s="354"/>
      <c r="G479" s="354"/>
      <c r="H479" s="367" t="s">
        <v>14</v>
      </c>
      <c r="I479" s="368" t="s">
        <v>234</v>
      </c>
      <c r="J479" s="353" t="str">
        <f>UPPER(IF(OR(I479="a",I479="as"),E478,IF(OR(I479="b",I479="bs"),E480,)))</f>
        <v>鄧順文</v>
      </c>
      <c r="K479" s="353"/>
      <c r="L479" s="369"/>
      <c r="M479" s="369"/>
      <c r="N479" s="380"/>
      <c r="O479" s="382"/>
      <c r="P479" s="388"/>
      <c r="Q479" s="387"/>
      <c r="R479" s="360"/>
    </row>
    <row r="480" spans="1:18" s="361" customFormat="1" ht="13.5" customHeight="1">
      <c r="A480" s="363" t="s">
        <v>188</v>
      </c>
      <c r="B480" s="349">
        <f>IF($D480="","",VLOOKUP($D480,'[6]男單2.0名單'!$A$6:$P$261,15))</f>
        <v>0</v>
      </c>
      <c r="C480" s="350">
        <f>IF($D480="","",VLOOKUP($D480,'[6]男單2.0名單'!$A$6:$P$261,16))</f>
        <v>0</v>
      </c>
      <c r="D480" s="351">
        <v>139</v>
      </c>
      <c r="E480" s="352" t="str">
        <f>UPPER(IF($D480="","",VLOOKUP($D480,'[6]男單2.0名單'!$A$6:$P$261,2)))</f>
        <v>BYE</v>
      </c>
      <c r="F480" s="454">
        <f>IF($D480="","",VLOOKUP($D480,'[6]男單2.0名單'!$A$6:$P$261,3))</f>
        <v>0</v>
      </c>
      <c r="G480" s="454"/>
      <c r="H480" s="454"/>
      <c r="I480" s="375"/>
      <c r="J480" s="369"/>
      <c r="K480" s="376"/>
      <c r="L480" s="369"/>
      <c r="M480" s="369"/>
      <c r="N480" s="380"/>
      <c r="O480" s="382"/>
      <c r="P480" s="388"/>
      <c r="Q480" s="387"/>
      <c r="R480" s="360"/>
    </row>
    <row r="481" spans="1:18" s="361" customFormat="1" ht="13.5" customHeight="1">
      <c r="A481" s="363"/>
      <c r="B481" s="364"/>
      <c r="C481" s="365"/>
      <c r="D481" s="366"/>
      <c r="E481" s="354"/>
      <c r="F481" s="354"/>
      <c r="G481" s="354"/>
      <c r="H481" s="354"/>
      <c r="I481" s="369"/>
      <c r="J481" s="377" t="s">
        <v>14</v>
      </c>
      <c r="K481" s="381" t="s">
        <v>236</v>
      </c>
      <c r="L481" s="353" t="str">
        <f>UPPER(IF(OR(K481="a",K481="as"),J479,IF(OR(K481="b",K481="bs"),J483,)))</f>
        <v>PLIX KIM</v>
      </c>
      <c r="M481" s="353"/>
      <c r="N481" s="380"/>
      <c r="O481" s="382"/>
      <c r="P481" s="388"/>
      <c r="Q481" s="387"/>
      <c r="R481" s="360"/>
    </row>
    <row r="482" spans="1:18" s="361" customFormat="1" ht="13.5" customHeight="1">
      <c r="A482" s="363" t="s">
        <v>189</v>
      </c>
      <c r="B482" s="349">
        <f>IF($D482="","",VLOOKUP($D482,'[6]男單2.0名單'!$A$6:$P$261,15))</f>
        <v>0</v>
      </c>
      <c r="C482" s="350">
        <f>IF($D482="","",VLOOKUP($D482,'[6]男單2.0名單'!$A$6:$P$261,16))</f>
        <v>0</v>
      </c>
      <c r="D482" s="351">
        <v>119</v>
      </c>
      <c r="E482" s="352" t="str">
        <f>UPPER(IF($D482="","",VLOOKUP($D482,'[6]男單2.0名單'!$A$6:$P$261,2)))</f>
        <v>PLIX KIM</v>
      </c>
      <c r="F482" s="454" t="str">
        <f>IF($D482="","",VLOOKUP($D482,'[6]男單2.0名單'!$A$6:$P$261,3))</f>
        <v>台北美國學校</v>
      </c>
      <c r="G482" s="454"/>
      <c r="H482" s="454"/>
      <c r="I482" s="353"/>
      <c r="J482" s="369"/>
      <c r="K482" s="376"/>
      <c r="L482" s="369">
        <v>62</v>
      </c>
      <c r="M482" s="376"/>
      <c r="N482" s="380"/>
      <c r="O482" s="382"/>
      <c r="P482" s="388"/>
      <c r="Q482" s="387"/>
      <c r="R482" s="360"/>
    </row>
    <row r="483" spans="1:18" s="361" customFormat="1" ht="13.5" customHeight="1">
      <c r="A483" s="363"/>
      <c r="B483" s="364"/>
      <c r="C483" s="365"/>
      <c r="D483" s="366"/>
      <c r="E483" s="354"/>
      <c r="F483" s="354"/>
      <c r="G483" s="354"/>
      <c r="H483" s="367" t="s">
        <v>14</v>
      </c>
      <c r="I483" s="368" t="s">
        <v>234</v>
      </c>
      <c r="J483" s="353" t="str">
        <f>UPPER(IF(OR(I483="a",I483="as"),E482,IF(OR(I483="b",I483="bs"),E484,)))</f>
        <v>PLIX KIM</v>
      </c>
      <c r="K483" s="375"/>
      <c r="L483" s="369"/>
      <c r="M483" s="376"/>
      <c r="N483" s="380"/>
      <c r="O483" s="382"/>
      <c r="P483" s="388"/>
      <c r="Q483" s="387"/>
      <c r="R483" s="360"/>
    </row>
    <row r="484" spans="1:18" s="361" customFormat="1" ht="13.5" customHeight="1">
      <c r="A484" s="348" t="s">
        <v>190</v>
      </c>
      <c r="B484" s="349">
        <f>IF($D484="","",VLOOKUP($D484,'[6]男單2.0名單'!$A$6:$P$261,15))</f>
        <v>0</v>
      </c>
      <c r="C484" s="350">
        <f>IF($D484="","",VLOOKUP($D484,'[6]男單2.0名單'!$A$6:$P$261,16))</f>
        <v>0</v>
      </c>
      <c r="D484" s="351">
        <v>139</v>
      </c>
      <c r="E484" s="352" t="str">
        <f>UPPER(IF($D484="","",VLOOKUP($D484,'[6]男單2.0名單'!$A$6:$P$261,2)))</f>
        <v>BYE</v>
      </c>
      <c r="F484" s="454">
        <f>IF($D484="","",VLOOKUP($D484,'[6]男單2.0名單'!$A$6:$P$261,3))</f>
        <v>0</v>
      </c>
      <c r="G484" s="454"/>
      <c r="H484" s="454"/>
      <c r="I484" s="375"/>
      <c r="J484" s="369"/>
      <c r="K484" s="369"/>
      <c r="L484" s="369"/>
      <c r="M484" s="376"/>
      <c r="N484" s="380"/>
      <c r="O484" s="382"/>
      <c r="P484" s="388"/>
      <c r="Q484" s="387"/>
      <c r="R484" s="360"/>
    </row>
    <row r="485" spans="1:18" s="361" customFormat="1" ht="13.5" customHeight="1">
      <c r="A485" s="363"/>
      <c r="B485" s="364"/>
      <c r="C485" s="365"/>
      <c r="D485" s="366"/>
      <c r="E485" s="354"/>
      <c r="F485" s="354"/>
      <c r="G485" s="354"/>
      <c r="H485" s="367" t="s">
        <v>14</v>
      </c>
      <c r="I485" s="369"/>
      <c r="J485" s="369"/>
      <c r="K485" s="369"/>
      <c r="L485" s="377" t="s">
        <v>14</v>
      </c>
      <c r="M485" s="381" t="s">
        <v>236</v>
      </c>
      <c r="N485" s="353" t="str">
        <f>UPPER(IF(OR(M485="a",M485="as"),L481,IF(OR(M485="b",M485="bs"),L489,)))</f>
        <v>詹程翔</v>
      </c>
      <c r="O485" s="389"/>
      <c r="P485" s="388"/>
      <c r="Q485" s="387"/>
      <c r="R485" s="360"/>
    </row>
    <row r="486" spans="1:18" s="361" customFormat="1" ht="13.5" customHeight="1">
      <c r="A486" s="363" t="s">
        <v>191</v>
      </c>
      <c r="B486" s="349">
        <f>IF($D486="","",VLOOKUP($D486,'[6]男單2.0名單'!$A$6:$P$261,15))</f>
        <v>0</v>
      </c>
      <c r="C486" s="350">
        <f>IF($D486="","",VLOOKUP($D486,'[6]男單2.0名單'!$A$6:$P$261,16))</f>
        <v>0</v>
      </c>
      <c r="D486" s="351">
        <v>36</v>
      </c>
      <c r="E486" s="352" t="str">
        <f>UPPER(IF($D486="","",VLOOKUP($D486,'[6]男單2.0名單'!$A$6:$P$261,2)))</f>
        <v>戴康育</v>
      </c>
      <c r="F486" s="454" t="str">
        <f>IF($D486="","",VLOOKUP($D486,'[6]男單2.0名單'!$A$6:$P$261,3))</f>
        <v>悠活網球隊</v>
      </c>
      <c r="G486" s="454"/>
      <c r="H486" s="454"/>
      <c r="I486" s="353"/>
      <c r="J486" s="369"/>
      <c r="K486" s="369"/>
      <c r="L486" s="369"/>
      <c r="M486" s="376"/>
      <c r="N486" s="369">
        <v>60</v>
      </c>
      <c r="O486" s="390"/>
      <c r="P486" s="388"/>
      <c r="Q486" s="387"/>
      <c r="R486" s="360"/>
    </row>
    <row r="487" spans="1:18" s="361" customFormat="1" ht="13.5" customHeight="1">
      <c r="A487" s="363"/>
      <c r="B487" s="364"/>
      <c r="C487" s="365"/>
      <c r="D487" s="366"/>
      <c r="E487" s="354"/>
      <c r="F487" s="354"/>
      <c r="G487" s="354"/>
      <c r="H487" s="367" t="s">
        <v>14</v>
      </c>
      <c r="I487" s="368" t="s">
        <v>234</v>
      </c>
      <c r="J487" s="353" t="str">
        <f>UPPER(IF(OR(I487="a",I487="as"),E486,IF(OR(I487="b",I487="bs"),E488,)))</f>
        <v>戴康育</v>
      </c>
      <c r="K487" s="353"/>
      <c r="L487" s="369"/>
      <c r="M487" s="376"/>
      <c r="N487" s="380"/>
      <c r="O487" s="390"/>
      <c r="P487" s="388"/>
      <c r="Q487" s="387"/>
      <c r="R487" s="360"/>
    </row>
    <row r="488" spans="1:18" s="361" customFormat="1" ht="13.5" customHeight="1">
      <c r="A488" s="363" t="s">
        <v>192</v>
      </c>
      <c r="B488" s="349">
        <f>IF($D488="","",VLOOKUP($D488,'[6]男單2.0名單'!$A$6:$P$261,15))</f>
        <v>0</v>
      </c>
      <c r="C488" s="350">
        <f>IF($D488="","",VLOOKUP($D488,'[6]男單2.0名單'!$A$6:$P$261,16))</f>
        <v>0</v>
      </c>
      <c r="D488" s="351">
        <v>137</v>
      </c>
      <c r="E488" s="352" t="str">
        <f>UPPER(IF($D488="","",VLOOKUP($D488,'[6]男單2.0名單'!$A$6:$P$261,2)))</f>
        <v>BYE</v>
      </c>
      <c r="F488" s="454">
        <f>IF($D488="","",VLOOKUP($D488,'[6]男單2.0名單'!$A$6:$P$261,3))</f>
        <v>0</v>
      </c>
      <c r="G488" s="454"/>
      <c r="H488" s="454"/>
      <c r="I488" s="375"/>
      <c r="J488" s="369"/>
      <c r="K488" s="376"/>
      <c r="L488" s="369"/>
      <c r="M488" s="376"/>
      <c r="N488" s="380"/>
      <c r="O488" s="390"/>
      <c r="P488" s="388"/>
      <c r="Q488" s="387"/>
      <c r="R488" s="360"/>
    </row>
    <row r="489" spans="1:18" s="361" customFormat="1" ht="13.5" customHeight="1">
      <c r="A489" s="363"/>
      <c r="B489" s="364"/>
      <c r="C489" s="365"/>
      <c r="D489" s="366"/>
      <c r="E489" s="354"/>
      <c r="F489" s="354"/>
      <c r="G489" s="354"/>
      <c r="H489" s="354"/>
      <c r="I489" s="369"/>
      <c r="J489" s="377" t="s">
        <v>14</v>
      </c>
      <c r="K489" s="381" t="s">
        <v>236</v>
      </c>
      <c r="L489" s="353" t="str">
        <f>UPPER(IF(OR(K489="a",K489="as"),J487,IF(OR(K489="b",K489="bs"),J491,)))</f>
        <v>詹程翔</v>
      </c>
      <c r="M489" s="375"/>
      <c r="N489" s="380"/>
      <c r="O489" s="390"/>
      <c r="P489" s="388"/>
      <c r="Q489" s="387"/>
      <c r="R489" s="360"/>
    </row>
    <row r="490" spans="1:18" s="361" customFormat="1" ht="13.5" customHeight="1">
      <c r="A490" s="348" t="s">
        <v>193</v>
      </c>
      <c r="B490" s="349">
        <f>IF($D490="","",VLOOKUP($D490,'[6]男單2.0名單'!$A$6:$P$261,15))</f>
        <v>0</v>
      </c>
      <c r="C490" s="350">
        <f>IF($D490="","",VLOOKUP($D490,'[6]男單2.0名單'!$A$6:$P$261,16))</f>
        <v>0</v>
      </c>
      <c r="D490" s="351">
        <v>70</v>
      </c>
      <c r="E490" s="352" t="str">
        <f>UPPER(IF($D490="","",VLOOKUP($D490,'[6]男單2.0名單'!$A$6:$P$261,2)))</f>
        <v>詹程翔</v>
      </c>
      <c r="F490" s="454" t="str">
        <f>IF($D490="","",VLOOKUP($D490,'[6]男單2.0名單'!$A$6:$P$261,3))</f>
        <v>復興電台</v>
      </c>
      <c r="G490" s="454"/>
      <c r="H490" s="454"/>
      <c r="I490" s="353"/>
      <c r="J490" s="369"/>
      <c r="K490" s="376"/>
      <c r="L490" s="369">
        <v>62</v>
      </c>
      <c r="M490" s="369"/>
      <c r="N490" s="380"/>
      <c r="O490" s="390"/>
      <c r="P490" s="388"/>
      <c r="Q490" s="387"/>
      <c r="R490" s="360"/>
    </row>
    <row r="491" spans="1:18" s="361" customFormat="1" ht="13.5" customHeight="1">
      <c r="A491" s="363"/>
      <c r="B491" s="364"/>
      <c r="C491" s="365"/>
      <c r="D491" s="366"/>
      <c r="E491" s="354"/>
      <c r="F491" s="354"/>
      <c r="G491" s="354"/>
      <c r="H491" s="367" t="s">
        <v>14</v>
      </c>
      <c r="I491" s="368" t="s">
        <v>234</v>
      </c>
      <c r="J491" s="353" t="str">
        <f>UPPER(IF(OR(I491="a",I491="as"),E490,IF(OR(I491="b",I491="bs"),E492,)))</f>
        <v>詹程翔</v>
      </c>
      <c r="K491" s="375"/>
      <c r="L491" s="369"/>
      <c r="M491" s="369"/>
      <c r="N491" s="380"/>
      <c r="O491" s="390"/>
      <c r="P491" s="388"/>
      <c r="Q491" s="387"/>
      <c r="R491" s="360"/>
    </row>
    <row r="492" spans="1:18" s="361" customFormat="1" ht="13.5" customHeight="1">
      <c r="A492" s="363" t="s">
        <v>194</v>
      </c>
      <c r="B492" s="349">
        <f>IF($D492="","",VLOOKUP($D492,'[6]男單2.0名單'!$A$6:$P$261,15))</f>
        <v>0</v>
      </c>
      <c r="C492" s="350">
        <f>IF($D492="","",VLOOKUP($D492,'[6]男單2.0名單'!$A$6:$P$261,16))</f>
        <v>0</v>
      </c>
      <c r="D492" s="351">
        <v>137</v>
      </c>
      <c r="E492" s="352" t="str">
        <f>UPPER(IF($D492="","",VLOOKUP($D492,'[6]男單2.0名單'!$A$6:$P$261,2)))</f>
        <v>BYE</v>
      </c>
      <c r="F492" s="454">
        <f>IF($D492="","",VLOOKUP($D492,'[6]男單2.0名單'!$A$6:$P$261,3))</f>
        <v>0</v>
      </c>
      <c r="G492" s="454"/>
      <c r="H492" s="454"/>
      <c r="I492" s="375"/>
      <c r="J492" s="369"/>
      <c r="K492" s="369"/>
      <c r="L492" s="369"/>
      <c r="M492" s="369"/>
      <c r="N492" s="390"/>
      <c r="O492" s="390"/>
      <c r="P492" s="388"/>
      <c r="Q492" s="387"/>
      <c r="R492" s="360"/>
    </row>
    <row r="493" spans="1:19" s="361" customFormat="1" ht="13.5" customHeight="1">
      <c r="A493" s="363"/>
      <c r="B493" s="364"/>
      <c r="C493" s="365"/>
      <c r="D493" s="366"/>
      <c r="E493" s="354"/>
      <c r="F493" s="354"/>
      <c r="G493" s="354"/>
      <c r="H493" s="354"/>
      <c r="I493" s="369"/>
      <c r="J493" s="369"/>
      <c r="K493" s="369"/>
      <c r="L493" s="369"/>
      <c r="M493" s="369"/>
      <c r="N493" s="391"/>
      <c r="O493" s="392"/>
      <c r="P493" s="393" t="s">
        <v>358</v>
      </c>
      <c r="Q493" s="353" t="str">
        <f>UPPER(IF(OR(P493="a",P493="as"),P477,IF(OR(P493="b",P493="bs"),P509,)))</f>
        <v>黃奕齊</v>
      </c>
      <c r="R493" s="360"/>
      <c r="S493" s="386" t="s">
        <v>362</v>
      </c>
    </row>
    <row r="494" spans="1:18" s="361" customFormat="1" ht="13.5" customHeight="1">
      <c r="A494" s="363" t="s">
        <v>195</v>
      </c>
      <c r="B494" s="349">
        <f>IF($D494="","",VLOOKUP($D494,'[6]男單2.0名單'!$A$6:$P$261,15))</f>
        <v>0</v>
      </c>
      <c r="C494" s="350">
        <f>IF($D494="","",VLOOKUP($D494,'[6]男單2.0名單'!$A$6:$P$261,16))</f>
        <v>0</v>
      </c>
      <c r="D494" s="351">
        <v>10</v>
      </c>
      <c r="E494" s="352" t="str">
        <f>UPPER(IF($D494="","",VLOOKUP($D494,'[6]男單2.0名單'!$A$6:$P$261,2)))</f>
        <v>黃奕齊</v>
      </c>
      <c r="F494" s="454" t="str">
        <f>IF($D494="","",VLOOKUP($D494,'[6]男單2.0名單'!$A$6:$P$261,3))</f>
        <v>台北科技大學</v>
      </c>
      <c r="G494" s="454"/>
      <c r="H494" s="454"/>
      <c r="I494" s="353"/>
      <c r="J494" s="369"/>
      <c r="K494" s="369"/>
      <c r="L494" s="369"/>
      <c r="M494" s="369"/>
      <c r="N494" s="377" t="s">
        <v>14</v>
      </c>
      <c r="O494" s="394" t="s">
        <v>233</v>
      </c>
      <c r="P494" s="376"/>
      <c r="Q494" s="406" t="s">
        <v>235</v>
      </c>
      <c r="R494" s="360"/>
    </row>
    <row r="495" spans="1:18" s="361" customFormat="1" ht="13.5" customHeight="1">
      <c r="A495" s="363"/>
      <c r="B495" s="364"/>
      <c r="C495" s="365"/>
      <c r="D495" s="366"/>
      <c r="E495" s="354"/>
      <c r="F495" s="354"/>
      <c r="G495" s="354"/>
      <c r="H495" s="367" t="s">
        <v>14</v>
      </c>
      <c r="I495" s="368" t="s">
        <v>234</v>
      </c>
      <c r="J495" s="353" t="str">
        <f>UPPER(IF(OR(I495="a",I495="as"),E494,IF(OR(I495="b",I495="bs"),E496,)))</f>
        <v>黃奕齊</v>
      </c>
      <c r="K495" s="353"/>
      <c r="L495" s="369"/>
      <c r="M495" s="369"/>
      <c r="N495" s="380"/>
      <c r="O495" s="390"/>
      <c r="P495" s="388"/>
      <c r="Q495" s="387"/>
      <c r="R495" s="360"/>
    </row>
    <row r="496" spans="1:18" s="361" customFormat="1" ht="13.5" customHeight="1">
      <c r="A496" s="348" t="s">
        <v>196</v>
      </c>
      <c r="B496" s="349">
        <f>IF($D496="","",VLOOKUP($D496,'[6]男單2.0名單'!$A$6:$P$261,15))</f>
        <v>0</v>
      </c>
      <c r="C496" s="350">
        <f>IF($D496="","",VLOOKUP($D496,'[6]男單2.0名單'!$A$6:$P$261,16))</f>
        <v>0</v>
      </c>
      <c r="D496" s="351">
        <v>134</v>
      </c>
      <c r="E496" s="352" t="str">
        <f>UPPER(IF($D496="","",VLOOKUP($D496,'[6]男單2.0名單'!$A$6:$P$261,2)))</f>
        <v>吳豐献</v>
      </c>
      <c r="F496" s="454" t="str">
        <f>IF($D496="","",VLOOKUP($D496,'[6]男單2.0名單'!$A$6:$P$261,3))</f>
        <v>輔仁大學</v>
      </c>
      <c r="G496" s="454"/>
      <c r="H496" s="454"/>
      <c r="I496" s="375"/>
      <c r="J496" s="369">
        <v>63</v>
      </c>
      <c r="K496" s="376"/>
      <c r="L496" s="369"/>
      <c r="M496" s="369"/>
      <c r="N496" s="380"/>
      <c r="O496" s="390"/>
      <c r="P496" s="388"/>
      <c r="Q496" s="387"/>
      <c r="R496" s="360"/>
    </row>
    <row r="497" spans="1:18" s="361" customFormat="1" ht="13.5" customHeight="1">
      <c r="A497" s="363"/>
      <c r="B497" s="364"/>
      <c r="C497" s="365"/>
      <c r="D497" s="366"/>
      <c r="E497" s="354"/>
      <c r="F497" s="354"/>
      <c r="G497" s="354"/>
      <c r="H497" s="354"/>
      <c r="I497" s="369"/>
      <c r="J497" s="377" t="s">
        <v>14</v>
      </c>
      <c r="K497" s="381" t="s">
        <v>234</v>
      </c>
      <c r="L497" s="353" t="str">
        <f>UPPER(IF(OR(K497="a",K497="as"),J495,IF(OR(K497="b",K497="bs"),J499,)))</f>
        <v>黃奕齊</v>
      </c>
      <c r="M497" s="353"/>
      <c r="N497" s="380"/>
      <c r="O497" s="390"/>
      <c r="P497" s="388"/>
      <c r="Q497" s="387"/>
      <c r="R497" s="360"/>
    </row>
    <row r="498" spans="1:18" s="361" customFormat="1" ht="13.5" customHeight="1">
      <c r="A498" s="363" t="s">
        <v>197</v>
      </c>
      <c r="B498" s="349">
        <f>IF($D498="","",VLOOKUP($D498,'[6]男單2.0名單'!$A$6:$P$261,15))</f>
        <v>0</v>
      </c>
      <c r="C498" s="350">
        <f>IF($D498="","",VLOOKUP($D498,'[6]男單2.0名單'!$A$6:$P$261,16))</f>
        <v>0</v>
      </c>
      <c r="D498" s="351">
        <v>110</v>
      </c>
      <c r="E498" s="352" t="str">
        <f>UPPER(IF($D498="","",VLOOKUP($D498,'[6]男單2.0名單'!$A$6:$P$261,2)))</f>
        <v>張筑賢</v>
      </c>
      <c r="F498" s="454" t="str">
        <f>IF($D498="","",VLOOKUP($D498,'[6]男單2.0名單'!$A$6:$P$261,3))</f>
        <v>台北商業技術學院</v>
      </c>
      <c r="G498" s="454"/>
      <c r="H498" s="454"/>
      <c r="I498" s="353"/>
      <c r="J498" s="369"/>
      <c r="K498" s="376"/>
      <c r="L498" s="369">
        <v>61</v>
      </c>
      <c r="M498" s="376"/>
      <c r="N498" s="380"/>
      <c r="O498" s="390"/>
      <c r="P498" s="388"/>
      <c r="Q498" s="387"/>
      <c r="R498" s="360"/>
    </row>
    <row r="499" spans="1:18" s="361" customFormat="1" ht="13.5" customHeight="1">
      <c r="A499" s="363"/>
      <c r="B499" s="364"/>
      <c r="C499" s="365"/>
      <c r="D499" s="366"/>
      <c r="E499" s="354"/>
      <c r="F499" s="354"/>
      <c r="G499" s="354"/>
      <c r="H499" s="367" t="s">
        <v>14</v>
      </c>
      <c r="I499" s="368" t="s">
        <v>234</v>
      </c>
      <c r="J499" s="353" t="str">
        <f>UPPER(IF(OR(I499="a",I499="as"),E498,IF(OR(I499="b",I499="bs"),E500,)))</f>
        <v>張筑賢</v>
      </c>
      <c r="K499" s="375"/>
      <c r="L499" s="369"/>
      <c r="M499" s="376"/>
      <c r="N499" s="380"/>
      <c r="O499" s="390"/>
      <c r="P499" s="388"/>
      <c r="Q499" s="387"/>
      <c r="R499" s="360"/>
    </row>
    <row r="500" spans="1:18" s="361" customFormat="1" ht="13.5" customHeight="1">
      <c r="A500" s="363" t="s">
        <v>198</v>
      </c>
      <c r="B500" s="349">
        <f>IF($D500="","",VLOOKUP($D500,'[6]男單2.0名單'!$A$6:$P$261,15))</f>
        <v>0</v>
      </c>
      <c r="C500" s="350">
        <f>IF($D500="","",VLOOKUP($D500,'[6]男單2.0名單'!$A$6:$P$261,16))</f>
        <v>0</v>
      </c>
      <c r="D500" s="351">
        <v>90</v>
      </c>
      <c r="E500" s="352" t="str">
        <f>UPPER(IF($D500="","",VLOOKUP($D500,'[6]男單2.0名單'!$A$6:$P$261,2)))</f>
        <v>周旆宇</v>
      </c>
      <c r="F500" s="454">
        <f>IF($D500="","",VLOOKUP($D500,'[6]男單2.0名單'!$A$6:$P$261,3))</f>
        <v>0</v>
      </c>
      <c r="G500" s="454"/>
      <c r="H500" s="454"/>
      <c r="I500" s="375"/>
      <c r="J500" s="369" t="s">
        <v>235</v>
      </c>
      <c r="K500" s="369"/>
      <c r="L500" s="369"/>
      <c r="M500" s="376"/>
      <c r="N500" s="380"/>
      <c r="O500" s="390"/>
      <c r="P500" s="388"/>
      <c r="Q500" s="387"/>
      <c r="R500" s="360"/>
    </row>
    <row r="501" spans="1:18" s="361" customFormat="1" ht="13.5" customHeight="1">
      <c r="A501" s="363"/>
      <c r="B501" s="364"/>
      <c r="C501" s="365"/>
      <c r="D501" s="366"/>
      <c r="E501" s="354"/>
      <c r="F501" s="354"/>
      <c r="G501" s="354"/>
      <c r="H501" s="367" t="s">
        <v>14</v>
      </c>
      <c r="I501" s="369"/>
      <c r="J501" s="369"/>
      <c r="K501" s="369"/>
      <c r="L501" s="377" t="s">
        <v>14</v>
      </c>
      <c r="M501" s="381" t="s">
        <v>234</v>
      </c>
      <c r="N501" s="353" t="str">
        <f>UPPER(IF(OR(M501="a",M501="as"),L497,IF(OR(M501="b",M501="bs"),L505,)))</f>
        <v>黃奕齊</v>
      </c>
      <c r="O501" s="396"/>
      <c r="P501" s="388"/>
      <c r="Q501" s="387"/>
      <c r="R501" s="360"/>
    </row>
    <row r="502" spans="1:18" s="361" customFormat="1" ht="13.5" customHeight="1">
      <c r="A502" s="348" t="s">
        <v>199</v>
      </c>
      <c r="B502" s="349">
        <f>IF($D502="","",VLOOKUP($D502,'[6]男單2.0名單'!$A$6:$P$261,15))</f>
        <v>0</v>
      </c>
      <c r="C502" s="350">
        <f>IF($D502="","",VLOOKUP($D502,'[6]男單2.0名單'!$A$6:$P$261,16))</f>
        <v>0</v>
      </c>
      <c r="D502" s="351">
        <v>129</v>
      </c>
      <c r="E502" s="352" t="str">
        <f>UPPER(IF($D502="","",VLOOKUP($D502,'[6]男單2.0名單'!$A$6:$P$261,2)))</f>
        <v>廖柏瑋</v>
      </c>
      <c r="F502" s="454" t="str">
        <f>IF($D502="","",VLOOKUP($D502,'[6]男單2.0名單'!$A$6:$P$261,3))</f>
        <v>雨聲國小</v>
      </c>
      <c r="G502" s="454"/>
      <c r="H502" s="454"/>
      <c r="I502" s="353"/>
      <c r="J502" s="369"/>
      <c r="K502" s="369"/>
      <c r="L502" s="369"/>
      <c r="M502" s="376"/>
      <c r="N502" s="369" t="s">
        <v>363</v>
      </c>
      <c r="O502" s="382"/>
      <c r="P502" s="388"/>
      <c r="Q502" s="387"/>
      <c r="R502" s="360"/>
    </row>
    <row r="503" spans="1:18" s="361" customFormat="1" ht="13.5" customHeight="1">
      <c r="A503" s="363"/>
      <c r="B503" s="364"/>
      <c r="C503" s="365"/>
      <c r="D503" s="366"/>
      <c r="E503" s="354"/>
      <c r="F503" s="354"/>
      <c r="G503" s="354"/>
      <c r="H503" s="367" t="s">
        <v>14</v>
      </c>
      <c r="I503" s="368" t="s">
        <v>236</v>
      </c>
      <c r="J503" s="353" t="str">
        <f>UPPER(IF(OR(I503="a",I503="as"),E502,IF(OR(I503="b",I503="bs"),E504,)))</f>
        <v>HERBERT WANG</v>
      </c>
      <c r="K503" s="353"/>
      <c r="L503" s="369"/>
      <c r="M503" s="376"/>
      <c r="N503" s="380"/>
      <c r="O503" s="382"/>
      <c r="P503" s="388"/>
      <c r="Q503" s="387"/>
      <c r="R503" s="360"/>
    </row>
    <row r="504" spans="1:18" s="361" customFormat="1" ht="13.5" customHeight="1">
      <c r="A504" s="363" t="s">
        <v>200</v>
      </c>
      <c r="B504" s="349">
        <f>IF($D504="","",VLOOKUP($D504,'[6]男單2.0名單'!$A$6:$P$261,15))</f>
        <v>0</v>
      </c>
      <c r="C504" s="350">
        <f>IF($D504="","",VLOOKUP($D504,'[6]男單2.0名單'!$A$6:$P$261,16))</f>
        <v>0</v>
      </c>
      <c r="D504" s="351">
        <v>120</v>
      </c>
      <c r="E504" s="352" t="str">
        <f>UPPER(IF($D504="","",VLOOKUP($D504,'[6]男單2.0名單'!$A$6:$P$261,2)))</f>
        <v>HERBERT WANG</v>
      </c>
      <c r="F504" s="454" t="str">
        <f>IF($D504="","",VLOOKUP($D504,'[6]男單2.0名單'!$A$6:$P$261,3))</f>
        <v>台北美國學校</v>
      </c>
      <c r="G504" s="454"/>
      <c r="H504" s="454"/>
      <c r="I504" s="375"/>
      <c r="J504" s="369">
        <v>62</v>
      </c>
      <c r="K504" s="376"/>
      <c r="L504" s="369"/>
      <c r="M504" s="376"/>
      <c r="N504" s="380"/>
      <c r="O504" s="382"/>
      <c r="P504" s="388"/>
      <c r="Q504" s="387"/>
      <c r="R504" s="360"/>
    </row>
    <row r="505" spans="1:18" s="361" customFormat="1" ht="13.5" customHeight="1">
      <c r="A505" s="363"/>
      <c r="B505" s="364"/>
      <c r="C505" s="365"/>
      <c r="D505" s="366"/>
      <c r="E505" s="354"/>
      <c r="F505" s="354"/>
      <c r="G505" s="354"/>
      <c r="H505" s="354"/>
      <c r="I505" s="369"/>
      <c r="J505" s="377" t="s">
        <v>14</v>
      </c>
      <c r="K505" s="381" t="s">
        <v>236</v>
      </c>
      <c r="L505" s="353" t="str">
        <f>UPPER(IF(OR(K505="a",K505="as"),J503,IF(OR(K505="b",K505="bs"),J507,)))</f>
        <v>許祐豪</v>
      </c>
      <c r="M505" s="375"/>
      <c r="N505" s="380"/>
      <c r="O505" s="382"/>
      <c r="P505" s="388"/>
      <c r="Q505" s="387"/>
      <c r="R505" s="360"/>
    </row>
    <row r="506" spans="1:18" s="361" customFormat="1" ht="13.5" customHeight="1">
      <c r="A506" s="363" t="s">
        <v>201</v>
      </c>
      <c r="B506" s="349">
        <f>IF($D506="","",VLOOKUP($D506,'[6]男單2.0名單'!$A$6:$P$261,15))</f>
        <v>0</v>
      </c>
      <c r="C506" s="350">
        <f>IF($D506="","",VLOOKUP($D506,'[6]男單2.0名單'!$A$6:$P$261,16))</f>
        <v>0</v>
      </c>
      <c r="D506" s="351">
        <v>35</v>
      </c>
      <c r="E506" s="352" t="str">
        <f>UPPER(IF($D506="","",VLOOKUP($D506,'[6]男單2.0名單'!$A$6:$P$261,2)))</f>
        <v>許祐豪</v>
      </c>
      <c r="F506" s="454" t="str">
        <f>IF($D506="","",VLOOKUP($D506,'[6]男單2.0名單'!$A$6:$P$261,3))</f>
        <v>元智大學</v>
      </c>
      <c r="G506" s="454"/>
      <c r="H506" s="454"/>
      <c r="I506" s="353"/>
      <c r="J506" s="369"/>
      <c r="K506" s="376"/>
      <c r="L506" s="369">
        <v>60</v>
      </c>
      <c r="M506" s="369"/>
      <c r="N506" s="380"/>
      <c r="O506" s="382"/>
      <c r="P506" s="388"/>
      <c r="Q506" s="387"/>
      <c r="R506" s="360"/>
    </row>
    <row r="507" spans="1:18" s="361" customFormat="1" ht="13.5" customHeight="1">
      <c r="A507" s="363"/>
      <c r="B507" s="364"/>
      <c r="C507" s="365"/>
      <c r="D507" s="366"/>
      <c r="E507" s="354"/>
      <c r="F507" s="354"/>
      <c r="G507" s="354"/>
      <c r="H507" s="367" t="s">
        <v>14</v>
      </c>
      <c r="I507" s="368" t="s">
        <v>234</v>
      </c>
      <c r="J507" s="353" t="str">
        <f>UPPER(IF(OR(I507="a",I507="as"),E506,IF(OR(I507="b",I507="bs"),E508,)))</f>
        <v>許祐豪</v>
      </c>
      <c r="K507" s="375"/>
      <c r="L507" s="369"/>
      <c r="M507" s="369"/>
      <c r="N507" s="380"/>
      <c r="O507" s="382"/>
      <c r="P507" s="397"/>
      <c r="Q507" s="387"/>
      <c r="R507" s="360"/>
    </row>
    <row r="508" spans="1:18" s="361" customFormat="1" ht="13.5" customHeight="1">
      <c r="A508" s="348" t="s">
        <v>202</v>
      </c>
      <c r="B508" s="349">
        <f>IF($D508="","",VLOOKUP($D508,'[6]男單2.0名單'!$A$6:$P$261,15))</f>
        <v>0</v>
      </c>
      <c r="C508" s="350">
        <f>IF($D508="","",VLOOKUP($D508,'[6]男單2.0名單'!$A$6:$P$261,16))</f>
        <v>0</v>
      </c>
      <c r="D508" s="351">
        <v>92</v>
      </c>
      <c r="E508" s="352" t="str">
        <f>UPPER(IF($D508="","",VLOOKUP($D508,'[6]男單2.0名單'!$A$6:$P$261,2)))</f>
        <v>陳建宏</v>
      </c>
      <c r="F508" s="454">
        <f>IF($D508="","",VLOOKUP($D508,'[6]男單2.0名單'!$A$6:$P$261,3))</f>
        <v>0</v>
      </c>
      <c r="G508" s="454"/>
      <c r="H508" s="454"/>
      <c r="I508" s="375"/>
      <c r="J508" s="369"/>
      <c r="K508" s="369"/>
      <c r="L508" s="369"/>
      <c r="M508" s="369"/>
      <c r="N508" s="380"/>
      <c r="O508" s="382"/>
      <c r="P508" s="388"/>
      <c r="Q508" s="387"/>
      <c r="R508" s="360"/>
    </row>
    <row r="509" spans="1:18" s="361" customFormat="1" ht="13.5" customHeight="1">
      <c r="A509" s="363"/>
      <c r="B509" s="364"/>
      <c r="C509" s="365"/>
      <c r="D509" s="366"/>
      <c r="E509" s="354"/>
      <c r="F509" s="354"/>
      <c r="G509" s="354"/>
      <c r="H509" s="354"/>
      <c r="I509" s="369"/>
      <c r="J509" s="369"/>
      <c r="K509" s="369"/>
      <c r="L509" s="369"/>
      <c r="M509" s="369"/>
      <c r="N509" s="377" t="s">
        <v>14</v>
      </c>
      <c r="O509" s="381" t="s">
        <v>356</v>
      </c>
      <c r="P509" s="375" t="str">
        <f>UPPER(IF(OR(O509="a",O509="as"),N501,IF(OR(O509="b",O509="bs"),N517,)))</f>
        <v>黃奕齊</v>
      </c>
      <c r="Q509" s="398"/>
      <c r="R509" s="360"/>
    </row>
    <row r="510" spans="1:18" s="361" customFormat="1" ht="13.5" customHeight="1">
      <c r="A510" s="363" t="s">
        <v>203</v>
      </c>
      <c r="B510" s="349">
        <f>IF($D510="","",VLOOKUP($D510,'[6]男單2.0名單'!$A$6:$P$261,15))</f>
        <v>0</v>
      </c>
      <c r="C510" s="350">
        <f>IF($D510="","",VLOOKUP($D510,'[6]男單2.0名單'!$A$6:$P$261,16))</f>
        <v>0</v>
      </c>
      <c r="D510" s="351">
        <v>133</v>
      </c>
      <c r="E510" s="352" t="str">
        <f>UPPER(IF($D510="","",VLOOKUP($D510,'[6]男單2.0名單'!$A$6:$P$261,2)))</f>
        <v>劉丞</v>
      </c>
      <c r="F510" s="454">
        <f>IF($D510="","",VLOOKUP($D510,'[6]男單2.0名單'!$A$6:$P$261,3))</f>
        <v>0</v>
      </c>
      <c r="G510" s="454"/>
      <c r="H510" s="454"/>
      <c r="I510" s="353"/>
      <c r="J510" s="369"/>
      <c r="K510" s="369"/>
      <c r="L510" s="369"/>
      <c r="M510" s="369"/>
      <c r="N510" s="380"/>
      <c r="O510" s="382"/>
      <c r="P510" s="369">
        <v>61</v>
      </c>
      <c r="Q510" s="373"/>
      <c r="R510" s="360"/>
    </row>
    <row r="511" spans="1:18" s="361" customFormat="1" ht="13.5" customHeight="1">
      <c r="A511" s="363"/>
      <c r="B511" s="364"/>
      <c r="C511" s="365"/>
      <c r="D511" s="366"/>
      <c r="E511" s="354"/>
      <c r="F511" s="354"/>
      <c r="G511" s="354"/>
      <c r="H511" s="367" t="s">
        <v>14</v>
      </c>
      <c r="I511" s="368" t="s">
        <v>234</v>
      </c>
      <c r="J511" s="353" t="str">
        <f>UPPER(IF(OR(I511="a",I511="as"),E510,IF(OR(I511="b",I511="bs"),E512,)))</f>
        <v>劉丞</v>
      </c>
      <c r="K511" s="353"/>
      <c r="L511" s="369"/>
      <c r="M511" s="369"/>
      <c r="N511" s="380"/>
      <c r="O511" s="382"/>
      <c r="P511" s="380"/>
      <c r="Q511" s="373"/>
      <c r="R511" s="360"/>
    </row>
    <row r="512" spans="1:18" s="361" customFormat="1" ht="13.5" customHeight="1">
      <c r="A512" s="363" t="s">
        <v>204</v>
      </c>
      <c r="B512" s="349">
        <f>IF($D512="","",VLOOKUP($D512,'[6]男單2.0名單'!$A$6:$P$261,15))</f>
        <v>0</v>
      </c>
      <c r="C512" s="350">
        <f>IF($D512="","",VLOOKUP($D512,'[6]男單2.0名單'!$A$6:$P$261,16))</f>
        <v>0</v>
      </c>
      <c r="D512" s="351">
        <v>34</v>
      </c>
      <c r="E512" s="352" t="str">
        <f>UPPER(IF($D512="","",VLOOKUP($D512,'[6]男單2.0名單'!$A$6:$P$261,2)))</f>
        <v>翁松谷</v>
      </c>
      <c r="F512" s="454" t="str">
        <f>IF($D512="","",VLOOKUP($D512,'[6]男單2.0名單'!$A$6:$P$261,3))</f>
        <v>誠業法律事務所</v>
      </c>
      <c r="G512" s="454"/>
      <c r="H512" s="454"/>
      <c r="I512" s="375"/>
      <c r="J512" s="369">
        <v>62</v>
      </c>
      <c r="K512" s="376"/>
      <c r="L512" s="369"/>
      <c r="M512" s="369"/>
      <c r="N512" s="380"/>
      <c r="O512" s="382"/>
      <c r="P512" s="380"/>
      <c r="Q512" s="373"/>
      <c r="R512" s="360"/>
    </row>
    <row r="513" spans="1:18" s="361" customFormat="1" ht="13.5" customHeight="1">
      <c r="A513" s="363"/>
      <c r="B513" s="364"/>
      <c r="C513" s="365"/>
      <c r="D513" s="366"/>
      <c r="E513" s="354"/>
      <c r="F513" s="354"/>
      <c r="G513" s="354"/>
      <c r="H513" s="354"/>
      <c r="I513" s="369"/>
      <c r="J513" s="377" t="s">
        <v>14</v>
      </c>
      <c r="K513" s="381" t="s">
        <v>236</v>
      </c>
      <c r="L513" s="353" t="str">
        <f>UPPER(IF(OR(K513="a",K513="as"),J511,IF(OR(K513="b",K513="bs"),J515,)))</f>
        <v>黃智弘</v>
      </c>
      <c r="M513" s="353"/>
      <c r="N513" s="380"/>
      <c r="O513" s="382"/>
      <c r="P513" s="380"/>
      <c r="Q513" s="373"/>
      <c r="R513" s="360"/>
    </row>
    <row r="514" spans="1:18" s="361" customFormat="1" ht="13.5" customHeight="1">
      <c r="A514" s="348" t="s">
        <v>205</v>
      </c>
      <c r="B514" s="349">
        <f>IF($D514="","",VLOOKUP($D514,'[6]男單2.0名單'!$A$6:$P$261,15))</f>
        <v>0</v>
      </c>
      <c r="C514" s="350">
        <f>IF($D514="","",VLOOKUP($D514,'[6]男單2.0名單'!$A$6:$P$261,16))</f>
        <v>0</v>
      </c>
      <c r="D514" s="351">
        <v>71</v>
      </c>
      <c r="E514" s="352" t="str">
        <f>UPPER(IF($D514="","",VLOOKUP($D514,'[6]男單2.0名單'!$A$6:$P$261,2)))</f>
        <v>吳俊達</v>
      </c>
      <c r="F514" s="454" t="str">
        <f>IF($D514="","",VLOOKUP($D514,'[6]男單2.0名單'!$A$6:$P$261,3))</f>
        <v>復興電台</v>
      </c>
      <c r="G514" s="454"/>
      <c r="H514" s="454"/>
      <c r="I514" s="353"/>
      <c r="J514" s="369"/>
      <c r="K514" s="376"/>
      <c r="L514" s="369">
        <v>62</v>
      </c>
      <c r="M514" s="376"/>
      <c r="N514" s="380"/>
      <c r="O514" s="382"/>
      <c r="P514" s="380"/>
      <c r="Q514" s="373"/>
      <c r="R514" s="360"/>
    </row>
    <row r="515" spans="1:18" s="361" customFormat="1" ht="13.5" customHeight="1">
      <c r="A515" s="363"/>
      <c r="B515" s="364"/>
      <c r="C515" s="365"/>
      <c r="D515" s="366"/>
      <c r="E515" s="354"/>
      <c r="F515" s="354"/>
      <c r="G515" s="354"/>
      <c r="H515" s="367" t="s">
        <v>14</v>
      </c>
      <c r="I515" s="368" t="s">
        <v>236</v>
      </c>
      <c r="J515" s="353" t="str">
        <f>UPPER(IF(OR(I515="a",I515="as"),E514,IF(OR(I515="b",I515="bs"),E516,)))</f>
        <v>黃智弘</v>
      </c>
      <c r="K515" s="375"/>
      <c r="L515" s="369"/>
      <c r="M515" s="376"/>
      <c r="N515" s="380"/>
      <c r="O515" s="382"/>
      <c r="P515" s="380"/>
      <c r="Q515" s="373"/>
      <c r="R515" s="360"/>
    </row>
    <row r="516" spans="1:18" s="361" customFormat="1" ht="13.5" customHeight="1">
      <c r="A516" s="363" t="s">
        <v>206</v>
      </c>
      <c r="B516" s="349">
        <f>IF($D516="","",VLOOKUP($D516,'[6]男單2.0名單'!$A$6:$P$261,15))</f>
        <v>0</v>
      </c>
      <c r="C516" s="350">
        <f>IF($D516="","",VLOOKUP($D516,'[6]男單2.0名單'!$A$6:$P$261,16))</f>
        <v>0</v>
      </c>
      <c r="D516" s="351">
        <v>111</v>
      </c>
      <c r="E516" s="352" t="str">
        <f>UPPER(IF($D516="","",VLOOKUP($D516,'[6]男單2.0名單'!$A$6:$P$261,2)))</f>
        <v>黃智弘</v>
      </c>
      <c r="F516" s="454" t="str">
        <f>IF($D516="","",VLOOKUP($D516,'[6]男單2.0名單'!$A$6:$P$261,3))</f>
        <v>中原大學</v>
      </c>
      <c r="G516" s="454"/>
      <c r="H516" s="454"/>
      <c r="I516" s="375"/>
      <c r="J516" s="369"/>
      <c r="K516" s="369"/>
      <c r="L516" s="369"/>
      <c r="M516" s="376"/>
      <c r="N516" s="380"/>
      <c r="O516" s="382"/>
      <c r="P516" s="380"/>
      <c r="Q516" s="373"/>
      <c r="R516" s="360"/>
    </row>
    <row r="517" spans="1:18" s="361" customFormat="1" ht="13.5" customHeight="1">
      <c r="A517" s="363"/>
      <c r="B517" s="364"/>
      <c r="C517" s="365"/>
      <c r="D517" s="366"/>
      <c r="E517" s="354"/>
      <c r="F517" s="354"/>
      <c r="G517" s="354"/>
      <c r="H517" s="367" t="s">
        <v>14</v>
      </c>
      <c r="I517" s="369"/>
      <c r="J517" s="369"/>
      <c r="K517" s="369"/>
      <c r="L517" s="377" t="s">
        <v>14</v>
      </c>
      <c r="M517" s="381" t="s">
        <v>234</v>
      </c>
      <c r="N517" s="353" t="str">
        <f>UPPER(IF(OR(M517="a",M517="as"),L513,IF(OR(M517="b",M517="bs"),L521,)))</f>
        <v>黃智弘</v>
      </c>
      <c r="O517" s="389"/>
      <c r="P517" s="380"/>
      <c r="Q517" s="373"/>
      <c r="R517" s="360"/>
    </row>
    <row r="518" spans="1:18" s="361" customFormat="1" ht="13.5" customHeight="1">
      <c r="A518" s="363" t="s">
        <v>207</v>
      </c>
      <c r="B518" s="349">
        <f>IF($D518="","",VLOOKUP($D518,'[6]男單2.0名單'!$A$6:$P$261,15))</f>
        <v>0</v>
      </c>
      <c r="C518" s="350">
        <f>IF($D518="","",VLOOKUP($D518,'[6]男單2.0名單'!$A$6:$P$261,16))</f>
        <v>0</v>
      </c>
      <c r="D518" s="351">
        <v>128</v>
      </c>
      <c r="E518" s="352" t="str">
        <f>UPPER(IF($D518="","",VLOOKUP($D518,'[6]男單2.0名單'!$A$6:$P$261,2)))</f>
        <v>張駿庭</v>
      </c>
      <c r="F518" s="454" t="str">
        <f>IF($D518="","",VLOOKUP($D518,'[6]男單2.0名單'!$A$6:$P$261,3))</f>
        <v>台北美國學校</v>
      </c>
      <c r="G518" s="454"/>
      <c r="H518" s="454"/>
      <c r="I518" s="353"/>
      <c r="J518" s="369"/>
      <c r="K518" s="369"/>
      <c r="L518" s="369"/>
      <c r="M518" s="376"/>
      <c r="N518" s="369">
        <v>63</v>
      </c>
      <c r="O518" s="369"/>
      <c r="P518" s="380"/>
      <c r="Q518" s="373"/>
      <c r="R518" s="360"/>
    </row>
    <row r="519" spans="1:18" s="361" customFormat="1" ht="13.5" customHeight="1">
      <c r="A519" s="363"/>
      <c r="B519" s="364"/>
      <c r="C519" s="365"/>
      <c r="D519" s="366"/>
      <c r="E519" s="354"/>
      <c r="F519" s="354"/>
      <c r="G519" s="354"/>
      <c r="H519" s="367" t="s">
        <v>14</v>
      </c>
      <c r="I519" s="368" t="s">
        <v>236</v>
      </c>
      <c r="J519" s="353" t="str">
        <f>UPPER(IF(OR(I519="a",I519="as"),E518,IF(OR(I519="b",I519="bs"),E520,)))</f>
        <v>林家安</v>
      </c>
      <c r="K519" s="353"/>
      <c r="L519" s="369"/>
      <c r="M519" s="376"/>
      <c r="N519" s="369"/>
      <c r="O519" s="369"/>
      <c r="P519" s="380"/>
      <c r="Q519" s="373"/>
      <c r="R519" s="360"/>
    </row>
    <row r="520" spans="1:18" s="361" customFormat="1" ht="13.5" customHeight="1">
      <c r="A520" s="348" t="s">
        <v>208</v>
      </c>
      <c r="B520" s="349">
        <f>IF($D520="","",VLOOKUP($D520,'[6]男單2.0名單'!$A$6:$P$261,15))</f>
        <v>0</v>
      </c>
      <c r="C520" s="350">
        <f>IF($D520="","",VLOOKUP($D520,'[6]男單2.0名單'!$A$6:$P$261,16))</f>
        <v>0</v>
      </c>
      <c r="D520" s="351">
        <v>121</v>
      </c>
      <c r="E520" s="352" t="str">
        <f>UPPER(IF($D520="","",VLOOKUP($D520,'[6]男單2.0名單'!$A$6:$P$261,2)))</f>
        <v>林家安</v>
      </c>
      <c r="F520" s="454" t="str">
        <f>IF($D520="","",VLOOKUP($D520,'[6]男單2.0名單'!$A$6:$P$261,3))</f>
        <v>中國文化大學</v>
      </c>
      <c r="G520" s="454"/>
      <c r="H520" s="454"/>
      <c r="I520" s="375"/>
      <c r="J520" s="369">
        <v>63</v>
      </c>
      <c r="K520" s="376"/>
      <c r="L520" s="369"/>
      <c r="M520" s="376"/>
      <c r="N520" s="369"/>
      <c r="O520" s="369"/>
      <c r="P520" s="380"/>
      <c r="Q520" s="373"/>
      <c r="R520" s="360"/>
    </row>
    <row r="521" spans="1:18" s="361" customFormat="1" ht="13.5" customHeight="1">
      <c r="A521" s="363"/>
      <c r="B521" s="364"/>
      <c r="C521" s="365"/>
      <c r="D521" s="366"/>
      <c r="E521" s="354"/>
      <c r="F521" s="354"/>
      <c r="G521" s="354"/>
      <c r="H521" s="354"/>
      <c r="I521" s="369"/>
      <c r="J521" s="377" t="s">
        <v>14</v>
      </c>
      <c r="K521" s="381" t="s">
        <v>234</v>
      </c>
      <c r="L521" s="353" t="str">
        <f>UPPER(IF(OR(K521="a",K521="as"),J519,IF(OR(K521="b",K521="bs"),J523,)))</f>
        <v>林家安</v>
      </c>
      <c r="M521" s="375"/>
      <c r="N521" s="369"/>
      <c r="O521" s="369"/>
      <c r="P521" s="380"/>
      <c r="Q521" s="373"/>
      <c r="R521" s="360"/>
    </row>
    <row r="522" spans="1:18" s="361" customFormat="1" ht="13.5" customHeight="1">
      <c r="A522" s="363" t="s">
        <v>209</v>
      </c>
      <c r="B522" s="349">
        <f>IF($D522="","",VLOOKUP($D522,'[6]男單2.0名單'!$A$6:$P$261,15))</f>
        <v>0</v>
      </c>
      <c r="C522" s="350">
        <f>IF($D522="","",VLOOKUP($D522,'[6]男單2.0名單'!$A$6:$P$261,16))</f>
        <v>0</v>
      </c>
      <c r="D522" s="351">
        <v>112</v>
      </c>
      <c r="E522" s="352" t="str">
        <f>UPPER(IF($D522="","",VLOOKUP($D522,'[6]男單2.0名單'!$A$6:$P$261,2)))</f>
        <v>賴隆平</v>
      </c>
      <c r="F522" s="454" t="str">
        <f>IF($D522="","",VLOOKUP($D522,'[6]男單2.0名單'!$A$6:$P$261,3))</f>
        <v>海岸巡防署</v>
      </c>
      <c r="G522" s="454"/>
      <c r="H522" s="454"/>
      <c r="I522" s="353"/>
      <c r="J522" s="369"/>
      <c r="K522" s="376"/>
      <c r="L522" s="369" t="s">
        <v>364</v>
      </c>
      <c r="M522" s="369"/>
      <c r="N522" s="369"/>
      <c r="O522" s="369"/>
      <c r="P522" s="380"/>
      <c r="Q522" s="373"/>
      <c r="R522" s="360"/>
    </row>
    <row r="523" spans="1:18" s="361" customFormat="1" ht="13.5" customHeight="1">
      <c r="A523" s="363"/>
      <c r="B523" s="364"/>
      <c r="C523" s="365"/>
      <c r="D523" s="366"/>
      <c r="E523" s="354"/>
      <c r="F523" s="354"/>
      <c r="G523" s="354"/>
      <c r="H523" s="367" t="s">
        <v>14</v>
      </c>
      <c r="I523" s="368" t="s">
        <v>234</v>
      </c>
      <c r="J523" s="353" t="str">
        <f>UPPER(IF(OR(I523="a",I523="as"),E522,IF(OR(I523="b",I523="bs"),E524,)))</f>
        <v>賴隆平</v>
      </c>
      <c r="K523" s="375"/>
      <c r="L523" s="369"/>
      <c r="M523" s="369"/>
      <c r="N523" s="369"/>
      <c r="O523" s="369"/>
      <c r="P523" s="380"/>
      <c r="Q523" s="373"/>
      <c r="R523" s="360"/>
    </row>
    <row r="524" spans="1:18" s="361" customFormat="1" ht="13.5" customHeight="1">
      <c r="A524" s="363" t="s">
        <v>210</v>
      </c>
      <c r="B524" s="349">
        <f>IF($D524="","",VLOOKUP($D524,'[6]男單2.0名單'!$A$6:$P$261,15))</f>
        <v>0</v>
      </c>
      <c r="C524" s="350">
        <f>IF($D524="","",VLOOKUP($D524,'[6]男單2.0名單'!$A$6:$P$261,16))</f>
        <v>0</v>
      </c>
      <c r="D524" s="351">
        <v>91</v>
      </c>
      <c r="E524" s="352" t="str">
        <f>UPPER(IF($D524="","",VLOOKUP($D524,'[6]男單2.0名單'!$A$6:$P$261,2)))</f>
        <v>林偉民</v>
      </c>
      <c r="F524" s="454" t="str">
        <f>IF($D524="","",VLOOKUP($D524,'[6]男單2.0名單'!$A$6:$P$261,3))</f>
        <v>中華科大</v>
      </c>
      <c r="G524" s="454"/>
      <c r="H524" s="454"/>
      <c r="I524" s="375"/>
      <c r="J524" s="369">
        <v>62</v>
      </c>
      <c r="K524" s="369"/>
      <c r="L524" s="369"/>
      <c r="M524" s="369"/>
      <c r="N524" s="380"/>
      <c r="O524" s="390"/>
      <c r="P524" s="380"/>
      <c r="Q524" s="373"/>
      <c r="R524" s="360"/>
    </row>
    <row r="525" ht="4.5" customHeight="1"/>
    <row r="526" spans="1:17" s="337" customFormat="1" ht="18.75">
      <c r="A526" s="331"/>
      <c r="B526" s="332" t="s">
        <v>217</v>
      </c>
      <c r="C526" s="332" t="s">
        <v>218</v>
      </c>
      <c r="D526" s="333"/>
      <c r="E526" s="332" t="s">
        <v>219</v>
      </c>
      <c r="F526" s="456" t="s">
        <v>365</v>
      </c>
      <c r="G526" s="456"/>
      <c r="H526" s="456"/>
      <c r="I526" s="336"/>
      <c r="J526" s="332" t="s">
        <v>366</v>
      </c>
      <c r="K526" s="336"/>
      <c r="L526" s="332" t="s">
        <v>367</v>
      </c>
      <c r="M526" s="336"/>
      <c r="N526" s="332"/>
      <c r="O526" s="336"/>
      <c r="P526" s="332"/>
      <c r="Q526" s="415"/>
    </row>
    <row r="527" ht="33" customHeight="1" thickBot="1">
      <c r="E527" s="416" t="s">
        <v>368</v>
      </c>
    </row>
    <row r="528" spans="1:20" s="426" customFormat="1" ht="21.75" customHeight="1">
      <c r="A528" s="417" t="s">
        <v>356</v>
      </c>
      <c r="B528" s="418"/>
      <c r="C528" s="419">
        <v>17</v>
      </c>
      <c r="D528" s="420"/>
      <c r="E528" s="421" t="s">
        <v>369</v>
      </c>
      <c r="F528" s="457">
        <f>IF($D528="","",VLOOKUP($D528,'[6]男單2.0名單'!$A$6:$P$137,3))</f>
      </c>
      <c r="G528" s="457"/>
      <c r="H528" s="457"/>
      <c r="I528" s="422"/>
      <c r="J528" s="423"/>
      <c r="K528" s="423"/>
      <c r="L528" s="423"/>
      <c r="M528" s="423"/>
      <c r="N528" s="384"/>
      <c r="O528" s="424"/>
      <c r="P528" s="380"/>
      <c r="Q528" s="359"/>
      <c r="R528" s="425"/>
      <c r="T528" s="427" t="e">
        <f>#REF!</f>
        <v>#REF!</v>
      </c>
    </row>
    <row r="529" spans="1:20" s="426" customFormat="1" ht="21.75" customHeight="1">
      <c r="A529" s="417"/>
      <c r="B529" s="428"/>
      <c r="C529" s="402"/>
      <c r="D529" s="429"/>
      <c r="E529" s="430"/>
      <c r="F529" s="430"/>
      <c r="G529" s="430"/>
      <c r="H529" s="431" t="s">
        <v>14</v>
      </c>
      <c r="I529" s="432"/>
      <c r="J529" s="421" t="s">
        <v>369</v>
      </c>
      <c r="K529" s="422"/>
      <c r="L529" s="423"/>
      <c r="M529" s="423"/>
      <c r="N529" s="384"/>
      <c r="O529" s="390"/>
      <c r="P529" s="380"/>
      <c r="Q529" s="373"/>
      <c r="R529" s="425"/>
      <c r="T529" s="433" t="e">
        <f>#REF!</f>
        <v>#REF!</v>
      </c>
    </row>
    <row r="530" spans="1:20" s="426" customFormat="1" ht="21.75" customHeight="1">
      <c r="A530" s="417" t="s">
        <v>358</v>
      </c>
      <c r="B530" s="418">
        <f>IF($D530="","",VLOOKUP($D530,'[6]男單2.0名單'!$A$6:$P$137,15))</f>
      </c>
      <c r="C530" s="419">
        <v>51</v>
      </c>
      <c r="D530" s="420"/>
      <c r="E530" s="421" t="s">
        <v>370</v>
      </c>
      <c r="F530" s="457">
        <f>IF($D530="","",VLOOKUP($D530,'[6]男單2.0名單'!$A$6:$P$137,3))</f>
      </c>
      <c r="G530" s="457"/>
      <c r="H530" s="457"/>
      <c r="I530" s="434"/>
      <c r="J530" s="435">
        <v>63</v>
      </c>
      <c r="K530" s="436"/>
      <c r="L530" s="423"/>
      <c r="M530" s="423"/>
      <c r="N530" s="384"/>
      <c r="O530" s="390"/>
      <c r="P530" s="380"/>
      <c r="Q530" s="373"/>
      <c r="R530" s="425"/>
      <c r="T530" s="433" t="e">
        <f>#REF!</f>
        <v>#REF!</v>
      </c>
    </row>
    <row r="531" spans="1:20" s="426" customFormat="1" ht="21.75" customHeight="1">
      <c r="A531" s="417"/>
      <c r="B531" s="428"/>
      <c r="C531" s="402"/>
      <c r="D531" s="429"/>
      <c r="E531" s="430"/>
      <c r="F531" s="430"/>
      <c r="G531" s="430"/>
      <c r="H531" s="430"/>
      <c r="I531" s="423"/>
      <c r="J531" s="437" t="s">
        <v>14</v>
      </c>
      <c r="K531" s="378"/>
      <c r="L531" s="421" t="s">
        <v>369</v>
      </c>
      <c r="M531" s="422"/>
      <c r="N531" s="423"/>
      <c r="O531" s="369"/>
      <c r="P531" s="380"/>
      <c r="Q531" s="373"/>
      <c r="R531" s="425"/>
      <c r="T531" s="433" t="e">
        <f>#REF!</f>
        <v>#REF!</v>
      </c>
    </row>
    <row r="532" spans="1:20" s="426" customFormat="1" ht="21.75" customHeight="1">
      <c r="A532" s="417" t="s">
        <v>371</v>
      </c>
      <c r="B532" s="418">
        <f>IF($D532="","",VLOOKUP($D532,'[6]男單2.0名單'!$A$6:$P$137,15))</f>
      </c>
      <c r="C532" s="419">
        <v>89</v>
      </c>
      <c r="D532" s="420"/>
      <c r="E532" s="421" t="s">
        <v>372</v>
      </c>
      <c r="F532" s="457">
        <f>IF($D532="","",VLOOKUP($D532,'[6]男單2.0名單'!$A$6:$P$137,3))</f>
      </c>
      <c r="G532" s="457"/>
      <c r="H532" s="457"/>
      <c r="I532" s="422"/>
      <c r="J532" s="423"/>
      <c r="K532" s="436"/>
      <c r="L532" s="435">
        <v>62</v>
      </c>
      <c r="M532" s="436"/>
      <c r="N532" s="423"/>
      <c r="O532" s="369"/>
      <c r="P532" s="380"/>
      <c r="Q532" s="373"/>
      <c r="R532" s="425"/>
      <c r="T532" s="433" t="e">
        <f>#REF!</f>
        <v>#REF!</v>
      </c>
    </row>
    <row r="533" spans="1:20" s="426" customFormat="1" ht="21.75" customHeight="1">
      <c r="A533" s="417"/>
      <c r="B533" s="428"/>
      <c r="C533" s="402"/>
      <c r="D533" s="429"/>
      <c r="E533" s="430"/>
      <c r="F533" s="430"/>
      <c r="G533" s="430"/>
      <c r="H533" s="431" t="s">
        <v>14</v>
      </c>
      <c r="I533" s="432"/>
      <c r="J533" s="421" t="s">
        <v>373</v>
      </c>
      <c r="K533" s="434"/>
      <c r="L533" s="423"/>
      <c r="M533" s="436"/>
      <c r="N533" s="438"/>
      <c r="O533" s="369"/>
      <c r="P533" s="380"/>
      <c r="Q533" s="373"/>
      <c r="R533" s="425"/>
      <c r="T533" s="433" t="e">
        <f>#REF!</f>
        <v>#REF!</v>
      </c>
    </row>
    <row r="534" spans="1:20" s="426" customFormat="1" ht="21.75" customHeight="1">
      <c r="A534" s="417" t="s">
        <v>374</v>
      </c>
      <c r="B534" s="418">
        <f>IF($D534="","",VLOOKUP($D534,'[6]男單2.0名單'!$A$6:$P$137,15))</f>
      </c>
      <c r="C534" s="419">
        <v>99</v>
      </c>
      <c r="D534" s="420"/>
      <c r="E534" s="421" t="s">
        <v>373</v>
      </c>
      <c r="F534" s="457">
        <f>IF($D534="","",VLOOKUP($D534,'[6]男單2.0名單'!$A$6:$P$137,3))</f>
      </c>
      <c r="G534" s="457"/>
      <c r="H534" s="457"/>
      <c r="I534" s="439"/>
      <c r="J534" s="435">
        <v>64</v>
      </c>
      <c r="K534" s="423"/>
      <c r="L534" s="423"/>
      <c r="M534" s="436"/>
      <c r="N534" s="438" t="s">
        <v>375</v>
      </c>
      <c r="O534" s="369"/>
      <c r="P534" s="380"/>
      <c r="Q534" s="373"/>
      <c r="R534" s="425"/>
      <c r="T534" s="433" t="e">
        <f>#REF!</f>
        <v>#REF!</v>
      </c>
    </row>
    <row r="535" spans="1:21" s="426" customFormat="1" ht="21.75" customHeight="1">
      <c r="A535" s="417"/>
      <c r="B535" s="428"/>
      <c r="C535" s="402"/>
      <c r="D535" s="429"/>
      <c r="E535" s="430"/>
      <c r="F535" s="430"/>
      <c r="G535" s="430"/>
      <c r="H535" s="431" t="s">
        <v>14</v>
      </c>
      <c r="I535" s="423"/>
      <c r="J535" s="423"/>
      <c r="K535" s="423"/>
      <c r="L535" s="437" t="s">
        <v>14</v>
      </c>
      <c r="M535" s="378"/>
      <c r="N535" s="421" t="s">
        <v>369</v>
      </c>
      <c r="O535" s="353"/>
      <c r="P535" s="380"/>
      <c r="Q535" s="373"/>
      <c r="R535" s="425"/>
      <c r="T535" s="433" t="e">
        <f>#REF!</f>
        <v>#REF!</v>
      </c>
      <c r="U535" s="440"/>
    </row>
    <row r="536" spans="1:20" s="426" customFormat="1" ht="21.75" customHeight="1">
      <c r="A536" s="417" t="s">
        <v>376</v>
      </c>
      <c r="B536" s="418">
        <f>IF($D536="","",VLOOKUP($D536,'[6]男單2.0名單'!$A$6:$P$137,15))</f>
      </c>
      <c r="C536" s="419">
        <v>139</v>
      </c>
      <c r="D536" s="420"/>
      <c r="E536" s="421" t="s">
        <v>377</v>
      </c>
      <c r="F536" s="457">
        <f>IF($D536="","",VLOOKUP($D536,'[6]男單2.0名單'!$A$6:$P$137,3))</f>
      </c>
      <c r="G536" s="457"/>
      <c r="H536" s="457"/>
      <c r="I536" s="441"/>
      <c r="J536" s="423"/>
      <c r="K536" s="423"/>
      <c r="L536" s="423"/>
      <c r="M536" s="436"/>
      <c r="N536" s="435">
        <v>62</v>
      </c>
      <c r="O536" s="372"/>
      <c r="P536" s="371"/>
      <c r="Q536" s="373"/>
      <c r="R536" s="425"/>
      <c r="T536" s="433" t="e">
        <f>#REF!</f>
        <v>#REF!</v>
      </c>
    </row>
    <row r="537" spans="1:20" s="426" customFormat="1" ht="21.75" customHeight="1" thickBot="1">
      <c r="A537" s="417"/>
      <c r="B537" s="428"/>
      <c r="C537" s="402"/>
      <c r="D537" s="429"/>
      <c r="E537" s="430"/>
      <c r="F537" s="430"/>
      <c r="G537" s="430"/>
      <c r="H537" s="431" t="s">
        <v>14</v>
      </c>
      <c r="I537" s="432"/>
      <c r="J537" s="421" t="s">
        <v>378</v>
      </c>
      <c r="K537" s="422"/>
      <c r="L537" s="423"/>
      <c r="M537" s="436"/>
      <c r="N537" s="384"/>
      <c r="O537" s="372"/>
      <c r="P537" s="371"/>
      <c r="Q537" s="373"/>
      <c r="R537" s="425"/>
      <c r="T537" s="442" t="e">
        <f>#REF!</f>
        <v>#REF!</v>
      </c>
    </row>
    <row r="538" spans="1:18" s="426" customFormat="1" ht="21.75" customHeight="1">
      <c r="A538" s="417" t="s">
        <v>379</v>
      </c>
      <c r="B538" s="418">
        <f>IF($D538="","",VLOOKUP($D538,'[6]男單2.0名單'!$A$6:$P$137,15))</f>
      </c>
      <c r="C538" s="419">
        <v>171</v>
      </c>
      <c r="D538" s="420"/>
      <c r="E538" s="421" t="s">
        <v>378</v>
      </c>
      <c r="F538" s="457">
        <f>IF($D538="","",VLOOKUP($D538,'[6]男單2.0名單'!$A$6:$P$137,3))</f>
      </c>
      <c r="G538" s="457"/>
      <c r="H538" s="457"/>
      <c r="I538" s="434"/>
      <c r="J538" s="435">
        <v>75</v>
      </c>
      <c r="K538" s="436"/>
      <c r="L538" s="423"/>
      <c r="M538" s="436"/>
      <c r="N538" s="384"/>
      <c r="O538" s="372"/>
      <c r="P538" s="371"/>
      <c r="Q538" s="373"/>
      <c r="R538" s="425"/>
    </row>
    <row r="539" spans="1:18" s="426" customFormat="1" ht="21.75" customHeight="1">
      <c r="A539" s="417"/>
      <c r="B539" s="428"/>
      <c r="C539" s="402"/>
      <c r="D539" s="429"/>
      <c r="E539" s="430"/>
      <c r="F539" s="430"/>
      <c r="G539" s="430"/>
      <c r="H539" s="430"/>
      <c r="I539" s="423"/>
      <c r="J539" s="437" t="s">
        <v>14</v>
      </c>
      <c r="K539" s="378"/>
      <c r="L539" s="421" t="s">
        <v>380</v>
      </c>
      <c r="M539" s="434"/>
      <c r="N539" s="384"/>
      <c r="O539" s="372"/>
      <c r="P539" s="371"/>
      <c r="Q539" s="373"/>
      <c r="R539" s="425"/>
    </row>
    <row r="540" spans="1:18" s="426" customFormat="1" ht="21.75" customHeight="1">
      <c r="A540" s="417" t="s">
        <v>357</v>
      </c>
      <c r="B540" s="418">
        <f>IF($D540="","",VLOOKUP($D540,'[6]男單2.0名單'!$A$6:$P$137,15))</f>
      </c>
      <c r="C540" s="419">
        <v>207</v>
      </c>
      <c r="D540" s="420"/>
      <c r="E540" s="421" t="s">
        <v>380</v>
      </c>
      <c r="F540" s="457">
        <f>IF($D540="","",VLOOKUP($D540,'[6]男單2.0名單'!$A$6:$P$137,3))</f>
      </c>
      <c r="G540" s="457"/>
      <c r="H540" s="457"/>
      <c r="I540" s="422"/>
      <c r="J540" s="423"/>
      <c r="K540" s="436"/>
      <c r="L540" s="435">
        <v>64</v>
      </c>
      <c r="M540" s="423"/>
      <c r="N540" s="384"/>
      <c r="O540" s="372"/>
      <c r="P540" s="371"/>
      <c r="Q540" s="373"/>
      <c r="R540" s="425"/>
    </row>
    <row r="541" spans="1:18" s="426" customFormat="1" ht="21.75" customHeight="1">
      <c r="A541" s="417"/>
      <c r="B541" s="428"/>
      <c r="C541" s="402"/>
      <c r="D541" s="429"/>
      <c r="E541" s="430"/>
      <c r="F541" s="430"/>
      <c r="G541" s="430"/>
      <c r="H541" s="431" t="s">
        <v>14</v>
      </c>
      <c r="I541" s="432"/>
      <c r="J541" s="421" t="s">
        <v>380</v>
      </c>
      <c r="K541" s="434"/>
      <c r="L541" s="423"/>
      <c r="M541" s="423"/>
      <c r="N541" s="384"/>
      <c r="O541" s="372"/>
      <c r="P541" s="443"/>
      <c r="Q541" s="373"/>
      <c r="R541" s="425"/>
    </row>
    <row r="542" spans="1:18" s="426" customFormat="1" ht="21.75" customHeight="1">
      <c r="A542" s="417" t="s">
        <v>362</v>
      </c>
      <c r="B542" s="418">
        <f>IF($D542="","",VLOOKUP($D542,'[6]男單2.0名單'!$A$6:$P$137,15))</f>
      </c>
      <c r="C542" s="419">
        <v>241</v>
      </c>
      <c r="D542" s="420"/>
      <c r="E542" s="421" t="s">
        <v>381</v>
      </c>
      <c r="F542" s="457">
        <f>IF($D542="","",VLOOKUP($D542,'[6]男單2.0名單'!$A$6:$P$137,3))</f>
      </c>
      <c r="G542" s="457"/>
      <c r="H542" s="457"/>
      <c r="I542" s="439"/>
      <c r="J542" s="435">
        <v>60</v>
      </c>
      <c r="K542" s="423"/>
      <c r="L542" s="423"/>
      <c r="M542" s="423"/>
      <c r="N542" s="384"/>
      <c r="O542" s="372"/>
      <c r="P542" s="371"/>
      <c r="Q542" s="373"/>
      <c r="R542" s="425"/>
    </row>
    <row r="543" ht="18.75">
      <c r="P543" s="444"/>
    </row>
  </sheetData>
  <sheetProtection/>
  <mergeCells count="273">
    <mergeCell ref="F538:H538"/>
    <mergeCell ref="F540:H540"/>
    <mergeCell ref="F542:H542"/>
    <mergeCell ref="F526:H526"/>
    <mergeCell ref="F528:H528"/>
    <mergeCell ref="F530:H530"/>
    <mergeCell ref="F532:H532"/>
    <mergeCell ref="F534:H534"/>
    <mergeCell ref="F536:H536"/>
    <mergeCell ref="F514:H514"/>
    <mergeCell ref="F516:H516"/>
    <mergeCell ref="F518:H518"/>
    <mergeCell ref="F520:H520"/>
    <mergeCell ref="F522:H522"/>
    <mergeCell ref="F524:H524"/>
    <mergeCell ref="F502:H502"/>
    <mergeCell ref="F504:H504"/>
    <mergeCell ref="F506:H506"/>
    <mergeCell ref="F508:H508"/>
    <mergeCell ref="F510:H510"/>
    <mergeCell ref="F512:H512"/>
    <mergeCell ref="F490:H490"/>
    <mergeCell ref="F492:H492"/>
    <mergeCell ref="F494:H494"/>
    <mergeCell ref="F496:H496"/>
    <mergeCell ref="F498:H498"/>
    <mergeCell ref="F500:H500"/>
    <mergeCell ref="F478:H478"/>
    <mergeCell ref="F480:H480"/>
    <mergeCell ref="F482:H482"/>
    <mergeCell ref="F484:H484"/>
    <mergeCell ref="F486:H486"/>
    <mergeCell ref="F488:H488"/>
    <mergeCell ref="F466:H466"/>
    <mergeCell ref="F468:H468"/>
    <mergeCell ref="F470:H470"/>
    <mergeCell ref="F472:H472"/>
    <mergeCell ref="F474:H474"/>
    <mergeCell ref="F476:H476"/>
    <mergeCell ref="F455:H455"/>
    <mergeCell ref="F457:H457"/>
    <mergeCell ref="F459:H459"/>
    <mergeCell ref="F460:H460"/>
    <mergeCell ref="F462:H462"/>
    <mergeCell ref="F464:H464"/>
    <mergeCell ref="F443:H443"/>
    <mergeCell ref="F445:H445"/>
    <mergeCell ref="F447:H447"/>
    <mergeCell ref="F449:H449"/>
    <mergeCell ref="F451:H451"/>
    <mergeCell ref="F453:H453"/>
    <mergeCell ref="F431:H431"/>
    <mergeCell ref="F433:H433"/>
    <mergeCell ref="F435:H435"/>
    <mergeCell ref="F437:H437"/>
    <mergeCell ref="F439:H439"/>
    <mergeCell ref="F441:H441"/>
    <mergeCell ref="F419:H419"/>
    <mergeCell ref="F421:H421"/>
    <mergeCell ref="F423:H423"/>
    <mergeCell ref="F425:H425"/>
    <mergeCell ref="F427:H427"/>
    <mergeCell ref="F429:H429"/>
    <mergeCell ref="F407:H407"/>
    <mergeCell ref="F409:H409"/>
    <mergeCell ref="F411:H411"/>
    <mergeCell ref="F413:H413"/>
    <mergeCell ref="F415:H415"/>
    <mergeCell ref="F417:H417"/>
    <mergeCell ref="F395:H395"/>
    <mergeCell ref="F397:H397"/>
    <mergeCell ref="F399:H399"/>
    <mergeCell ref="F401:H401"/>
    <mergeCell ref="F403:H403"/>
    <mergeCell ref="F405:H405"/>
    <mergeCell ref="F384:H384"/>
    <mergeCell ref="F386:H386"/>
    <mergeCell ref="F388:H388"/>
    <mergeCell ref="F390:H390"/>
    <mergeCell ref="F392:H392"/>
    <mergeCell ref="F394:H394"/>
    <mergeCell ref="F372:H372"/>
    <mergeCell ref="F374:H374"/>
    <mergeCell ref="F376:H376"/>
    <mergeCell ref="F378:H378"/>
    <mergeCell ref="F380:H380"/>
    <mergeCell ref="F382:H382"/>
    <mergeCell ref="F360:H360"/>
    <mergeCell ref="F362:H362"/>
    <mergeCell ref="F364:H364"/>
    <mergeCell ref="F366:H366"/>
    <mergeCell ref="F368:H368"/>
    <mergeCell ref="F370:H370"/>
    <mergeCell ref="F348:H348"/>
    <mergeCell ref="F350:H350"/>
    <mergeCell ref="F352:H352"/>
    <mergeCell ref="F354:H354"/>
    <mergeCell ref="F356:H356"/>
    <mergeCell ref="F358:H358"/>
    <mergeCell ref="F336:H336"/>
    <mergeCell ref="F338:H338"/>
    <mergeCell ref="F340:H340"/>
    <mergeCell ref="F342:H342"/>
    <mergeCell ref="F344:H344"/>
    <mergeCell ref="F346:H346"/>
    <mergeCell ref="F325:H325"/>
    <mergeCell ref="F327:H327"/>
    <mergeCell ref="F329:H329"/>
    <mergeCell ref="F330:H330"/>
    <mergeCell ref="F332:H332"/>
    <mergeCell ref="F334:H334"/>
    <mergeCell ref="F313:H313"/>
    <mergeCell ref="F315:H315"/>
    <mergeCell ref="F317:H317"/>
    <mergeCell ref="F319:H319"/>
    <mergeCell ref="F321:H321"/>
    <mergeCell ref="F323:H323"/>
    <mergeCell ref="F301:H301"/>
    <mergeCell ref="F303:H303"/>
    <mergeCell ref="F305:H305"/>
    <mergeCell ref="F307:H307"/>
    <mergeCell ref="F309:H309"/>
    <mergeCell ref="F311:H311"/>
    <mergeCell ref="F289:H289"/>
    <mergeCell ref="F291:H291"/>
    <mergeCell ref="F293:H293"/>
    <mergeCell ref="F295:H295"/>
    <mergeCell ref="F297:H297"/>
    <mergeCell ref="F299:H299"/>
    <mergeCell ref="F277:H277"/>
    <mergeCell ref="F279:H279"/>
    <mergeCell ref="F281:H281"/>
    <mergeCell ref="F283:H283"/>
    <mergeCell ref="F285:H285"/>
    <mergeCell ref="F287:H287"/>
    <mergeCell ref="F265:H265"/>
    <mergeCell ref="F267:H267"/>
    <mergeCell ref="F269:H269"/>
    <mergeCell ref="F271:H271"/>
    <mergeCell ref="F273:H273"/>
    <mergeCell ref="F275:H275"/>
    <mergeCell ref="F254:H254"/>
    <mergeCell ref="F256:H256"/>
    <mergeCell ref="F258:H258"/>
    <mergeCell ref="F260:H260"/>
    <mergeCell ref="F262:H262"/>
    <mergeCell ref="F264:H264"/>
    <mergeCell ref="F242:H242"/>
    <mergeCell ref="F244:H244"/>
    <mergeCell ref="F246:H246"/>
    <mergeCell ref="F248:H248"/>
    <mergeCell ref="F250:H250"/>
    <mergeCell ref="F252:H252"/>
    <mergeCell ref="F230:H230"/>
    <mergeCell ref="F232:H232"/>
    <mergeCell ref="F234:H234"/>
    <mergeCell ref="F236:H236"/>
    <mergeCell ref="F238:H238"/>
    <mergeCell ref="F240:H240"/>
    <mergeCell ref="F218:H218"/>
    <mergeCell ref="F220:H220"/>
    <mergeCell ref="F222:H222"/>
    <mergeCell ref="F224:H224"/>
    <mergeCell ref="F226:H226"/>
    <mergeCell ref="F228:H228"/>
    <mergeCell ref="F206:H206"/>
    <mergeCell ref="F208:H208"/>
    <mergeCell ref="F210:H210"/>
    <mergeCell ref="F212:H212"/>
    <mergeCell ref="F214:H214"/>
    <mergeCell ref="F216:H216"/>
    <mergeCell ref="F195:H195"/>
    <mergeCell ref="F197:H197"/>
    <mergeCell ref="F199:H199"/>
    <mergeCell ref="F200:H200"/>
    <mergeCell ref="F202:H202"/>
    <mergeCell ref="F204:H204"/>
    <mergeCell ref="F183:H183"/>
    <mergeCell ref="F185:H185"/>
    <mergeCell ref="F187:H187"/>
    <mergeCell ref="F189:H189"/>
    <mergeCell ref="F191:H191"/>
    <mergeCell ref="F193:H193"/>
    <mergeCell ref="F171:H171"/>
    <mergeCell ref="F173:H173"/>
    <mergeCell ref="F175:H175"/>
    <mergeCell ref="F177:H177"/>
    <mergeCell ref="F179:H179"/>
    <mergeCell ref="F181:H181"/>
    <mergeCell ref="F159:H159"/>
    <mergeCell ref="F161:H161"/>
    <mergeCell ref="F163:H163"/>
    <mergeCell ref="F165:H165"/>
    <mergeCell ref="F167:H167"/>
    <mergeCell ref="F169:H169"/>
    <mergeCell ref="F147:H147"/>
    <mergeCell ref="F149:H149"/>
    <mergeCell ref="F151:H151"/>
    <mergeCell ref="F153:H153"/>
    <mergeCell ref="F155:H155"/>
    <mergeCell ref="F157:H157"/>
    <mergeCell ref="F135:H135"/>
    <mergeCell ref="F137:H137"/>
    <mergeCell ref="F139:H139"/>
    <mergeCell ref="F141:H141"/>
    <mergeCell ref="F143:H143"/>
    <mergeCell ref="F145:H145"/>
    <mergeCell ref="F124:H124"/>
    <mergeCell ref="F126:H126"/>
    <mergeCell ref="F128:H128"/>
    <mergeCell ref="F130:H130"/>
    <mergeCell ref="F132:H132"/>
    <mergeCell ref="F134:H134"/>
    <mergeCell ref="F112:H112"/>
    <mergeCell ref="F114:H114"/>
    <mergeCell ref="F116:H116"/>
    <mergeCell ref="F118:H118"/>
    <mergeCell ref="F120:H120"/>
    <mergeCell ref="F122:H122"/>
    <mergeCell ref="F100:H100"/>
    <mergeCell ref="F102:H102"/>
    <mergeCell ref="F104:H104"/>
    <mergeCell ref="F106:H106"/>
    <mergeCell ref="F108:H108"/>
    <mergeCell ref="F110:H110"/>
    <mergeCell ref="F88:H88"/>
    <mergeCell ref="F90:H90"/>
    <mergeCell ref="F92:H92"/>
    <mergeCell ref="F94:H94"/>
    <mergeCell ref="F96:H96"/>
    <mergeCell ref="F98:H98"/>
    <mergeCell ref="F76:H76"/>
    <mergeCell ref="F78:H78"/>
    <mergeCell ref="F80:H80"/>
    <mergeCell ref="F82:H82"/>
    <mergeCell ref="F84:H84"/>
    <mergeCell ref="F86:H86"/>
    <mergeCell ref="F65:H65"/>
    <mergeCell ref="F67:H67"/>
    <mergeCell ref="F69:H69"/>
    <mergeCell ref="F70:H70"/>
    <mergeCell ref="F72:H72"/>
    <mergeCell ref="F74:H74"/>
    <mergeCell ref="F53:H53"/>
    <mergeCell ref="F55:H55"/>
    <mergeCell ref="F57:H57"/>
    <mergeCell ref="F59:H59"/>
    <mergeCell ref="F61:H61"/>
    <mergeCell ref="F63:H63"/>
    <mergeCell ref="F41:H41"/>
    <mergeCell ref="F43:H43"/>
    <mergeCell ref="F45:H45"/>
    <mergeCell ref="F47:H47"/>
    <mergeCell ref="F49:H49"/>
    <mergeCell ref="F51:H51"/>
    <mergeCell ref="F29:H29"/>
    <mergeCell ref="F31:H31"/>
    <mergeCell ref="F33:H33"/>
    <mergeCell ref="F35:H35"/>
    <mergeCell ref="F37:H37"/>
    <mergeCell ref="F39:H39"/>
    <mergeCell ref="F17:H17"/>
    <mergeCell ref="F19:H19"/>
    <mergeCell ref="F21:H21"/>
    <mergeCell ref="F23:H23"/>
    <mergeCell ref="F25:H25"/>
    <mergeCell ref="F27:H27"/>
    <mergeCell ref="F5:H5"/>
    <mergeCell ref="F7:H7"/>
    <mergeCell ref="F9:H9"/>
    <mergeCell ref="F11:H11"/>
    <mergeCell ref="F13:H13"/>
    <mergeCell ref="F15:H15"/>
  </mergeCells>
  <conditionalFormatting sqref="H8 J99 J107 L14 H12 L30 J115 J123 L46 J131 J539 J75 J531 N119 L62 H535 J18 J26 J34 J42 J50 J58 J66 J10 H529 N54 H533 H537 N22 N39 H14 H16 N87 N104 H79 H81 H125 H85 H95 H97 H101 H24 H28 L535 H127 H541 H60 H20 H129 H30 H32 H36 H62 H64 H68 H133 H89 H93 H105 H109 H111 H113 H40 H44 H46 H48 H52 H117 H56 H121 H73 L79 H77 L95 L111 L127 J83 J91 H138 J229 J237 L144 H142 L160 J245 J253 L176 J261 J205 N249 L192 J148 J156 J164 J172 J180 J188 J196 J140 N184 N152 N169 H144 H146 N217 N234 H209 H211 H255 H215 H225 H227 H231 H154 H158 H257 H190 H150 H259 H160 H162 H166 H192 H194 H198 H263 H219 H223 H235 H239 H241 H243 H170 H174 H176 H178 H182 H247 H186 H251 H203 L209 H207 L225 L241 L257 J213 J221 H268 J359 J367 L274 H272 L290 J375 J383 L306 J391 J335 N379 L322 J278 J286 J294 J302 J310 J318 J326 J270 N314 N282 N299 H274 H276 N347 N364 H339 H341 H385 H345 H355 H357 H361 H284 H288 H387 H320 H280 H389 H290 H292 H296 H322 H324 H328 H393 H349 H353 H365 H369 H371 H373 H300 H304 H306 H308 H312 H377 H316 H381 H333 L339 H337 L355 L371 L387 J343 J351 H398 J489 J497 L404 H402 L420 J505 J513 L436 J521 J465 N509 L452 J408 J416 J424 J432 J440 J448 J456 J400 N444 N412 N429 H404 H406 N477 N494 H469 H471 H515 H475 H485 H487 H491 H414 H418 H517 H450 H410 H519 H420 H422 H426 H452 H454 H458 H523 H479 H483 H495 H499 H501 H503 H430 H434 H436 H438 H442 H507 H446 H511 H463 L469 H467 L485 L501 L517 J473 J481">
    <cfRule type="expression" priority="28" dxfId="417" stopIfTrue="1">
      <formula>AND($N$1="CU",H8="Umpire")</formula>
    </cfRule>
    <cfRule type="expression" priority="29" dxfId="418" stopIfTrue="1">
      <formula>AND($N$1="CU",H8&lt;&gt;"Umpire",I8&lt;&gt;"")</formula>
    </cfRule>
    <cfRule type="expression" priority="30" dxfId="419" stopIfTrue="1">
      <formula>AND($N$1="CU",H8&lt;&gt;"Umpire")</formula>
    </cfRule>
  </conditionalFormatting>
  <conditionalFormatting sqref="L10 L18 L26 L34 L42 L50 L58 L66 N14 N30 N46 N62 P22 P54 J541 J12 J16 J20 J24 J28 J32 J36 J40 J44 J48 J52 J56 J60 J64 J68 L91 L99 L107 L115 J8 Q38 L123 L131 N79 N95 N111 N127 P87 P119 J77 J81 J85 J89 J93 J97 J101 J105 J109 J113 L531 L539 N535 J529 J533 J537 J117 J121 J125 J129 J133 J73 Q103 L75 L83 L140 L148 L156 L164 L172 L180 L188 L196 N144 N160 N176 N192 P152 P184 J142 J146 J150 J154 J158 J162 J166 J170 J174 J178 J182 J186 J190 J194 J198 L221 L229 L237 L245 J138 Q168 L253 L261 N209 N225 N241 N257 P217 P249 J207 J211 J215 J219 J223 J227 J231 J235 J239 J243 J247 J251 J255 J259 J263 J203 Q233 L205 L213 L270 L278 L286 L294 L302 L310 L318 L326 N274 N290 N306 N322 P282 P314 J272 J276 J280 J284 J288 J292 J296 J300 J304 J308 J312 J316 J320 J324 J328 L351 L359 L367 L375 J268 Q298 L383 L391 N339 N355 N371 N387 P347 P379 J337 J341 J345 J349 J353 J357 J361 J365 J369 J373 J377 J381 J385 J389 J393 J333 Q363 L335 L343 L400 L408 L416 L424 L432 L440 L448 L456 N404 N420 N436 N452 P412 P444 J402 J406 J410 J414 J418 J422 J426 J430 J434 J438 J442 J446 J450 J454 J458 L481 L489 L497 L505 J398 Q428 L513 L521 N469 N485 N501 N517 P477 P509 J467 J471 J475 J479 J483 J487 J491 J495 J499 J503 J507 J511 J515 J519 J523 J463 Q493 L465 L473">
    <cfRule type="expression" priority="26" dxfId="420" stopIfTrue="1">
      <formula>I8="as"</formula>
    </cfRule>
    <cfRule type="expression" priority="27" dxfId="420" stopIfTrue="1">
      <formula>I8="bs"</formula>
    </cfRule>
  </conditionalFormatting>
  <conditionalFormatting sqref="P38 P103 P168 P233 P298 P363 P428 P493">
    <cfRule type="expression" priority="24" dxfId="420" stopIfTrue="1">
      <formula>O39="as"</formula>
    </cfRule>
    <cfRule type="expression" priority="25" dxfId="420" stopIfTrue="1">
      <formula>O39="bs"</formula>
    </cfRule>
  </conditionalFormatting>
  <conditionalFormatting sqref="B542 B536 B538 B540 B528 B530 B532 B534 B7 B9 B11 B13 B15 B17 B19 B21 B23 B25 B27 B29 B31 B33 B35 B37 B39 B41 B43 B45 B47 B49 B51 B53 B55 B57 B59 B61 B63 B65 B67 B69 B72 B74 B76 B78 B80 B82 B84 B86 B88 B90 B92 B94 B96 B98 B100 B102 B104 B106 B108 B110 B112 B114 B116 B118 B120 B122 B124 B126 B128 B130 B132 B134 B137 B139 B141 B143 B145 B147 B149 B151 B153 B155 B157 B159 B161 B163 B165 B167 B169 B171 B173 B175 B177 B179 B181 B183 B185 B187 B189 B191 B193 B195 B197 B199 B202 B204 B206 B208 B210 B212 B214 B216 B218 B220 B222 B224 B226 B228 B230 B232 B234 B236 B238 B240 B242 B244 B246 B248 B250 B252 B254 B256 B258 B260 B262 B264 B267 B269 B271 B273 B275 B277 B279 B281 B283 B285 B287 B289 B291 B293 B295 B297 B299 B301 B303 B305 B307 B309 B311 B313 B315 B317 B319 B321 B323 B325 B327 B329 B332 B334 B336 B338 B340 B342 B344 B346 B348 B350 B352 B354 B356 B358 B360 B362 B364 B366 B368 B370 B372 B374 B376 B378 B380 B382 B384 B386 B388 B390 B392 B524 B397 B399 B401 B403 B405 B407 B409 B411 B413 B415 B417 B419 B421 B423 B425 B427 B429 B431 B433 B435 B437 B439 B441 B443 B445 B447 B449 B451 B453 B455 B457 B459 B462 B464 B466 B468 B470 B472 B474 B476 B478 B480 B482 B484 B486 B488 B490 B492 B494 B496 B498 B500 B502 B504 B506 B508 B510 B512 B514 B516 B518 B520 B522 B394">
    <cfRule type="cellIs" priority="22" dxfId="421" operator="equal" stopIfTrue="1">
      <formula>"QA"</formula>
    </cfRule>
    <cfRule type="cellIs" priority="23" dxfId="421" operator="equal" stopIfTrue="1">
      <formula>"DA"</formula>
    </cfRule>
  </conditionalFormatting>
  <conditionalFormatting sqref="I529 I533 I537 I541 K539 K531 M535 I8 I12 I16 I20 I24 I28 I32 I36 I40 I44 I48 I52 I56 I60 I64 I68 K66 K58 K50 K42 K34 K26 K18 K10 M14 M30 M46 M62 O54 O39 O22 I73 I77 I81 I85 I89 I93 I97 I101 I105 I109 I113 I117 I121 I125 I129 I133 K131 K123 K115 K107 K99 K91 K83 K75 M79 M95 M111 M127 O119 O104 O87 I138 I142 I146 I150 I154 I158 I162 I166 I170 I174 I178 I182 I186 I190 I194 I198 K196 K188 K180 K172 K164 K156 K148 K140 M144 M160 M176 M192 O184 O169 O152 I203 I207 I211 I215 I219 I223 I227 I231 I235 I239 I243 I247 I251 I255 I259 I263 K261 K253 K245 K237 K229 K221 K213 K205 M209 M225 M241 M257 O249 O234 O217 I268 I272 I276 I280 I284 I288 I292 I296 I300 I304 I308 I312 I316 I320 I324 I328 K326 K318 K310 K302 K294 K286 K278 K270 M274 M290 M306 M322 O314 O299 O282 I333 I337 I341 I345 I349 I353 I357 I361 I365 I369 I373 I377 I381 I385 I389 I393 K391 K383 K375 K367 K359 K351 K343 K335 M339 M355 M371 M387 O379 O364 O347 I398 I402 I406 I410 I414 I418 I422 I426 I430 I434 I438 I442 I446 I450 I454 I458 K456 K448 K440 K432 K424 K416 K408 K400 M404 M420 M436 M452 O444 O429 O412 I463 I467 I471 I475 I479 I483 I487 I491 I495 I499 I503 I507 I511 I515 I519 I523 K521 K513 K505 K497 K489 K481 K473 K465 M469 M485 M501 M517 O509 O494 O477">
    <cfRule type="expression" priority="21" dxfId="422" stopIfTrue="1">
      <formula>$N$1="CU"</formula>
    </cfRule>
  </conditionalFormatting>
  <conditionalFormatting sqref="H8 J99 J107 L14 H12 L30 J115 J123 L46 J131 J539 J75 J531 N119 L62 H535 J18 J26 J34 J42 J50 J58 J66 J10 H529 N54 H533 H537 N22 N39 H14 H16 N87 N104 H79 H81 H125 H85 H95 H97 H101 H24 H28 L535 H127 H541 H60 H20 H129 H30 H32 H36 H62 H64 H68 H133 H89 H93 H105 H109 H111 H113 H40 H44 H46 H48 H52 H117 H56 H121 H73 L79 H77 L95 L111 L127 J83 J91 H138 J229 J237 L144 H142 L160 J245 J253 L176 J261 J205 N249 L192 J148 J156 J164 J172 J180 J188 J196 J140 N184 N152 N169 H144 H146 N217 N234 H209 H211 H255 H215 H225 H227 H231 H154 H158 H257 H190 H150 H259 H160 H162 H166 H192 H194 H198 H263 H219 H223 H235 H239 H241 H243 H170 H174 H176 H178 H182 H247 H186 H251 H203 L209 H207 L225 L241 L257 J213 J221 H268 J359 J367 L274 H272 L290 J375 J383 L306 J391 J335 N379 L322 J278 J286 J294 J302 J310 J318 J326 J270 N314 N282 N299 H274 H276 N347 N364 H339 H341 H385 H345 H355 H357 H361 H284 H288 H387 H320 H280 H389 H290 H292 H296 H322 H324 H328 H393 H349 H353 H365 H369 H371 H373 H300 H304 H306 H308 H312 H377 H316 H381 H333 L339 H337 L355 L371 L387 J343 J351 H398 J489 J497 L404 H402 L420 J505 J513 L436 J521 J465 N509 L452 J408 J416 J424 J432 J440 J448 J456 J400 N444 N412 N429 H404 H406 N477 N494 H469 H471 H515 H475 H485 H487 H491 H414 H418 H517 H450 H410 H519 H420 H422 H426 H452 H454 H458 H523 H479 H483 H495 H499 H501 H503 H430 H434 H436 H438 H442 H507 H446 H511 H463 L469 H467 L485 L501 L517 J473 J481">
    <cfRule type="expression" priority="18" dxfId="417" stopIfTrue="1">
      <formula>AND($N$1="CU",H8="Umpire")</formula>
    </cfRule>
    <cfRule type="expression" priority="19" dxfId="418" stopIfTrue="1">
      <formula>AND($N$1="CU",H8&lt;&gt;"Umpire",I8&lt;&gt;"")</formula>
    </cfRule>
    <cfRule type="expression" priority="20" dxfId="419" stopIfTrue="1">
      <formula>AND($N$1="CU",H8&lt;&gt;"Umpire")</formula>
    </cfRule>
  </conditionalFormatting>
  <conditionalFormatting sqref="L10 L18 L26 L34 L42 L50 L58 L66 N14 N30 N46 N62 P22 P54 J541 J12 J16 J20 J24 J28 J32 J36 J40 J44 J48 J52 J56 J60 J64 J68 L91 L99 L107 L115 J8 Q38 L123 L131 N79 N95 N111 N127 P87 P119 J77 J81 J85 J89 J93 J97 J101 J105 J109 J113 L531 L539 N535 J529 J533 J537 J117 J121 J125 J129 J133 J73 Q103 L75 L83 L140 L148 L156 L164 L172 L180 L188 L196 N144 N160 N176 N192 P152 P184 J142 J146 J150 J154 J158 J162 J166 J170 J174 J178 J182 J186 J190 J194 J198 L221 L229 L237 L245 J138 Q168 L253 L261 N209 N225 N241 N257 P217 P249 J207 J211 J215 J219 J223 J227 J231 J235 J239 J243 J247 J251 J255 J259 J263 J203 Q233 L205 L213 L270 L278 L286 L294 L302 L310 L318 L326 N274 N290 N306 N322 P282 P314 J272 J276 J280 J284 J288 J292 J296 J300 J304 J308 J312 J316 J320 J324 J328 L351 L359 L367 L375 J268 Q298 L383 L391 N339 N355 N371 N387 P347 P379 J337 J341 J345 J349 J353 J357 J361 J365 J369 J373 J377 J381 J385 J389 J393 J333 Q363 L335 L343 L400 L408 L416 L424 L432 L440 L448 L456 N404 N420 N436 N452 P412 P444 J402 J406 J410 J414 J418 J422 J426 J430 J434 J438 J442 J446 J450 J454 J458 L481 L489 L497 L505 J398 Q428 L513 L521 N469 N485 N501 N517 P477 P509 J467 J471 J475 J479 J483 J487 J491 J495 J499 J503 J507 J511 J515 J519 J523 J463 Q493 L465 L473">
    <cfRule type="expression" priority="16" dxfId="420" stopIfTrue="1">
      <formula>I8="as"</formula>
    </cfRule>
    <cfRule type="expression" priority="17" dxfId="420" stopIfTrue="1">
      <formula>I8="bs"</formula>
    </cfRule>
  </conditionalFormatting>
  <conditionalFormatting sqref="P38 P103 P168 P233 P298 P363 P428 P493">
    <cfRule type="expression" priority="14" dxfId="420" stopIfTrue="1">
      <formula>O39="as"</formula>
    </cfRule>
    <cfRule type="expression" priority="15" dxfId="420" stopIfTrue="1">
      <formula>O39="bs"</formula>
    </cfRule>
  </conditionalFormatting>
  <conditionalFormatting sqref="B542 B536 B538 B540 B528 B530 B532 B534 B7 B9 B11 B13 B15 B17 B19 B21 B23 B25 B27 B29 B31 B33 B35 B37 B39 B41 B43 B45 B47 B49 B51 B53 B55 B57 B59 B61 B63 B65 B67 B69 B72 B74 B76 B78 B80 B82 B84 B86 B88 B90 B92 B94 B96 B98 B100 B102 B104 B106 B108 B110 B112 B114 B116 B118 B120 B122 B124 B126 B128 B130 B132 B134 B137 B139 B141 B143 B145 B147 B149 B151 B153 B155 B157 B159 B161 B163 B165 B167 B169 B171 B173 B175 B177 B179 B181 B183 B185 B187 B189 B191 B193 B195 B197 B199 B202 B204 B206 B208 B210 B212 B214 B216 B218 B220 B222 B224 B226 B228 B230 B232 B234 B236 B238 B240 B242 B244 B246 B248 B250 B252 B254 B256 B258 B260 B262 B264 B267 B269 B271 B273 B275 B277 B279 B281 B283 B285 B287 B289 B291 B293 B295 B297 B299 B301 B303 B305 B307 B309 B311 B313 B315 B317 B319 B321 B323 B325 B327 B329 B332 B334 B336 B338 B340 B342 B344 B346 B348 B350 B352 B354 B356 B358 B360 B362 B364 B366 B368 B370 B372 B374 B376 B378 B380 B382 B384 B386 B388 B390 B392 B524 B397 B399 B401 B403 B405 B407 B409 B411 B413 B415 B417 B419 B421 B423 B425 B427 B429 B431 B433 B435 B437 B439 B441 B443 B445 B447 B449 B451 B453 B455 B457 B459 B462 B464 B466 B468 B470 B472 B474 B476 B478 B480 B482 B484 B486 B488 B490 B492 B494 B496 B498 B500 B502 B504 B506 B508 B510 B512 B514 B516 B518 B520 B522 B394">
    <cfRule type="cellIs" priority="12" dxfId="421" operator="equal" stopIfTrue="1">
      <formula>"QA"</formula>
    </cfRule>
    <cfRule type="cellIs" priority="13" dxfId="421" operator="equal" stopIfTrue="1">
      <formula>"DA"</formula>
    </cfRule>
  </conditionalFormatting>
  <conditionalFormatting sqref="I529 I533 I537 I541 K539 K531 M535 I8 I12 I16 I20 I24 I28 I32 I36 I40 I44 I48 I52 I56 I60 I64 I68 K66 K58 K50 K42 K34 K26 K18 K10 M14 M30 M46 M62 O54 O39 O22 I73 I77 I81 I85 I89 I93 I97 I101 I105 I109 I113 I117 I121 I125 I129 I133 K131 K123 K115 K107 K99 K91 K83 K75 M79 M95 M111 M127 O119 O104 O87 I138 I142 I146 I150 I154 I158 I162 I166 I170 I174 I178 I182 I186 I190 I194 I198 K196 K188 K180 K172 K164 K156 K148 K140 M144 M160 M176 M192 O184 O169 O152 I203 I207 I211 I215 I219 I223 I227 I231 I235 I239 I243 I247 I251 I255 I259 I263 K261 K253 K245 K237 K229 K221 K213 K205 M209 M225 M241 M257 O249 O234 O217 I268 I272 I276 I280 I284 I288 I292 I296 I300 I304 I308 I312 I316 I320 I324 I328 K326 K318 K310 K302 K294 K286 K278 K270 M274 M290 M306 M322 O314 O299 O282 I333 I337 I341 I345 I349 I353 I357 I361 I365 I369 I373 I377 I381 I385 I389 I393 K391 K383 K375 K367 K359 K351 K343 K335 M339 M355 M371 M387 O379 O364 O347 I398 I402 I406 I410 I414 I418 I422 I426 I430 I434 I438 I442 I446 I450 I454 I458 K456 K448 K440 K432 K424 K416 K408 K400 M404 M420 M436 M452 O444 O429 O412 I463 I467 I471 I475 I479 I483 I487 I491 I495 I499 I503 I507 I511 I515 I519 I523 K521 K513 K505 K497 K489 K481 K473 K465 M469 M485 M501 M517 O509 O494 O477">
    <cfRule type="expression" priority="11" dxfId="422" stopIfTrue="1">
      <formula>$N$1="CU"</formula>
    </cfRule>
  </conditionalFormatting>
  <conditionalFormatting sqref="H8 J99 J107 L14 H12 L30 J115 J123 L46 J131 J539 J75 J531 N119 L62 H535 J18 J26 J34 J42 J50 J58 J66 J10 H529 N54 H533 H537 N22 N39 H14 H16 N87 N104 H79 H81 H125 H85 H95 H97 H101 H24 H28 L535 H127 H541 H60 H20 H129 H30 H32 H36 H62 H64 H68 H133 H89 H93 H105 H109 H111 H113 H40 H44 H46 H48 H52 H117 H56 H121 H73 L79 H77 L95 L111 L127 J83 J91 H138 J229 J237 L144 H142 L160 J245 J253 L176 J261 J205 N249 L192 J148 J156 J164 J172 J180 J188 J196 J140 N184 N152 N169 H144 H146 N217 N234 H209 H211 H255 H215 H225 H227 H231 H154 H158 H257 H190 H150 H259 H160 H162 H166 H192 H194 H198 H263 H219 H223 H235 H239 H241 H243 H170 H174 H176 H178 H182 H247 H186 H251 H203 L209 H207 L225 L241 L257 J213 J221 H268 J359 J367 L274 H272 L290 J375 J383 L306 J391 J335 N379 L322 J278 J286 J294 J302 J310 J318 J326 J270 N314 N282 N299 H274 H276 N347 N364 H339 H341 H385 H345 H355 H357 H361 H284 H288 H387 H320 H280 H389 H290 H292 H296 H322 H324 H328 H393 H349 H353 H365 H369 H371 H373 H300 H304 H306 H308 H312 H377 H316 H381 H333 L339 H337 L355 L371 L387 J343 J351 H398 J489 J497 L404 H402 L420 J505 J513 L436 J521 J465 N509 L452 J408 J416 J424 J432 J440 J448 J456 J400 N444 N412 N429 H404 H406 N477 N494 H469 H471 H515 H475 H485 H487 H491 H414 H418 H517 H450 H410 H519 H420 H422 H426 H452 H454 H458 H523 H479 H483 H495 H499 H501 H503 H430 H434 H436 H438 H442 H507 H446 H511 H463 L469 H467 L485 L501 L517 J473 J481">
    <cfRule type="expression" priority="8" dxfId="417" stopIfTrue="1">
      <formula>AND($N$1="CU",H8="Umpire")</formula>
    </cfRule>
    <cfRule type="expression" priority="9" dxfId="418" stopIfTrue="1">
      <formula>AND($N$1="CU",H8&lt;&gt;"Umpire",I8&lt;&gt;"")</formula>
    </cfRule>
    <cfRule type="expression" priority="10" dxfId="419" stopIfTrue="1">
      <formula>AND($N$1="CU",H8&lt;&gt;"Umpire")</formula>
    </cfRule>
  </conditionalFormatting>
  <conditionalFormatting sqref="L10 L18 L26 L34 L42 L50 L58 L66 N14 N30 N46 N62 P22 P54 J519 J12 J16 J20 J24 J28 J32 J36 J40 J44 J48 J52 J56 J60 J64 J68 L91 L99 L107 L115 J8 Q38 L123 L131 N79 N95 N111 N127 P87 P119 J77 J81 J85 J89 J93 J97 J101 J105 J109 J113 L465 J515 Q493 L473 J463 J523 J117 J121 J125 J129 J133 J73 Q103 L75 L83 L140 L148 L156 L164 L172 L180 L188 L196 N144 N160 N176 N192 P152 P184 J142 J146 J150 J154 J158 J162 J166 J170 J174 J178 J182 J186 J190 J194 J198 L221 L229 L237 L245 J138 Q168 L253 L261 N209 N225 N241 N257 P217 P249 J207 J211 J215 J219 J223 J227 J231 J235 J239 J243 J247 J251 J255 J259 J263 J203 Q233 L205 L213 L270 L278 L286 L294 L302 L310 L318 L326 N274 N290 N306 N322 P282 P314 J272 J276 J280 J284 J288 J292 J296 J300 J304 J308 J312 J316 J320 J324 J328 L351 L359 L367 L375 J268 Q298 L383 L391 N339 N355 N371 N387 P347 P379 J337 J341 J345 J349 J353 J357 J361 J365 J369 J373 J377 J381 J385 J389 J393 J333 Q363 L335 L343 L400 L408 L416 L424 L432 L440 L448 L456 N404 N420 N436 N452 P412 P444 J402 J406 J410 J414 J418 J422 J426 J430 J434 J438 J442 J446 J450 J454 J458 L481 L489 L497 L505 J398 Q428 L513 L521 N469 N485 N501 N517 P477 P509 J467 J471 J475 J479 J483 J487 J491 J495 J499 J503 J507 J511">
    <cfRule type="expression" priority="6" dxfId="420" stopIfTrue="1">
      <formula>I8="as"</formula>
    </cfRule>
    <cfRule type="expression" priority="7" dxfId="420" stopIfTrue="1">
      <formula>I8="bs"</formula>
    </cfRule>
  </conditionalFormatting>
  <conditionalFormatting sqref="P38 P103 P168 P233 P298 P363 P428 P493">
    <cfRule type="expression" priority="4" dxfId="420" stopIfTrue="1">
      <formula>O39="as"</formula>
    </cfRule>
    <cfRule type="expression" priority="5" dxfId="420" stopIfTrue="1">
      <formula>O39="bs"</formula>
    </cfRule>
  </conditionalFormatting>
  <conditionalFormatting sqref="B542 B536 B538 B540 B528 B530 B532 B534 B7 B9 B11 B13 B15 B17 B19 B21 B23 B25 B27 B29 B31 B33 B35 B37 B39 B41 B43 B45 B47 B49 B51 B53 B55 B57 B59 B61 B63 B65 B67 B69 B72 B74 B76 B78 B80 B82 B84 B86 B88 B90 B92 B94 B96 B98 B100 B102 B104 B106 B108 B110 B112 B114 B116 B118 B120 B122 B124 B126 B128 B130 B132 B134 B137 B139 B141 B143 B145 B147 B149 B151 B153 B155 B157 B159 B161 B163 B165 B167 B169 B171 B173 B175 B177 B179 B181 B183 B185 B187 B189 B191 B193 B195 B197 B199 B202 B204 B206 B208 B210 B212 B214 B216 B218 B220 B222 B224 B226 B228 B230 B232 B234 B236 B238 B240 B242 B244 B246 B248 B250 B252 B254 B256 B258 B260 B262 B264 B267 B269 B271 B273 B275 B277 B279 B281 B283 B285 B287 B289 B291 B293 B295 B297 B299 B301 B303 B305 B307 B309 B311 B313 B315 B317 B319 B321 B323 B325 B327 B329 B332 B334 B336 B338 B340 B342 B344 B346 B348 B350 B352 B354 B356 B358 B360 B362 B364 B366 B368 B370 B372 B374 B376 B378 B380 B382 B384 B386 B388 B390 B392 B524 B397 B399 B401 B403 B405 B407 B409 B411 B413 B415 B417 B419 B421 B423 B425 B427 B429 B431 B433 B435 B437 B439 B441 B443 B445 B447 B449 B451 B453 B455 B457 B459 B462 B464 B466 B468 B470 B472 B474 B476 B478 B480 B482 B484 B486 B488 B490 B492 B494 B496 B498 B500 B502 B504 B506 B508 B510 B512 B514 B516 B518 B520 B522 B394">
    <cfRule type="cellIs" priority="2" dxfId="421" operator="equal" stopIfTrue="1">
      <formula>"QA"</formula>
    </cfRule>
    <cfRule type="cellIs" priority="3" dxfId="421" operator="equal" stopIfTrue="1">
      <formula>"DA"</formula>
    </cfRule>
  </conditionalFormatting>
  <conditionalFormatting sqref="I529 I533 I537 I541 K539 K531 M535 I8 I12 I16 I20 I24 I28 I32 I36 I40 I44 I48 I52 I56 I60 I64 I68 K66 K58 K50 K42 K34 K26 K18 K10 M14 M30 M46 M62 O54 O39 O22 K131 K123 K115 K107 K99 K91 K83 K75 M79 M95 M111 M127 O119 O104 O87 K196 K188 K180 K172 K164 K156 K148 K140 M144 M160 M176 M192 O184 O169 O152 K261 K253 K245 K237 K229 K221 K213 K205 M209 M225 M241 M257 O249 O234 O217 K326 K318 K310 K302 K294 K286 K278 K270 M274 M290 M306 M322 O314 O299 O282 K391 K383 K375 K367 K359 K351 K343 K335 M339 M355 M371 M387 O379 O364 O347 K456 K448 K440 K432 K424 K416 K408 K400 M404 M420 M436 M452 O444 O429 O412 K521 K513 K505 K497 K489 K481 K473 K465 M469 M485 M501 M517 O509 O494 O477 I73 I77 I81 I85 I89 I93 I97 I101 I105 I109 I113 I117 I121 I125 I129 I133 I138 I142 I146 I150 I154 I158 I162 I166 I170 I174 I178 I182 I186 I190 I194 I198 I203 I207 I211 I215 I219 I223 I227 I231 I235 I239 I243 I247 I251 I255 I259 I263 I268 I272 I276 I280 I284 I288 I292 I296 I300 I304 I308 I312 I316 I320 I324 I328 I333 I337 I341 I345 I349 I353 I357 I361 I365 I369 I373 I377 I381 I385 I389 I393 I398 I402 I406 I410 I414 I418 I422 I426 I430 I434 I438 I442 I446 I450 I454 I458 I463 I467 I471 I475 I479 I483 I487 I491 I495 I499 I503 I507 I511 I515 I519 I523">
    <cfRule type="expression" priority="1" dxfId="422" stopIfTrue="1">
      <formula>$N$1="CU"</formula>
    </cfRule>
  </conditionalFormatting>
  <dataValidations count="4">
    <dataValidation type="list" allowBlank="1" showInputMessage="1" sqref="N119 N494 N477 N444 N429 N412 N509 N364 N347 N314 N299 N282 N379 N234 N217 N184 N169 N152 N249 N104 N87 N54 N39 N22">
      <formula1>$U$8:$U$17</formula1>
    </dataValidation>
    <dataValidation type="list" allowBlank="1" showInputMessage="1" sqref="H537 H463 H467 L517 H471 J521 J513 J505 J497 J489 J481 J473 J465 L469 L485 L501 H469 H475 H479 H483 H487 H485 H491 H495 H499 H503 H501 H507 H511 H515 H519 H517 H523 H398 H402 L452 H406 J456 J448 J440 J432 J424 J416 J408 J400 L404 L420 L436 H404 H410 H414 H418 H422 H420 H426 H430 H434 H438 H436 H442 H446 H450 H454 H452 H458 H333 H337 L387 H341 J391 J383 J375 J367 J359 J351 J343 J335 L339 L355 L371 H339 H345 H349 H353 H357 H355 H361 H365 H369 H373 H371 H377 H381 H385 H389 H387 H393 H268 H272 L322">
      <formula1>$T$7:$T$16</formula1>
    </dataValidation>
    <dataValidation type="list" allowBlank="1" showInputMessage="1" sqref="H276 J326 J318 J310 J302 J294 J286 J278 J270 L274 L290 L306 H274 H280 H284 H288 H292 H290 H296 H300 H304 H308 H306 H312 H316 H320 H324 H322 H328 H203 H207 L257 H211 J261 J253 J245 J237 J229 J221 J213 J205 L209 L225 L241 H209 H215 H219 H223 H227 H225 H231 H235 H239 H243 H241 H247 H251 H255 H259 H257 H263 H138 H142 L192 H146 J196 J188 J180 J172 J164 J156 J148 J140 L144 L160 L176 H144 H150 H154 H158 H162 H160 H166 H170 H174 H178 H176 H182 H186 H190 H194 H192 H198 H73 H77 L127 H81 J131 J123 J115">
      <formula1>$T$7:$T$16</formula1>
    </dataValidation>
    <dataValidation type="list" allowBlank="1" showInputMessage="1" sqref="J107 J99 J91 J83 J75 L79 L95 L111 H79 H85 H89 H93 H97 H95 H101 H105 H109 H113 H111 H117 H121 H125 H129 H127 H133 H8 H12 L62 H16 J66 J58 J50 J42 J34 J26 J18 J10 L14 L30 L46 H14 H20 H24 H28 H32 H30 H36 H40 H44 H48 H46 H52 H56 H60 H64 H62 H68 H533 H529 H535 L535 J531 J539 H541">
      <formula1>$T$7:$T$16</formula1>
    </dataValidation>
  </dataValidations>
  <printOptions/>
  <pageMargins left="0.7" right="0.7" top="0.75" bottom="0.75" header="0.3" footer="0.3"/>
  <pageSetup orientation="portrait" paperSize="9"/>
  <drawing r:id="rId1"/>
</worksheet>
</file>

<file path=xl/worksheets/sheet10.xml><?xml version="1.0" encoding="utf-8"?>
<worksheet xmlns="http://schemas.openxmlformats.org/spreadsheetml/2006/main" xmlns:r="http://schemas.openxmlformats.org/officeDocument/2006/relationships">
  <dimension ref="A1:S39"/>
  <sheetViews>
    <sheetView zoomScalePageLayoutView="0" workbookViewId="0" topLeftCell="A1">
      <selection activeCell="A1" sqref="A1:IV16384"/>
    </sheetView>
  </sheetViews>
  <sheetFormatPr defaultColWidth="9.00390625" defaultRowHeight="15.75"/>
  <cols>
    <col min="1" max="2" width="2.875" style="106" customWidth="1"/>
    <col min="3" max="3" width="4.125" style="106" customWidth="1"/>
    <col min="4" max="4" width="3.75390625" style="106" customWidth="1"/>
    <col min="5" max="5" width="11.125" style="106" customWidth="1"/>
    <col min="6" max="6" width="6.75390625" style="106" customWidth="1"/>
    <col min="7" max="7" width="5.125" style="106" customWidth="1"/>
    <col min="8" max="8" width="1.4921875" style="107" customWidth="1"/>
    <col min="9" max="9" width="9.375" style="106" customWidth="1"/>
    <col min="10" max="10" width="1.4921875" style="107" customWidth="1"/>
    <col min="11" max="11" width="9.375" style="106" customWidth="1"/>
    <col min="12" max="12" width="1.4921875" style="108" customWidth="1"/>
    <col min="13" max="13" width="9.375" style="106" customWidth="1"/>
    <col min="14" max="14" width="1.4921875" style="107" customWidth="1"/>
    <col min="15" max="15" width="9.375" style="106" customWidth="1"/>
    <col min="16" max="16" width="1.4921875" style="108" customWidth="1"/>
    <col min="17" max="17" width="8.00390625" style="106" hidden="1" customWidth="1"/>
    <col min="18" max="18" width="7.625" style="106" customWidth="1"/>
    <col min="19" max="19" width="8.00390625" style="106" hidden="1" customWidth="1"/>
    <col min="20" max="16384" width="9.00390625" style="106" customWidth="1"/>
  </cols>
  <sheetData>
    <row r="1" spans="1:16" s="9" customFormat="1" ht="21.75" customHeight="1">
      <c r="A1" s="1" t="str">
        <f>'[5]Week SetUp'!$A$6</f>
        <v>FILA盃全國乙組網球排名賽</v>
      </c>
      <c r="B1" s="2"/>
      <c r="C1" s="3"/>
      <c r="D1" s="3"/>
      <c r="E1" s="3"/>
      <c r="F1" s="3"/>
      <c r="G1" s="3"/>
      <c r="H1" s="4"/>
      <c r="I1" s="5" t="s">
        <v>16</v>
      </c>
      <c r="J1" s="4"/>
      <c r="K1" s="6"/>
      <c r="L1" s="4"/>
      <c r="M1" s="4" t="s">
        <v>0</v>
      </c>
      <c r="N1" s="4"/>
      <c r="O1" s="7"/>
      <c r="P1" s="8"/>
    </row>
    <row r="2" spans="1:16" s="15" customFormat="1" ht="12.75">
      <c r="A2" s="10" t="str">
        <f>'[5]Week SetUp'!$A$8</f>
        <v>FILA盃全國乙組網球排名賽</v>
      </c>
      <c r="B2" s="11"/>
      <c r="C2" s="12"/>
      <c r="D2" s="12"/>
      <c r="E2" s="12"/>
      <c r="F2" s="12"/>
      <c r="G2" s="12"/>
      <c r="H2" s="13"/>
      <c r="I2" s="14"/>
      <c r="J2" s="13"/>
      <c r="K2" s="6"/>
      <c r="L2" s="13"/>
      <c r="M2" s="12"/>
      <c r="N2" s="13"/>
      <c r="O2" s="12"/>
      <c r="P2" s="13"/>
    </row>
    <row r="3" spans="1:16" s="22" customFormat="1" ht="11.25" customHeight="1">
      <c r="A3" s="16" t="s">
        <v>1</v>
      </c>
      <c r="B3" s="17"/>
      <c r="C3" s="17"/>
      <c r="D3" s="17"/>
      <c r="E3" s="18"/>
      <c r="F3" s="16" t="s">
        <v>2</v>
      </c>
      <c r="G3" s="17"/>
      <c r="H3" s="19"/>
      <c r="I3" s="16" t="s">
        <v>3</v>
      </c>
      <c r="J3" s="20"/>
      <c r="K3" s="17"/>
      <c r="L3" s="20"/>
      <c r="M3" s="17"/>
      <c r="N3" s="19"/>
      <c r="O3" s="18"/>
      <c r="P3" s="21" t="s">
        <v>4</v>
      </c>
    </row>
    <row r="4" spans="1:16" s="28" customFormat="1" ht="11.25" customHeight="1" thickBot="1">
      <c r="A4" s="458" t="str">
        <f>'[5]Week SetUp'!$A$10</f>
        <v>20~21/03/2010</v>
      </c>
      <c r="B4" s="458"/>
      <c r="C4" s="458"/>
      <c r="D4" s="23"/>
      <c r="E4" s="23"/>
      <c r="F4" s="23" t="str">
        <f>'[5]Week SetUp'!$C$10</f>
        <v>臺北內湖彩虹河濱公園</v>
      </c>
      <c r="G4" s="23"/>
      <c r="H4" s="24"/>
      <c r="I4" s="25">
        <f>'[5]Week SetUp'!$D$10</f>
        <v>0</v>
      </c>
      <c r="J4" s="24"/>
      <c r="K4" s="26">
        <f>'[5]Week SetUp'!$A$12</f>
        <v>0</v>
      </c>
      <c r="L4" s="24"/>
      <c r="M4" s="23"/>
      <c r="N4" s="24"/>
      <c r="O4" s="23"/>
      <c r="P4" s="27" t="str">
        <f>'[5]Week SetUp'!$E$10</f>
        <v>王凌華</v>
      </c>
    </row>
    <row r="5" spans="1:16" s="36" customFormat="1" ht="9.75">
      <c r="A5" s="29"/>
      <c r="B5" s="30" t="s">
        <v>5</v>
      </c>
      <c r="C5" s="31" t="s">
        <v>6</v>
      </c>
      <c r="D5" s="31" t="s">
        <v>7</v>
      </c>
      <c r="E5" s="32" t="s">
        <v>8</v>
      </c>
      <c r="F5" s="33"/>
      <c r="G5" s="32" t="s">
        <v>9</v>
      </c>
      <c r="H5" s="34"/>
      <c r="I5" s="31" t="s">
        <v>13</v>
      </c>
      <c r="J5" s="34"/>
      <c r="K5" s="31" t="s">
        <v>15</v>
      </c>
      <c r="L5" s="34"/>
      <c r="M5" s="34"/>
      <c r="N5" s="34"/>
      <c r="O5" s="34"/>
      <c r="P5" s="35"/>
    </row>
    <row r="6" spans="1:16" s="36" customFormat="1" ht="3.75" customHeight="1" thickBot="1">
      <c r="A6" s="37"/>
      <c r="B6" s="38"/>
      <c r="C6" s="39"/>
      <c r="D6" s="38"/>
      <c r="E6" s="40"/>
      <c r="F6" s="41"/>
      <c r="G6" s="40"/>
      <c r="H6" s="42"/>
      <c r="I6" s="38"/>
      <c r="J6" s="42"/>
      <c r="K6" s="38"/>
      <c r="L6" s="42"/>
      <c r="M6" s="38"/>
      <c r="N6" s="42"/>
      <c r="O6" s="38"/>
      <c r="P6" s="43"/>
    </row>
    <row r="7" spans="1:19" s="55" customFormat="1" ht="10.5" customHeight="1">
      <c r="A7" s="44">
        <v>1</v>
      </c>
      <c r="B7" s="45">
        <f>IF($D7="","",VLOOKUP($D7,'[5]女單準備名單'!$A$7:$P$22,15))</f>
        <v>0</v>
      </c>
      <c r="C7" s="45">
        <f>IF($D7="","",VLOOKUP($D7,'[5]女單準備名單'!$A$7:$P$22,16))</f>
        <v>0</v>
      </c>
      <c r="D7" s="46">
        <v>4</v>
      </c>
      <c r="E7" s="47" t="str">
        <f>UPPER(IF($D7="","",VLOOKUP($D7,'[5]女單準備名單'!$A$7:$P$22,2)))</f>
        <v>闕楚臻</v>
      </c>
      <c r="F7" s="47"/>
      <c r="G7" s="47">
        <f>IF($D7="","",VLOOKUP($D7,'[5]女單準備名單'!$A$7:$P$22,4))</f>
        <v>0</v>
      </c>
      <c r="H7" s="48"/>
      <c r="I7" s="49"/>
      <c r="J7" s="49"/>
      <c r="K7" s="49"/>
      <c r="L7" s="49"/>
      <c r="M7" s="50"/>
      <c r="N7" s="51"/>
      <c r="O7" s="52"/>
      <c r="P7" s="53"/>
      <c r="Q7" s="54"/>
      <c r="S7" s="56" t="e">
        <f>#REF!</f>
        <v>#REF!</v>
      </c>
    </row>
    <row r="8" spans="1:19" s="55" customFormat="1" ht="9" customHeight="1">
      <c r="A8" s="57"/>
      <c r="B8" s="58"/>
      <c r="C8" s="58"/>
      <c r="D8" s="58"/>
      <c r="E8" s="49"/>
      <c r="F8" s="59"/>
      <c r="G8" s="60" t="s">
        <v>14</v>
      </c>
      <c r="H8" s="61" t="s">
        <v>89</v>
      </c>
      <c r="I8" s="62" t="str">
        <f>UPPER(IF(OR(H8="a",H8="as"),E7,IF(OR(H8="b",H8="bs"),E9,)))</f>
        <v>闕楚臻</v>
      </c>
      <c r="J8" s="62"/>
      <c r="K8" s="49"/>
      <c r="L8" s="49"/>
      <c r="M8" s="50"/>
      <c r="N8" s="51"/>
      <c r="O8" s="52"/>
      <c r="P8" s="53"/>
      <c r="Q8" s="54"/>
      <c r="S8" s="63" t="e">
        <f>#REF!</f>
        <v>#REF!</v>
      </c>
    </row>
    <row r="9" spans="1:19" s="55" customFormat="1" ht="9" customHeight="1">
      <c r="A9" s="57">
        <v>2</v>
      </c>
      <c r="B9" s="45">
        <f>IF($D9="","",VLOOKUP($D9,'[5]女單準備名單'!$A$7:$P$22,15))</f>
        <v>0</v>
      </c>
      <c r="C9" s="45">
        <f>IF($D9="","",VLOOKUP($D9,'[5]女單準備名單'!$A$7:$P$22,16))</f>
        <v>0</v>
      </c>
      <c r="D9" s="46">
        <v>1</v>
      </c>
      <c r="E9" s="45" t="str">
        <f>UPPER(IF($D9="","",VLOOKUP($D9,'[5]女單準備名單'!$A$7:$P$22,2)))</f>
        <v>趙曉涵</v>
      </c>
      <c r="F9" s="45"/>
      <c r="G9" s="45">
        <f>IF($D9="","",VLOOKUP($D9,'[5]女單準備名單'!$A$7:$P$22,4))</f>
        <v>0</v>
      </c>
      <c r="H9" s="64"/>
      <c r="I9" s="65">
        <v>63</v>
      </c>
      <c r="J9" s="66"/>
      <c r="K9" s="49"/>
      <c r="L9" s="49"/>
      <c r="M9" s="50"/>
      <c r="N9" s="51"/>
      <c r="O9" s="52"/>
      <c r="P9" s="53"/>
      <c r="Q9" s="54"/>
      <c r="S9" s="63" t="e">
        <f>#REF!</f>
        <v>#REF!</v>
      </c>
    </row>
    <row r="10" spans="1:19" s="55" customFormat="1" ht="9" customHeight="1">
      <c r="A10" s="57"/>
      <c r="B10" s="58"/>
      <c r="C10" s="58"/>
      <c r="D10" s="67"/>
      <c r="E10" s="49"/>
      <c r="F10" s="59"/>
      <c r="G10" s="49"/>
      <c r="H10" s="68"/>
      <c r="I10" s="60" t="s">
        <v>14</v>
      </c>
      <c r="J10" s="69" t="s">
        <v>89</v>
      </c>
      <c r="K10" s="62" t="str">
        <f>UPPER(IF(OR(J10="a",J10="as"),I8,IF(OR(J10="b",J10="bs"),I12,)))</f>
        <v>闕楚臻</v>
      </c>
      <c r="L10" s="70"/>
      <c r="M10" s="71"/>
      <c r="N10" s="71"/>
      <c r="O10" s="52"/>
      <c r="P10" s="53"/>
      <c r="Q10" s="54"/>
      <c r="S10" s="63" t="e">
        <f>#REF!</f>
        <v>#REF!</v>
      </c>
    </row>
    <row r="11" spans="1:19" s="55" customFormat="1" ht="9" customHeight="1">
      <c r="A11" s="57">
        <v>3</v>
      </c>
      <c r="B11" s="45">
        <f>IF($D11="","",VLOOKUP($D11,'[5]女單準備名單'!$A$7:$P$22,15))</f>
        <v>0</v>
      </c>
      <c r="C11" s="45">
        <f>IF($D11="","",VLOOKUP($D11,'[5]女單準備名單'!$A$7:$P$22,16))</f>
        <v>0</v>
      </c>
      <c r="D11" s="46">
        <v>3</v>
      </c>
      <c r="E11" s="45" t="str">
        <f>UPPER(IF($D11="","",VLOOKUP($D11,'[5]女單準備名單'!$A$7:$P$22,2)))</f>
        <v>蔡容琪</v>
      </c>
      <c r="F11" s="45"/>
      <c r="G11" s="45">
        <f>IF($D11="","",VLOOKUP($D11,'[5]女單準備名單'!$A$7:$P$22,4))</f>
        <v>0</v>
      </c>
      <c r="H11" s="48"/>
      <c r="I11" s="72"/>
      <c r="J11" s="73"/>
      <c r="K11" s="65">
        <v>63</v>
      </c>
      <c r="L11" s="109"/>
      <c r="M11" s="85"/>
      <c r="N11" s="85"/>
      <c r="O11" s="112"/>
      <c r="P11" s="53"/>
      <c r="Q11" s="54"/>
      <c r="S11" s="63" t="e">
        <f>#REF!</f>
        <v>#REF!</v>
      </c>
    </row>
    <row r="12" spans="1:19" s="55" customFormat="1" ht="9" customHeight="1">
      <c r="A12" s="57"/>
      <c r="B12" s="58"/>
      <c r="C12" s="58"/>
      <c r="D12" s="67"/>
      <c r="E12" s="49"/>
      <c r="F12" s="59"/>
      <c r="G12" s="60" t="s">
        <v>14</v>
      </c>
      <c r="H12" s="61" t="s">
        <v>90</v>
      </c>
      <c r="I12" s="62" t="str">
        <f>UPPER(IF(OR(H12="a",H12="as"),E11,IF(OR(H12="b",H12="bs"),E13,)))</f>
        <v>趙曉雯</v>
      </c>
      <c r="J12" s="75"/>
      <c r="K12" s="72"/>
      <c r="L12" s="85"/>
      <c r="M12" s="85"/>
      <c r="N12" s="85"/>
      <c r="O12" s="112"/>
      <c r="P12" s="53"/>
      <c r="Q12" s="54"/>
      <c r="S12" s="63" t="e">
        <f>#REF!</f>
        <v>#REF!</v>
      </c>
    </row>
    <row r="13" spans="1:19" s="55" customFormat="1" ht="9" customHeight="1">
      <c r="A13" s="57">
        <v>4</v>
      </c>
      <c r="B13" s="45">
        <f>IF($D13="","",VLOOKUP($D13,'[5]女單準備名單'!$A$7:$P$22,15))</f>
        <v>0</v>
      </c>
      <c r="C13" s="45">
        <f>IF($D13="","",VLOOKUP($D13,'[5]女單準備名單'!$A$7:$P$22,16))</f>
        <v>0</v>
      </c>
      <c r="D13" s="46">
        <v>2</v>
      </c>
      <c r="E13" s="45" t="str">
        <f>UPPER(IF($D13="","",VLOOKUP($D13,'[5]女單準備名單'!$A$7:$P$22,2)))</f>
        <v>趙曉雯</v>
      </c>
      <c r="F13" s="45"/>
      <c r="G13" s="45">
        <f>IF($D13="","",VLOOKUP($D13,'[5]女單準備名單'!$A$7:$P$22,4))</f>
        <v>0</v>
      </c>
      <c r="H13" s="77"/>
      <c r="I13" s="65" t="s">
        <v>408</v>
      </c>
      <c r="J13" s="49"/>
      <c r="K13" s="72"/>
      <c r="L13" s="85"/>
      <c r="M13" s="85"/>
      <c r="N13" s="85"/>
      <c r="O13" s="112"/>
      <c r="P13" s="53"/>
      <c r="Q13" s="54"/>
      <c r="S13" s="63" t="e">
        <f>#REF!</f>
        <v>#REF!</v>
      </c>
    </row>
    <row r="14" spans="1:19" s="55" customFormat="1" ht="9" customHeight="1">
      <c r="A14" s="57"/>
      <c r="B14" s="58"/>
      <c r="C14" s="58"/>
      <c r="D14" s="67"/>
      <c r="E14" s="49"/>
      <c r="F14" s="59"/>
      <c r="G14" s="78"/>
      <c r="H14" s="68"/>
      <c r="I14" s="49"/>
      <c r="J14" s="49"/>
      <c r="K14" s="60" t="s">
        <v>14</v>
      </c>
      <c r="L14" s="92"/>
      <c r="M14" s="72">
        <f>UPPER(IF(OR(L14="a",L14="as"),K10,IF(OR(L14="b",L14="bs"),#REF!,)))</f>
      </c>
      <c r="N14" s="85"/>
      <c r="O14" s="112"/>
      <c r="P14" s="53"/>
      <c r="Q14" s="54"/>
      <c r="S14" s="63" t="e">
        <f>#REF!</f>
        <v>#REF!</v>
      </c>
    </row>
    <row r="15" spans="1:17" s="55" customFormat="1" ht="9" customHeight="1">
      <c r="A15" s="111"/>
      <c r="B15" s="114"/>
      <c r="C15" s="114"/>
      <c r="D15" s="115"/>
      <c r="E15" s="114"/>
      <c r="F15" s="114"/>
      <c r="G15" s="114"/>
      <c r="H15" s="115"/>
      <c r="I15" s="114"/>
      <c r="J15" s="114"/>
      <c r="K15" s="114"/>
      <c r="L15" s="116"/>
      <c r="M15" s="116"/>
      <c r="N15" s="116"/>
      <c r="O15" s="112"/>
      <c r="P15" s="53"/>
      <c r="Q15" s="96"/>
    </row>
    <row r="16" spans="1:17" s="55" customFormat="1" ht="9" customHeight="1">
      <c r="A16" s="111"/>
      <c r="B16" s="115"/>
      <c r="C16" s="115"/>
      <c r="D16" s="115"/>
      <c r="E16" s="114"/>
      <c r="F16" s="117"/>
      <c r="G16" s="118"/>
      <c r="H16" s="115"/>
      <c r="I16" s="114"/>
      <c r="J16" s="114"/>
      <c r="K16" s="114"/>
      <c r="L16" s="116"/>
      <c r="M16" s="116"/>
      <c r="N16" s="116"/>
      <c r="O16" s="52"/>
      <c r="P16" s="53"/>
      <c r="Q16" s="54"/>
    </row>
    <row r="17" spans="1:17" s="55" customFormat="1" ht="9" customHeight="1">
      <c r="A17" s="111"/>
      <c r="B17" s="114"/>
      <c r="C17" s="114"/>
      <c r="D17" s="115"/>
      <c r="E17" s="114"/>
      <c r="F17" s="114"/>
      <c r="G17" s="114"/>
      <c r="H17" s="115"/>
      <c r="I17" s="114"/>
      <c r="J17" s="114"/>
      <c r="K17" s="114"/>
      <c r="L17" s="116"/>
      <c r="M17" s="116"/>
      <c r="N17" s="116"/>
      <c r="O17" s="52"/>
      <c r="P17" s="53"/>
      <c r="Q17" s="54"/>
    </row>
    <row r="18" spans="1:17" s="55" customFormat="1" ht="9" customHeight="1">
      <c r="A18" s="111"/>
      <c r="B18" s="115"/>
      <c r="C18" s="115"/>
      <c r="D18" s="115"/>
      <c r="E18" s="114"/>
      <c r="F18" s="117"/>
      <c r="G18" s="114"/>
      <c r="H18" s="115"/>
      <c r="I18" s="114"/>
      <c r="J18" s="114"/>
      <c r="K18" s="118"/>
      <c r="L18" s="115"/>
      <c r="M18" s="114"/>
      <c r="N18" s="116"/>
      <c r="O18" s="52"/>
      <c r="P18" s="53"/>
      <c r="Q18" s="54"/>
    </row>
    <row r="19" spans="1:17" s="55" customFormat="1" ht="9" customHeight="1">
      <c r="A19" s="111"/>
      <c r="B19" s="114"/>
      <c r="C19" s="114"/>
      <c r="D19" s="115"/>
      <c r="E19" s="114"/>
      <c r="F19" s="114"/>
      <c r="G19" s="114"/>
      <c r="H19" s="115"/>
      <c r="I19" s="114"/>
      <c r="J19" s="114"/>
      <c r="K19" s="114"/>
      <c r="L19" s="116"/>
      <c r="M19" s="114"/>
      <c r="N19" s="116"/>
      <c r="O19" s="52"/>
      <c r="P19" s="53"/>
      <c r="Q19" s="54"/>
    </row>
    <row r="20" spans="1:17" s="55" customFormat="1" ht="9" customHeight="1">
      <c r="A20" s="111"/>
      <c r="B20" s="115"/>
      <c r="C20" s="115"/>
      <c r="D20" s="115"/>
      <c r="E20" s="114"/>
      <c r="F20" s="117"/>
      <c r="G20" s="118"/>
      <c r="H20" s="115"/>
      <c r="I20" s="114"/>
      <c r="J20" s="114"/>
      <c r="K20" s="114"/>
      <c r="L20" s="116"/>
      <c r="M20" s="116"/>
      <c r="N20" s="116"/>
      <c r="O20" s="52"/>
      <c r="P20" s="53"/>
      <c r="Q20" s="54"/>
    </row>
    <row r="21" spans="1:17" s="55" customFormat="1" ht="9" customHeight="1">
      <c r="A21" s="111"/>
      <c r="B21" s="114"/>
      <c r="C21" s="114"/>
      <c r="D21" s="115"/>
      <c r="E21" s="114"/>
      <c r="F21" s="114"/>
      <c r="G21" s="114"/>
      <c r="H21" s="115"/>
      <c r="I21" s="114"/>
      <c r="J21" s="119"/>
      <c r="K21" s="114"/>
      <c r="L21" s="116"/>
      <c r="M21" s="116"/>
      <c r="N21" s="116"/>
      <c r="O21" s="52"/>
      <c r="P21" s="53"/>
      <c r="Q21" s="54"/>
    </row>
    <row r="22" spans="1:17" s="55" customFormat="1" ht="9" customHeight="1">
      <c r="A22" s="111"/>
      <c r="B22" s="115"/>
      <c r="C22" s="115"/>
      <c r="D22" s="115"/>
      <c r="E22" s="114"/>
      <c r="F22" s="117"/>
      <c r="G22" s="114"/>
      <c r="H22" s="115"/>
      <c r="I22" s="118"/>
      <c r="J22" s="115"/>
      <c r="K22" s="114"/>
      <c r="L22" s="116"/>
      <c r="M22" s="116"/>
      <c r="N22" s="116"/>
      <c r="O22" s="52"/>
      <c r="P22" s="53"/>
      <c r="Q22" s="54"/>
    </row>
    <row r="23" spans="1:17" s="55" customFormat="1" ht="9" customHeight="1">
      <c r="A23" s="111"/>
      <c r="B23" s="114"/>
      <c r="C23" s="114"/>
      <c r="D23" s="115"/>
      <c r="E23" s="114"/>
      <c r="F23" s="114"/>
      <c r="G23" s="114"/>
      <c r="H23" s="115"/>
      <c r="I23" s="114"/>
      <c r="J23" s="114"/>
      <c r="K23" s="114"/>
      <c r="L23" s="116"/>
      <c r="M23" s="116"/>
      <c r="N23" s="116"/>
      <c r="O23" s="52"/>
      <c r="P23" s="53"/>
      <c r="Q23" s="54"/>
    </row>
    <row r="24" spans="1:17" s="55" customFormat="1" ht="9" customHeight="1">
      <c r="A24" s="111"/>
      <c r="B24" s="115"/>
      <c r="C24" s="115"/>
      <c r="D24" s="115"/>
      <c r="E24" s="114"/>
      <c r="F24" s="117"/>
      <c r="G24" s="118"/>
      <c r="H24" s="115"/>
      <c r="I24" s="114"/>
      <c r="J24" s="114"/>
      <c r="K24" s="114"/>
      <c r="L24" s="116"/>
      <c r="M24" s="116"/>
      <c r="N24" s="116"/>
      <c r="O24" s="52"/>
      <c r="P24" s="53"/>
      <c r="Q24" s="54"/>
    </row>
    <row r="25" spans="1:17" s="55" customFormat="1" ht="9" customHeight="1">
      <c r="A25" s="113"/>
      <c r="B25" s="114"/>
      <c r="C25" s="114"/>
      <c r="D25" s="115"/>
      <c r="E25" s="114"/>
      <c r="F25" s="114"/>
      <c r="G25" s="114"/>
      <c r="H25" s="115"/>
      <c r="I25" s="114"/>
      <c r="J25" s="114"/>
      <c r="K25" s="114"/>
      <c r="L25" s="114"/>
      <c r="M25" s="81"/>
      <c r="N25" s="81"/>
      <c r="O25" s="52"/>
      <c r="P25" s="53"/>
      <c r="Q25" s="54"/>
    </row>
    <row r="26" spans="1:17" s="55" customFormat="1" ht="9" customHeight="1">
      <c r="A26" s="111"/>
      <c r="B26" s="58"/>
      <c r="C26" s="58"/>
      <c r="D26" s="58"/>
      <c r="E26" s="78"/>
      <c r="F26" s="84"/>
      <c r="G26" s="49"/>
      <c r="H26" s="68"/>
      <c r="I26" s="49"/>
      <c r="J26" s="49"/>
      <c r="K26" s="72"/>
      <c r="L26" s="85"/>
      <c r="M26" s="85"/>
      <c r="N26" s="85"/>
      <c r="O26" s="112"/>
      <c r="P26" s="110"/>
      <c r="Q26" s="54"/>
    </row>
    <row r="27" spans="1:17" s="55" customFormat="1" ht="9" customHeight="1">
      <c r="A27" s="113"/>
      <c r="B27" s="114"/>
      <c r="C27" s="114"/>
      <c r="D27" s="115"/>
      <c r="E27" s="114"/>
      <c r="F27" s="114"/>
      <c r="G27" s="114"/>
      <c r="H27" s="115"/>
      <c r="I27" s="114"/>
      <c r="J27" s="114"/>
      <c r="K27" s="114"/>
      <c r="L27" s="116"/>
      <c r="M27" s="116"/>
      <c r="N27" s="116"/>
      <c r="O27" s="52"/>
      <c r="P27" s="53"/>
      <c r="Q27" s="54"/>
    </row>
    <row r="28" spans="1:17" s="55" customFormat="1" ht="9" customHeight="1">
      <c r="A28" s="111"/>
      <c r="B28" s="115"/>
      <c r="C28" s="115"/>
      <c r="D28" s="115"/>
      <c r="E28" s="114"/>
      <c r="F28" s="117"/>
      <c r="G28" s="118"/>
      <c r="H28" s="115"/>
      <c r="I28" s="114"/>
      <c r="J28" s="114"/>
      <c r="K28" s="114"/>
      <c r="L28" s="116"/>
      <c r="M28" s="116"/>
      <c r="N28" s="116"/>
      <c r="O28" s="52"/>
      <c r="P28" s="53"/>
      <c r="Q28" s="54"/>
    </row>
    <row r="29" spans="1:17" s="55" customFormat="1" ht="9" customHeight="1">
      <c r="A29" s="111"/>
      <c r="B29" s="114"/>
      <c r="C29" s="114"/>
      <c r="D29" s="115"/>
      <c r="E29" s="114"/>
      <c r="F29" s="114"/>
      <c r="G29" s="114"/>
      <c r="H29" s="115"/>
      <c r="I29" s="114"/>
      <c r="J29" s="119"/>
      <c r="K29" s="114"/>
      <c r="L29" s="116"/>
      <c r="M29" s="116"/>
      <c r="N29" s="116"/>
      <c r="O29" s="52"/>
      <c r="P29" s="53"/>
      <c r="Q29" s="54"/>
    </row>
    <row r="30" spans="1:17" s="55" customFormat="1" ht="9" customHeight="1">
      <c r="A30" s="111"/>
      <c r="B30" s="115"/>
      <c r="C30" s="115"/>
      <c r="D30" s="115"/>
      <c r="E30" s="114"/>
      <c r="F30" s="117"/>
      <c r="G30" s="114"/>
      <c r="H30" s="115"/>
      <c r="I30" s="118"/>
      <c r="J30" s="115"/>
      <c r="K30" s="114"/>
      <c r="L30" s="116"/>
      <c r="M30" s="116"/>
      <c r="N30" s="116"/>
      <c r="O30" s="52"/>
      <c r="P30" s="53"/>
      <c r="Q30" s="54"/>
    </row>
    <row r="31" spans="1:17" s="55" customFormat="1" ht="9" customHeight="1">
      <c r="A31" s="111"/>
      <c r="B31" s="114"/>
      <c r="C31" s="114"/>
      <c r="D31" s="115"/>
      <c r="E31" s="114"/>
      <c r="F31" s="114"/>
      <c r="G31" s="114"/>
      <c r="H31" s="115"/>
      <c r="I31" s="114"/>
      <c r="J31" s="114"/>
      <c r="K31" s="114"/>
      <c r="L31" s="116"/>
      <c r="M31" s="116"/>
      <c r="N31" s="116"/>
      <c r="O31" s="52"/>
      <c r="P31" s="53"/>
      <c r="Q31" s="96"/>
    </row>
    <row r="32" spans="1:17" s="55" customFormat="1" ht="9" customHeight="1">
      <c r="A32" s="111"/>
      <c r="B32" s="115"/>
      <c r="C32" s="115"/>
      <c r="D32" s="115"/>
      <c r="E32" s="114"/>
      <c r="F32" s="117"/>
      <c r="G32" s="118"/>
      <c r="H32" s="115"/>
      <c r="I32" s="114"/>
      <c r="J32" s="114"/>
      <c r="K32" s="114"/>
      <c r="L32" s="116"/>
      <c r="M32" s="116"/>
      <c r="N32" s="116"/>
      <c r="O32" s="52"/>
      <c r="P32" s="53"/>
      <c r="Q32" s="54"/>
    </row>
    <row r="33" spans="1:17" s="55" customFormat="1" ht="9" customHeight="1">
      <c r="A33" s="111"/>
      <c r="B33" s="114"/>
      <c r="C33" s="114"/>
      <c r="D33" s="115"/>
      <c r="E33" s="114"/>
      <c r="F33" s="114"/>
      <c r="G33" s="114"/>
      <c r="H33" s="115"/>
      <c r="I33" s="114"/>
      <c r="J33" s="114"/>
      <c r="K33" s="114"/>
      <c r="L33" s="116"/>
      <c r="M33" s="116"/>
      <c r="N33" s="116"/>
      <c r="O33" s="52"/>
      <c r="P33" s="53"/>
      <c r="Q33" s="54"/>
    </row>
    <row r="34" spans="1:17" s="55" customFormat="1" ht="9" customHeight="1">
      <c r="A34" s="111"/>
      <c r="B34" s="115"/>
      <c r="C34" s="115"/>
      <c r="D34" s="115"/>
      <c r="E34" s="114"/>
      <c r="F34" s="117"/>
      <c r="G34" s="114"/>
      <c r="H34" s="115"/>
      <c r="I34" s="114"/>
      <c r="J34" s="114"/>
      <c r="K34" s="118"/>
      <c r="L34" s="115"/>
      <c r="M34" s="114"/>
      <c r="N34" s="116"/>
      <c r="O34" s="52"/>
      <c r="P34" s="53"/>
      <c r="Q34" s="54"/>
    </row>
    <row r="35" spans="1:17" s="55" customFormat="1" ht="9" customHeight="1">
      <c r="A35" s="111"/>
      <c r="B35" s="114"/>
      <c r="C35" s="114"/>
      <c r="D35" s="115"/>
      <c r="E35" s="114"/>
      <c r="F35" s="114"/>
      <c r="G35" s="114"/>
      <c r="H35" s="115"/>
      <c r="I35" s="114"/>
      <c r="J35" s="114"/>
      <c r="K35" s="114"/>
      <c r="L35" s="116"/>
      <c r="M35" s="114"/>
      <c r="N35" s="116"/>
      <c r="O35" s="52"/>
      <c r="P35" s="53"/>
      <c r="Q35" s="54"/>
    </row>
    <row r="36" spans="1:17" s="55" customFormat="1" ht="9" customHeight="1">
      <c r="A36" s="111"/>
      <c r="B36" s="115"/>
      <c r="C36" s="115"/>
      <c r="D36" s="115"/>
      <c r="E36" s="114"/>
      <c r="F36" s="117"/>
      <c r="G36" s="118"/>
      <c r="H36" s="115"/>
      <c r="I36" s="114"/>
      <c r="J36" s="114"/>
      <c r="K36" s="114"/>
      <c r="L36" s="116"/>
      <c r="M36" s="116"/>
      <c r="N36" s="116"/>
      <c r="O36" s="52"/>
      <c r="P36" s="53"/>
      <c r="Q36" s="54"/>
    </row>
    <row r="37" spans="1:17" s="55" customFormat="1" ht="9" customHeight="1">
      <c r="A37" s="111"/>
      <c r="B37" s="114"/>
      <c r="C37" s="114"/>
      <c r="D37" s="115"/>
      <c r="E37" s="114"/>
      <c r="F37" s="114"/>
      <c r="G37" s="114"/>
      <c r="H37" s="115"/>
      <c r="I37" s="114"/>
      <c r="J37" s="119"/>
      <c r="K37" s="114"/>
      <c r="L37" s="116"/>
      <c r="M37" s="116"/>
      <c r="N37" s="116"/>
      <c r="O37" s="52"/>
      <c r="P37" s="53"/>
      <c r="Q37" s="54"/>
    </row>
    <row r="38" spans="1:17" s="55" customFormat="1" ht="9" customHeight="1">
      <c r="A38" s="111"/>
      <c r="B38" s="115"/>
      <c r="C38" s="115"/>
      <c r="D38" s="115"/>
      <c r="E38" s="114"/>
      <c r="F38" s="117"/>
      <c r="G38" s="114"/>
      <c r="H38" s="115"/>
      <c r="I38" s="118"/>
      <c r="J38" s="115"/>
      <c r="K38" s="114"/>
      <c r="L38" s="116"/>
      <c r="M38" s="116"/>
      <c r="N38" s="116"/>
      <c r="O38" s="52"/>
      <c r="P38" s="53"/>
      <c r="Q38" s="54"/>
    </row>
    <row r="39" spans="1:17" s="55" customFormat="1" ht="9" customHeight="1">
      <c r="A39" s="111"/>
      <c r="B39" s="114"/>
      <c r="C39" s="114"/>
      <c r="D39" s="115"/>
      <c r="E39" s="114"/>
      <c r="F39" s="114"/>
      <c r="G39" s="114"/>
      <c r="H39" s="115"/>
      <c r="I39" s="114"/>
      <c r="J39" s="114"/>
      <c r="K39" s="114"/>
      <c r="L39" s="116"/>
      <c r="M39" s="116"/>
      <c r="N39" s="116"/>
      <c r="O39" s="52"/>
      <c r="P39" s="53"/>
      <c r="Q39" s="54"/>
    </row>
  </sheetData>
  <sheetProtection/>
  <mergeCells count="1">
    <mergeCell ref="A4:C4"/>
  </mergeCells>
  <conditionalFormatting sqref="F39:G39 F23:G23 F25:G25 F15:G15 F17:G17 F19:G19 F21:G21 F27:G27 F29:G29 F31:G31 F33:G33 F35:G35 F37:G37 F7 F9 F11 F13">
    <cfRule type="expression" priority="42" dxfId="420" stopIfTrue="1">
      <formula>AND($D7&lt;9,$C7&gt;0)</formula>
    </cfRule>
  </conditionalFormatting>
  <conditionalFormatting sqref="G32 I22 G20 I30 G28 I38 G36 I10 K18 K14 K34 G16 G24 G8 G12">
    <cfRule type="expression" priority="39" dxfId="417" stopIfTrue="1">
      <formula>AND($M$1="CU",G8="Umpire")</formula>
    </cfRule>
    <cfRule type="expression" priority="40" dxfId="418" stopIfTrue="1">
      <formula>AND($M$1="CU",G8&lt;&gt;"Umpire",H8&lt;&gt;"")</formula>
    </cfRule>
    <cfRule type="expression" priority="41" dxfId="419" stopIfTrue="1">
      <formula>AND($M$1="CU",G8&lt;&gt;"Umpire")</formula>
    </cfRule>
  </conditionalFormatting>
  <conditionalFormatting sqref="D25 D19 D17 D15 D39 D21 D37 D35 D33 D31 D29 D27 D23">
    <cfRule type="expression" priority="38" dxfId="423" stopIfTrue="1">
      <formula>AND($D15&lt;9,$C15&gt;0)</formula>
    </cfRule>
  </conditionalFormatting>
  <conditionalFormatting sqref="E27 E29 E31 E33 E35 E37 E39 E15 E17 E19 E21 E23 E25">
    <cfRule type="cellIs" priority="36" dxfId="424" operator="equal" stopIfTrue="1">
      <formula>"Bye"</formula>
    </cfRule>
    <cfRule type="expression" priority="37" dxfId="420" stopIfTrue="1">
      <formula>AND($D15&lt;9,$C15&gt;0)</formula>
    </cfRule>
  </conditionalFormatting>
  <conditionalFormatting sqref="K10 M34 K30 K38 M14 M18 K22 I8 I12 I28 I32 I36 I16 I20 I24">
    <cfRule type="expression" priority="34" dxfId="420" stopIfTrue="1">
      <formula>H8="as"</formula>
    </cfRule>
    <cfRule type="expression" priority="35" dxfId="420" stopIfTrue="1">
      <formula>H8="bs"</formula>
    </cfRule>
  </conditionalFormatting>
  <conditionalFormatting sqref="B27 B29 B31 B33 B35 B37 B39 B15 B17 B19 B21 B23 B25 B7 B9 B11 B13">
    <cfRule type="cellIs" priority="32" dxfId="421" operator="equal" stopIfTrue="1">
      <formula>"QA"</formula>
    </cfRule>
    <cfRule type="cellIs" priority="33" dxfId="421" operator="equal" stopIfTrue="1">
      <formula>"DA"</formula>
    </cfRule>
  </conditionalFormatting>
  <conditionalFormatting sqref="H8 H12 L14 J10">
    <cfRule type="expression" priority="31" dxfId="422" stopIfTrue="1">
      <formula>$M$1="CU"</formula>
    </cfRule>
  </conditionalFormatting>
  <conditionalFormatting sqref="E9 E13 E11 E7">
    <cfRule type="cellIs" priority="30" dxfId="424" operator="equal" stopIfTrue="1">
      <formula>"Bye"</formula>
    </cfRule>
  </conditionalFormatting>
  <conditionalFormatting sqref="D7 D9 D11 D13">
    <cfRule type="expression" priority="29" dxfId="423" stopIfTrue="1">
      <formula>$D7&lt;5</formula>
    </cfRule>
  </conditionalFormatting>
  <conditionalFormatting sqref="F39:G39 F23:G23 F25:G25 F15:G15 F17:G17 F19:G19 F21:G21 F27:G27 F29:G29 F31:G31 F33:G33 F35:G35 F37:G37 F7 F9 F11 F13">
    <cfRule type="expression" priority="28" dxfId="420" stopIfTrue="1">
      <formula>AND($D7&lt;9,$C7&gt;0)</formula>
    </cfRule>
  </conditionalFormatting>
  <conditionalFormatting sqref="G32 I22 G20 I30 G28 I38 G36 I10 K18 K14 K34 G16 G24 G8 G12">
    <cfRule type="expression" priority="25" dxfId="417" stopIfTrue="1">
      <formula>AND($M$1="CU",G8="Umpire")</formula>
    </cfRule>
    <cfRule type="expression" priority="26" dxfId="418" stopIfTrue="1">
      <formula>AND($M$1="CU",G8&lt;&gt;"Umpire",H8&lt;&gt;"")</formula>
    </cfRule>
    <cfRule type="expression" priority="27" dxfId="419" stopIfTrue="1">
      <formula>AND($M$1="CU",G8&lt;&gt;"Umpire")</formula>
    </cfRule>
  </conditionalFormatting>
  <conditionalFormatting sqref="D25 D19 D17 D15 D39 D21 D37 D35 D33 D31 D29 D27 D23">
    <cfRule type="expression" priority="24" dxfId="423" stopIfTrue="1">
      <formula>AND($D15&lt;9,$C15&gt;0)</formula>
    </cfRule>
  </conditionalFormatting>
  <conditionalFormatting sqref="E27 E29 E31 E33 E35 E37 E39 E15 E17 E19 E21 E23 E25">
    <cfRule type="cellIs" priority="22" dxfId="424" operator="equal" stopIfTrue="1">
      <formula>"Bye"</formula>
    </cfRule>
    <cfRule type="expression" priority="23" dxfId="420" stopIfTrue="1">
      <formula>AND($D15&lt;9,$C15&gt;0)</formula>
    </cfRule>
  </conditionalFormatting>
  <conditionalFormatting sqref="K10 M34 K30 K38 M14 M18 K22 I8 I12 I28 I32 I36 I16 I20 I24">
    <cfRule type="expression" priority="20" dxfId="420" stopIfTrue="1">
      <formula>H8="as"</formula>
    </cfRule>
    <cfRule type="expression" priority="21" dxfId="420" stopIfTrue="1">
      <formula>H8="bs"</formula>
    </cfRule>
  </conditionalFormatting>
  <conditionalFormatting sqref="B27 B29 B31 B33 B35 B37 B39 B15 B17 B19 B21 B23 B25 B7 B9 B11 B13">
    <cfRule type="cellIs" priority="18" dxfId="421" operator="equal" stopIfTrue="1">
      <formula>"QA"</formula>
    </cfRule>
    <cfRule type="cellIs" priority="19" dxfId="421" operator="equal" stopIfTrue="1">
      <formula>"DA"</formula>
    </cfRule>
  </conditionalFormatting>
  <conditionalFormatting sqref="H8 H12 L14 J10">
    <cfRule type="expression" priority="17" dxfId="422" stopIfTrue="1">
      <formula>$M$1="CU"</formula>
    </cfRule>
  </conditionalFormatting>
  <conditionalFormatting sqref="E9 E13 E11 E7">
    <cfRule type="cellIs" priority="16" dxfId="424" operator="equal" stopIfTrue="1">
      <formula>"Bye"</formula>
    </cfRule>
  </conditionalFormatting>
  <conditionalFormatting sqref="D7 D9 D11 D13">
    <cfRule type="expression" priority="15" dxfId="423" stopIfTrue="1">
      <formula>$D7&lt;5</formula>
    </cfRule>
  </conditionalFormatting>
  <conditionalFormatting sqref="F39:G39 F23:G23 F25:G25 F15:G15 F17:G17 F19:G19 F21:G21 F27:G27 F29:G29 F31:G31 F33:G33 F35:G35 F37:G37 F7 F9 F11 F13">
    <cfRule type="expression" priority="14" dxfId="420" stopIfTrue="1">
      <formula>AND($D7&lt;9,$C7&gt;0)</formula>
    </cfRule>
  </conditionalFormatting>
  <conditionalFormatting sqref="G32 I22 G20 I30 G28 I38 G36 I10 K18 K14 K34 G16 G24 G8 G12">
    <cfRule type="expression" priority="11" dxfId="417" stopIfTrue="1">
      <formula>AND($M$1="CU",G8="Umpire")</formula>
    </cfRule>
    <cfRule type="expression" priority="12" dxfId="418" stopIfTrue="1">
      <formula>AND($M$1="CU",G8&lt;&gt;"Umpire",H8&lt;&gt;"")</formula>
    </cfRule>
    <cfRule type="expression" priority="13" dxfId="419" stopIfTrue="1">
      <formula>AND($M$1="CU",G8&lt;&gt;"Umpire")</formula>
    </cfRule>
  </conditionalFormatting>
  <conditionalFormatting sqref="D25 D19 D17 D15 D39 D21 D37 D35 D33 D31 D29 D27 D23">
    <cfRule type="expression" priority="10" dxfId="423" stopIfTrue="1">
      <formula>AND($D15&lt;9,$C15&gt;0)</formula>
    </cfRule>
  </conditionalFormatting>
  <conditionalFormatting sqref="E27 E29 E31 E33 E35 E37 E39 E15 E17 E19 E21 E23 E25">
    <cfRule type="cellIs" priority="8" dxfId="424" operator="equal" stopIfTrue="1">
      <formula>"Bye"</formula>
    </cfRule>
    <cfRule type="expression" priority="9" dxfId="420" stopIfTrue="1">
      <formula>AND($D15&lt;9,$C15&gt;0)</formula>
    </cfRule>
  </conditionalFormatting>
  <conditionalFormatting sqref="K10 M34 K30 K38 M14 M18 K22 I8 I12 I28 I32 I36 I16 I20 I24">
    <cfRule type="expression" priority="6" dxfId="420" stopIfTrue="1">
      <formula>H8="as"</formula>
    </cfRule>
    <cfRule type="expression" priority="7" dxfId="420" stopIfTrue="1">
      <formula>H8="bs"</formula>
    </cfRule>
  </conditionalFormatting>
  <conditionalFormatting sqref="B27 B29 B31 B33 B35 B37 B39 B15 B17 B19 B21 B23 B25 B7 B9 B11 B13">
    <cfRule type="cellIs" priority="4" dxfId="421" operator="equal" stopIfTrue="1">
      <formula>"QA"</formula>
    </cfRule>
    <cfRule type="cellIs" priority="5" dxfId="421" operator="equal" stopIfTrue="1">
      <formula>"DA"</formula>
    </cfRule>
  </conditionalFormatting>
  <conditionalFormatting sqref="H8 H12 L14 J10">
    <cfRule type="expression" priority="3" dxfId="422" stopIfTrue="1">
      <formula>$M$1="CU"</formula>
    </cfRule>
  </conditionalFormatting>
  <conditionalFormatting sqref="E9 E13 E11 E7">
    <cfRule type="cellIs" priority="2" dxfId="424" operator="equal" stopIfTrue="1">
      <formula>"Bye"</formula>
    </cfRule>
  </conditionalFormatting>
  <conditionalFormatting sqref="D7 D9 D11 D13">
    <cfRule type="expression" priority="1" dxfId="423" stopIfTrue="1">
      <formula>$D7&lt;5</formula>
    </cfRule>
  </conditionalFormatting>
  <dataValidations count="1">
    <dataValidation type="list" allowBlank="1" showInputMessage="1" sqref="I38 G28 G16 G24 G32 G20 G36 G8 G12 I30 K34 I10 K14 I22 K18">
      <formula1>$S$7:$S$14</formula1>
    </dataValidation>
  </dataValidations>
  <printOptions/>
  <pageMargins left="0.7" right="0.7" top="0.75" bottom="0.75" header="0.3" footer="0.3"/>
  <pageSetup orientation="portrait" paperSize="9"/>
  <drawing r:id="rId3"/>
  <legacyDrawing r:id="rId2"/>
</worksheet>
</file>

<file path=xl/worksheets/sheet2.xml><?xml version="1.0" encoding="utf-8"?>
<worksheet xmlns="http://schemas.openxmlformats.org/spreadsheetml/2006/main" xmlns:r="http://schemas.openxmlformats.org/officeDocument/2006/relationships">
  <dimension ref="A1:S70"/>
  <sheetViews>
    <sheetView zoomScalePageLayoutView="0" workbookViewId="0" topLeftCell="A1">
      <selection activeCell="A1" sqref="A1:IV16384"/>
    </sheetView>
  </sheetViews>
  <sheetFormatPr defaultColWidth="9.00390625" defaultRowHeight="15.75"/>
  <cols>
    <col min="1" max="2" width="2.875" style="106" customWidth="1"/>
    <col min="3" max="3" width="4.125" style="106" customWidth="1"/>
    <col min="4" max="4" width="3.75390625" style="106" customWidth="1"/>
    <col min="5" max="5" width="11.125" style="106" customWidth="1"/>
    <col min="6" max="6" width="6.75390625" style="106" customWidth="1"/>
    <col min="7" max="7" width="5.125" style="106" customWidth="1"/>
    <col min="8" max="8" width="1.4921875" style="107" customWidth="1"/>
    <col min="9" max="9" width="9.375" style="106" customWidth="1"/>
    <col min="10" max="10" width="1.4921875" style="107" customWidth="1"/>
    <col min="11" max="11" width="9.375" style="106" customWidth="1"/>
    <col min="12" max="12" width="1.4921875" style="108" customWidth="1"/>
    <col min="13" max="13" width="9.375" style="106" customWidth="1"/>
    <col min="14" max="14" width="1.4921875" style="107" customWidth="1"/>
    <col min="15" max="15" width="9.375" style="106" customWidth="1"/>
    <col min="16" max="16" width="1.4921875" style="108" customWidth="1"/>
    <col min="17" max="17" width="0" style="106" hidden="1" customWidth="1"/>
    <col min="18" max="18" width="7.625" style="106" customWidth="1"/>
    <col min="19" max="19" width="8.00390625" style="106" hidden="1" customWidth="1"/>
    <col min="20" max="16384" width="9.00390625" style="106" customWidth="1"/>
  </cols>
  <sheetData>
    <row r="1" spans="1:16" s="9" customFormat="1" ht="21.75" customHeight="1">
      <c r="A1" s="1" t="str">
        <f>'[1]Week SetUp'!$A$6</f>
        <v>FILA盃全國乙組網球排名賽</v>
      </c>
      <c r="B1" s="2"/>
      <c r="C1" s="3"/>
      <c r="D1" s="3"/>
      <c r="E1" s="3"/>
      <c r="F1" s="3"/>
      <c r="G1" s="3"/>
      <c r="H1" s="4"/>
      <c r="I1" s="5" t="s">
        <v>212</v>
      </c>
      <c r="J1" s="4"/>
      <c r="K1" s="6"/>
      <c r="L1" s="4"/>
      <c r="M1" s="4" t="s">
        <v>0</v>
      </c>
      <c r="N1" s="4"/>
      <c r="O1" s="7"/>
      <c r="P1" s="8"/>
    </row>
    <row r="2" spans="1:16" s="15" customFormat="1" ht="12.75">
      <c r="A2" s="10" t="str">
        <f>'[1]Week SetUp'!$A$8</f>
        <v>FILA盃全國乙組網球排名賽</v>
      </c>
      <c r="B2" s="11"/>
      <c r="C2" s="12"/>
      <c r="D2" s="12"/>
      <c r="E2" s="12"/>
      <c r="F2" s="12"/>
      <c r="G2" s="12"/>
      <c r="H2" s="13"/>
      <c r="I2" s="14"/>
      <c r="J2" s="13"/>
      <c r="K2" s="6"/>
      <c r="L2" s="13"/>
      <c r="M2" s="12"/>
      <c r="N2" s="13"/>
      <c r="O2" s="12"/>
      <c r="P2" s="13"/>
    </row>
    <row r="3" spans="1:16" s="22" customFormat="1" ht="11.25" customHeight="1">
      <c r="A3" s="16" t="s">
        <v>1</v>
      </c>
      <c r="B3" s="17"/>
      <c r="C3" s="17"/>
      <c r="D3" s="17"/>
      <c r="E3" s="18"/>
      <c r="F3" s="16" t="s">
        <v>2</v>
      </c>
      <c r="G3" s="17"/>
      <c r="H3" s="19"/>
      <c r="I3" s="16" t="s">
        <v>3</v>
      </c>
      <c r="J3" s="20"/>
      <c r="K3" s="17"/>
      <c r="L3" s="20"/>
      <c r="M3" s="17"/>
      <c r="N3" s="19"/>
      <c r="O3" s="18"/>
      <c r="P3" s="21" t="s">
        <v>4</v>
      </c>
    </row>
    <row r="4" spans="1:16" s="28" customFormat="1" ht="11.25" customHeight="1" thickBot="1">
      <c r="A4" s="458" t="str">
        <f>'[1]Week SetUp'!$A$10</f>
        <v>20~21/03/2010</v>
      </c>
      <c r="B4" s="458"/>
      <c r="C4" s="458"/>
      <c r="D4" s="23"/>
      <c r="E4" s="23"/>
      <c r="F4" s="23" t="str">
        <f>'[1]Week SetUp'!$C$10</f>
        <v>臺北內湖彩虹河濱公園</v>
      </c>
      <c r="G4" s="23"/>
      <c r="H4" s="24"/>
      <c r="I4" s="25">
        <f>'[1]Week SetUp'!$D$10</f>
        <v>0</v>
      </c>
      <c r="J4" s="24"/>
      <c r="K4" s="26">
        <f>'[1]Week SetUp'!$A$12</f>
        <v>0</v>
      </c>
      <c r="L4" s="24"/>
      <c r="M4" s="23"/>
      <c r="N4" s="24"/>
      <c r="O4" s="23"/>
      <c r="P4" s="27" t="str">
        <f>'[1]Week SetUp'!$E$10</f>
        <v>王凌華</v>
      </c>
    </row>
    <row r="5" spans="1:16" s="36" customFormat="1" ht="9.75">
      <c r="A5" s="29"/>
      <c r="B5" s="30" t="s">
        <v>5</v>
      </c>
      <c r="C5" s="31" t="s">
        <v>6</v>
      </c>
      <c r="D5" s="31" t="s">
        <v>395</v>
      </c>
      <c r="E5" s="32" t="s">
        <v>396</v>
      </c>
      <c r="F5" s="33"/>
      <c r="G5" s="32" t="s">
        <v>397</v>
      </c>
      <c r="H5" s="34"/>
      <c r="I5" s="31" t="s">
        <v>277</v>
      </c>
      <c r="J5" s="34"/>
      <c r="K5" s="31" t="s">
        <v>225</v>
      </c>
      <c r="L5" s="34"/>
      <c r="M5" s="31" t="s">
        <v>398</v>
      </c>
      <c r="N5" s="34"/>
      <c r="O5" s="31" t="s">
        <v>399</v>
      </c>
      <c r="P5" s="35"/>
    </row>
    <row r="6" spans="1:16" s="36" customFormat="1" ht="3.75" customHeight="1" thickBot="1">
      <c r="A6" s="37"/>
      <c r="B6" s="38"/>
      <c r="C6" s="39"/>
      <c r="D6" s="38"/>
      <c r="E6" s="40"/>
      <c r="F6" s="41"/>
      <c r="G6" s="40"/>
      <c r="H6" s="42"/>
      <c r="I6" s="38"/>
      <c r="J6" s="42"/>
      <c r="K6" s="38"/>
      <c r="L6" s="42"/>
      <c r="M6" s="38"/>
      <c r="N6" s="42"/>
      <c r="O6" s="38"/>
      <c r="P6" s="43"/>
    </row>
    <row r="7" spans="1:19" s="55" customFormat="1" ht="10.5" customHeight="1">
      <c r="A7" s="44">
        <v>1</v>
      </c>
      <c r="B7" s="45">
        <f>IF($D7="","",VLOOKUP($D7,'[1]女單準備名單'!$A$7:$P$38,15))</f>
        <v>0</v>
      </c>
      <c r="C7" s="45">
        <f>IF($D7="","",VLOOKUP($D7,'[1]女單準備名單'!$A$7:$P$38,16))</f>
        <v>0</v>
      </c>
      <c r="D7" s="46">
        <v>21</v>
      </c>
      <c r="E7" s="47" t="str">
        <f>UPPER(IF($D7="","",VLOOKUP($D7,'[1]女單準備名單'!$A$7:$P$38,2)))</f>
        <v>陳柏玉</v>
      </c>
      <c r="F7" s="47"/>
      <c r="G7" s="47" t="str">
        <f>IF($D7="","",VLOOKUP($D7,'[1]女單準備名單'!$A$7:$P$38,4))</f>
        <v>新興國中</v>
      </c>
      <c r="H7" s="48"/>
      <c r="I7" s="49"/>
      <c r="J7" s="49"/>
      <c r="K7" s="49"/>
      <c r="L7" s="49"/>
      <c r="M7" s="50"/>
      <c r="N7" s="51"/>
      <c r="O7" s="52"/>
      <c r="P7" s="53"/>
      <c r="Q7" s="54"/>
      <c r="S7" s="56" t="e">
        <f>#REF!</f>
        <v>#REF!</v>
      </c>
    </row>
    <row r="8" spans="1:19" s="55" customFormat="1" ht="9" customHeight="1">
      <c r="A8" s="57"/>
      <c r="B8" s="58"/>
      <c r="C8" s="58"/>
      <c r="D8" s="58"/>
      <c r="E8" s="49"/>
      <c r="F8" s="59"/>
      <c r="G8" s="60" t="s">
        <v>14</v>
      </c>
      <c r="H8" s="61" t="s">
        <v>232</v>
      </c>
      <c r="I8" s="62" t="str">
        <f>UPPER(IF(OR(H8="a",H8="as"),E7,IF(OR(H8="b",H8="bs"),E9,)))</f>
        <v>陳柏玉</v>
      </c>
      <c r="J8" s="62"/>
      <c r="K8" s="49"/>
      <c r="L8" s="49"/>
      <c r="M8" s="50"/>
      <c r="N8" s="51"/>
      <c r="O8" s="52"/>
      <c r="P8" s="53"/>
      <c r="Q8" s="54"/>
      <c r="S8" s="63" t="e">
        <f>#REF!</f>
        <v>#REF!</v>
      </c>
    </row>
    <row r="9" spans="1:19" s="55" customFormat="1" ht="9" customHeight="1">
      <c r="A9" s="57">
        <v>2</v>
      </c>
      <c r="B9" s="45">
        <f>IF($D9="","",VLOOKUP($D9,'[1]女單準備名單'!$A$7:$P$38,15))</f>
        <v>0</v>
      </c>
      <c r="C9" s="45">
        <f>IF($D9="","",VLOOKUP($D9,'[1]女單準備名單'!$A$7:$P$38,16))</f>
        <v>0</v>
      </c>
      <c r="D9" s="46">
        <v>31</v>
      </c>
      <c r="E9" s="45" t="str">
        <f>UPPER(IF($D9="","",VLOOKUP($D9,'[1]女單準備名單'!$A$7:$P$38,2)))</f>
        <v>BYE</v>
      </c>
      <c r="F9" s="45"/>
      <c r="G9" s="45">
        <f>IF($D9="","",VLOOKUP($D9,'[1]女單準備名單'!$A$7:$P$38,4))</f>
        <v>0</v>
      </c>
      <c r="H9" s="64"/>
      <c r="I9" s="65"/>
      <c r="J9" s="66"/>
      <c r="K9" s="49"/>
      <c r="L9" s="49"/>
      <c r="M9" s="50"/>
      <c r="N9" s="51"/>
      <c r="O9" s="52"/>
      <c r="P9" s="53"/>
      <c r="Q9" s="54"/>
      <c r="S9" s="63" t="e">
        <f>#REF!</f>
        <v>#REF!</v>
      </c>
    </row>
    <row r="10" spans="1:19" s="55" customFormat="1" ht="9" customHeight="1">
      <c r="A10" s="57"/>
      <c r="B10" s="58"/>
      <c r="C10" s="58"/>
      <c r="D10" s="67"/>
      <c r="E10" s="49"/>
      <c r="F10" s="59"/>
      <c r="G10" s="49"/>
      <c r="H10" s="68"/>
      <c r="I10" s="60" t="s">
        <v>14</v>
      </c>
      <c r="J10" s="69" t="s">
        <v>232</v>
      </c>
      <c r="K10" s="62" t="str">
        <f>UPPER(IF(OR(J10="a",J10="as"),I8,IF(OR(J10="b",J10="bs"),I12,)))</f>
        <v>陳柏玉</v>
      </c>
      <c r="L10" s="70"/>
      <c r="M10" s="71"/>
      <c r="N10" s="71"/>
      <c r="O10" s="52"/>
      <c r="P10" s="53"/>
      <c r="Q10" s="54"/>
      <c r="S10" s="63" t="e">
        <f>#REF!</f>
        <v>#REF!</v>
      </c>
    </row>
    <row r="11" spans="1:19" s="55" customFormat="1" ht="9" customHeight="1">
      <c r="A11" s="57">
        <v>3</v>
      </c>
      <c r="B11" s="45">
        <f>IF($D11="","",VLOOKUP($D11,'[1]女單準備名單'!$A$7:$P$38,15))</f>
        <v>0</v>
      </c>
      <c r="C11" s="45">
        <f>IF($D11="","",VLOOKUP($D11,'[1]女單準備名單'!$A$7:$P$38,16))</f>
        <v>0</v>
      </c>
      <c r="D11" s="46">
        <v>2</v>
      </c>
      <c r="E11" s="45" t="str">
        <f>UPPER(IF($D11="","",VLOOKUP($D11,'[1]女單準備名單'!$A$7:$P$38,2)))</f>
        <v>李文欣</v>
      </c>
      <c r="F11" s="45"/>
      <c r="G11" s="45" t="str">
        <f>IF($D11="","",VLOOKUP($D11,'[1]女單準備名單'!$A$7:$P$38,4))</f>
        <v>個人參賽</v>
      </c>
      <c r="H11" s="48"/>
      <c r="I11" s="72"/>
      <c r="J11" s="73"/>
      <c r="K11" s="65">
        <v>60</v>
      </c>
      <c r="L11" s="74"/>
      <c r="M11" s="71"/>
      <c r="N11" s="71"/>
      <c r="O11" s="52"/>
      <c r="P11" s="53"/>
      <c r="Q11" s="54"/>
      <c r="S11" s="63" t="e">
        <f>#REF!</f>
        <v>#REF!</v>
      </c>
    </row>
    <row r="12" spans="1:19" s="55" customFormat="1" ht="9" customHeight="1">
      <c r="A12" s="57"/>
      <c r="B12" s="58"/>
      <c r="C12" s="58"/>
      <c r="D12" s="67"/>
      <c r="E12" s="49"/>
      <c r="F12" s="59"/>
      <c r="G12" s="60" t="s">
        <v>14</v>
      </c>
      <c r="H12" s="61" t="s">
        <v>89</v>
      </c>
      <c r="I12" s="62" t="str">
        <f>UPPER(IF(OR(H12="a",H12="as"),E11,IF(OR(H12="b",H12="bs"),E13,)))</f>
        <v>李文欣</v>
      </c>
      <c r="J12" s="75"/>
      <c r="K12" s="72"/>
      <c r="L12" s="76"/>
      <c r="M12" s="71"/>
      <c r="N12" s="71"/>
      <c r="O12" s="52"/>
      <c r="P12" s="53"/>
      <c r="Q12" s="54"/>
      <c r="S12" s="63" t="e">
        <f>#REF!</f>
        <v>#REF!</v>
      </c>
    </row>
    <row r="13" spans="1:19" s="55" customFormat="1" ht="9" customHeight="1">
      <c r="A13" s="57">
        <v>4</v>
      </c>
      <c r="B13" s="45">
        <f>IF($D13="","",VLOOKUP($D13,'[1]女單準備名單'!$A$7:$P$38,15))</f>
        <v>0</v>
      </c>
      <c r="C13" s="45">
        <f>IF($D13="","",VLOOKUP($D13,'[1]女單準備名單'!$A$7:$P$38,16))</f>
        <v>0</v>
      </c>
      <c r="D13" s="46">
        <v>32</v>
      </c>
      <c r="E13" s="45" t="str">
        <f>UPPER(IF($D13="","",VLOOKUP($D13,'[1]女單準備名單'!$A$7:$P$38,2)))</f>
        <v>BYE</v>
      </c>
      <c r="F13" s="45"/>
      <c r="G13" s="45">
        <f>IF($D13="","",VLOOKUP($D13,'[1]女單準備名單'!$A$7:$P$38,4))</f>
        <v>0</v>
      </c>
      <c r="H13" s="77"/>
      <c r="I13" s="65"/>
      <c r="J13" s="49"/>
      <c r="K13" s="72"/>
      <c r="L13" s="76"/>
      <c r="M13" s="71"/>
      <c r="N13" s="71"/>
      <c r="O13" s="52"/>
      <c r="P13" s="53"/>
      <c r="Q13" s="54"/>
      <c r="S13" s="63" t="e">
        <f>#REF!</f>
        <v>#REF!</v>
      </c>
    </row>
    <row r="14" spans="1:19" s="55" customFormat="1" ht="9" customHeight="1">
      <c r="A14" s="57"/>
      <c r="B14" s="58"/>
      <c r="C14" s="58"/>
      <c r="D14" s="67"/>
      <c r="E14" s="49"/>
      <c r="F14" s="59"/>
      <c r="G14" s="78"/>
      <c r="H14" s="68"/>
      <c r="I14" s="49"/>
      <c r="J14" s="49"/>
      <c r="K14" s="60" t="s">
        <v>14</v>
      </c>
      <c r="L14" s="69" t="s">
        <v>89</v>
      </c>
      <c r="M14" s="62" t="str">
        <f>UPPER(IF(OR(L14="a",L14="as"),K10,IF(OR(L14="b",L14="bs"),K18,)))</f>
        <v>陳柏玉</v>
      </c>
      <c r="N14" s="70"/>
      <c r="O14" s="52"/>
      <c r="P14" s="53"/>
      <c r="Q14" s="54"/>
      <c r="S14" s="63" t="e">
        <f>#REF!</f>
        <v>#REF!</v>
      </c>
    </row>
    <row r="15" spans="1:19" s="55" customFormat="1" ht="9" customHeight="1">
      <c r="A15" s="57">
        <v>5</v>
      </c>
      <c r="B15" s="45">
        <f>IF($D15="","",VLOOKUP($D15,'[1]女單準備名單'!$A$7:$P$38,15))</f>
        <v>0</v>
      </c>
      <c r="C15" s="45">
        <f>IF($D15="","",VLOOKUP($D15,'[1]女單準備名單'!$A$7:$P$38,16))</f>
        <v>0</v>
      </c>
      <c r="D15" s="46">
        <v>22</v>
      </c>
      <c r="E15" s="45" t="str">
        <f>UPPER(IF($D15="","",VLOOKUP($D15,'[1]女單準備名單'!$A$7:$P$38,2)))</f>
        <v>陸筠</v>
      </c>
      <c r="F15" s="45"/>
      <c r="G15" s="45" t="str">
        <f>IF($D15="","",VLOOKUP($D15,'[1]女單準備名單'!$A$7:$P$38,4))</f>
        <v>民權國小</v>
      </c>
      <c r="H15" s="79"/>
      <c r="I15" s="49"/>
      <c r="J15" s="49"/>
      <c r="K15" s="49"/>
      <c r="L15" s="76"/>
      <c r="M15" s="65">
        <v>62</v>
      </c>
      <c r="N15" s="80"/>
      <c r="O15" s="50"/>
      <c r="P15" s="51"/>
      <c r="Q15" s="54"/>
      <c r="S15" s="63" t="e">
        <f>#REF!</f>
        <v>#REF!</v>
      </c>
    </row>
    <row r="16" spans="1:19" s="55" customFormat="1" ht="9" customHeight="1" thickBot="1">
      <c r="A16" s="57"/>
      <c r="B16" s="58"/>
      <c r="C16" s="58"/>
      <c r="D16" s="67"/>
      <c r="E16" s="49"/>
      <c r="F16" s="59"/>
      <c r="G16" s="60" t="s">
        <v>14</v>
      </c>
      <c r="H16" s="61" t="s">
        <v>89</v>
      </c>
      <c r="I16" s="62" t="str">
        <f>UPPER(IF(OR(H16="a",H16="as"),E15,IF(OR(H16="b",H16="bs"),E17,)))</f>
        <v>陸筠</v>
      </c>
      <c r="J16" s="62"/>
      <c r="K16" s="49"/>
      <c r="L16" s="76"/>
      <c r="M16" s="81"/>
      <c r="N16" s="80"/>
      <c r="O16" s="50"/>
      <c r="P16" s="51"/>
      <c r="Q16" s="54"/>
      <c r="S16" s="82" t="e">
        <f>#REF!</f>
        <v>#REF!</v>
      </c>
    </row>
    <row r="17" spans="1:17" s="55" customFormat="1" ht="9" customHeight="1">
      <c r="A17" s="57">
        <v>6</v>
      </c>
      <c r="B17" s="45">
        <f>IF($D17="","",VLOOKUP($D17,'[1]女單準備名單'!$A$7:$P$38,15))</f>
        <v>0</v>
      </c>
      <c r="C17" s="45">
        <f>IF($D17="","",VLOOKUP($D17,'[1]女單準備名單'!$A$7:$P$38,16))</f>
        <v>0</v>
      </c>
      <c r="D17" s="46">
        <v>30</v>
      </c>
      <c r="E17" s="45" t="str">
        <f>UPPER(IF($D17="","",VLOOKUP($D17,'[1]女單準備名單'!$A$7:$P$38,2)))</f>
        <v>譚正平</v>
      </c>
      <c r="F17" s="45"/>
      <c r="G17" s="45">
        <f>IF($D17="","",VLOOKUP($D17,'[1]女單準備名單'!$A$7:$P$38,4))</f>
        <v>0</v>
      </c>
      <c r="H17" s="64"/>
      <c r="I17" s="65">
        <v>60</v>
      </c>
      <c r="J17" s="66"/>
      <c r="K17" s="49"/>
      <c r="L17" s="76"/>
      <c r="M17" s="81"/>
      <c r="N17" s="80"/>
      <c r="O17" s="50"/>
      <c r="P17" s="51"/>
      <c r="Q17" s="54"/>
    </row>
    <row r="18" spans="1:17" s="55" customFormat="1" ht="9" customHeight="1">
      <c r="A18" s="57"/>
      <c r="B18" s="58"/>
      <c r="C18" s="58"/>
      <c r="D18" s="67"/>
      <c r="E18" s="49"/>
      <c r="F18" s="59"/>
      <c r="G18" s="49"/>
      <c r="H18" s="68"/>
      <c r="I18" s="60" t="s">
        <v>14</v>
      </c>
      <c r="J18" s="69" t="s">
        <v>89</v>
      </c>
      <c r="K18" s="62" t="str">
        <f>UPPER(IF(OR(J18="a",J18="as"),I16,IF(OR(J18="b",J18="bs"),I20,)))</f>
        <v>陸筠</v>
      </c>
      <c r="L18" s="83"/>
      <c r="M18" s="81"/>
      <c r="N18" s="80"/>
      <c r="O18" s="50"/>
      <c r="P18" s="51"/>
      <c r="Q18" s="54"/>
    </row>
    <row r="19" spans="1:17" s="55" customFormat="1" ht="9" customHeight="1">
      <c r="A19" s="57">
        <v>7</v>
      </c>
      <c r="B19" s="45">
        <f>IF($D19="","",VLOOKUP($D19,'[1]女單準備名單'!$A$7:$P$38,15))</f>
        <v>0</v>
      </c>
      <c r="C19" s="45">
        <f>IF($D19="","",VLOOKUP($D19,'[1]女單準備名單'!$A$7:$P$38,16))</f>
        <v>0</v>
      </c>
      <c r="D19" s="46">
        <v>13</v>
      </c>
      <c r="E19" s="45" t="str">
        <f>UPPER(IF($D19="","",VLOOKUP($D19,'[1]女單準備名單'!$A$7:$P$38,2)))</f>
        <v>劉佩儒</v>
      </c>
      <c r="F19" s="45"/>
      <c r="G19" s="45" t="str">
        <f>IF($D19="","",VLOOKUP($D19,'[1]女單準備名單'!$A$7:$P$38,4))</f>
        <v>台灣科技大學</v>
      </c>
      <c r="H19" s="48"/>
      <c r="I19" s="72"/>
      <c r="J19" s="73"/>
      <c r="K19" s="65">
        <v>62</v>
      </c>
      <c r="L19" s="71"/>
      <c r="M19" s="81"/>
      <c r="N19" s="80"/>
      <c r="O19" s="50"/>
      <c r="P19" s="51"/>
      <c r="Q19" s="54"/>
    </row>
    <row r="20" spans="1:17" s="55" customFormat="1" ht="9" customHeight="1">
      <c r="A20" s="57"/>
      <c r="B20" s="58"/>
      <c r="C20" s="58"/>
      <c r="D20" s="58"/>
      <c r="E20" s="49"/>
      <c r="F20" s="59"/>
      <c r="G20" s="60" t="s">
        <v>14</v>
      </c>
      <c r="H20" s="61" t="s">
        <v>89</v>
      </c>
      <c r="I20" s="62" t="str">
        <f>UPPER(IF(OR(H20="a",H20="as"),E19,IF(OR(H20="b",H20="bs"),E21,)))</f>
        <v>劉佩儒</v>
      </c>
      <c r="J20" s="75"/>
      <c r="K20" s="72"/>
      <c r="L20" s="71"/>
      <c r="M20" s="81"/>
      <c r="N20" s="80"/>
      <c r="O20" s="50"/>
      <c r="P20" s="51"/>
      <c r="Q20" s="54"/>
    </row>
    <row r="21" spans="1:17" s="55" customFormat="1" ht="9" customHeight="1">
      <c r="A21" s="44">
        <v>8</v>
      </c>
      <c r="B21" s="45">
        <f>IF($D21="","",VLOOKUP($D21,'[1]女單準備名單'!$A$7:$P$38,15))</f>
        <v>0</v>
      </c>
      <c r="C21" s="45">
        <f>IF($D21="","",VLOOKUP($D21,'[1]女單準備名單'!$A$7:$P$38,16))</f>
        <v>0</v>
      </c>
      <c r="D21" s="46">
        <v>27</v>
      </c>
      <c r="E21" s="47" t="str">
        <f>UPPER(IF($D21="","",VLOOKUP($D21,'[1]女單準備名單'!$A$7:$P$38,2)))</f>
        <v>吳品萱</v>
      </c>
      <c r="F21" s="47"/>
      <c r="G21" s="47" t="str">
        <f>IF($D21="","",VLOOKUP($D21,'[1]女單準備名單'!$A$7:$P$38,4))</f>
        <v>中國文化大學</v>
      </c>
      <c r="H21" s="77"/>
      <c r="I21" s="65">
        <v>63</v>
      </c>
      <c r="J21" s="49"/>
      <c r="K21" s="72"/>
      <c r="L21" s="71"/>
      <c r="M21" s="81"/>
      <c r="N21" s="80"/>
      <c r="O21" s="50"/>
      <c r="P21" s="51"/>
      <c r="Q21" s="54"/>
    </row>
    <row r="22" spans="1:17" s="55" customFormat="1" ht="9" customHeight="1">
      <c r="A22" s="57"/>
      <c r="B22" s="58"/>
      <c r="C22" s="58"/>
      <c r="D22" s="58"/>
      <c r="E22" s="78"/>
      <c r="F22" s="84"/>
      <c r="G22" s="78"/>
      <c r="H22" s="68"/>
      <c r="I22" s="49"/>
      <c r="J22" s="49"/>
      <c r="K22" s="72"/>
      <c r="L22" s="85"/>
      <c r="M22" s="60" t="s">
        <v>14</v>
      </c>
      <c r="N22" s="69" t="s">
        <v>90</v>
      </c>
      <c r="O22" s="62" t="str">
        <f>UPPER(IF(OR(N22="a",N22="as"),M14,IF(OR(N22="b",N22="bs"),M30,)))</f>
        <v>李清麗</v>
      </c>
      <c r="P22" s="86"/>
      <c r="Q22" s="54"/>
    </row>
    <row r="23" spans="1:17" s="55" customFormat="1" ht="9" customHeight="1">
      <c r="A23" s="44">
        <v>9</v>
      </c>
      <c r="B23" s="45">
        <f>IF($D23="","",VLOOKUP($D23,'[1]女單準備名單'!$A$7:$P$38,15))</f>
        <v>0</v>
      </c>
      <c r="C23" s="45">
        <f>IF($D23="","",VLOOKUP($D23,'[1]女單準備名單'!$A$7:$P$38,16))</f>
        <v>0</v>
      </c>
      <c r="D23" s="46">
        <v>19</v>
      </c>
      <c r="E23" s="47" t="str">
        <f>UPPER(IF($D23="","",VLOOKUP($D23,'[1]女單準備名單'!$A$7:$P$38,2)))</f>
        <v>何冠潔</v>
      </c>
      <c r="F23" s="47"/>
      <c r="G23" s="47" t="str">
        <f>IF($D23="","",VLOOKUP($D23,'[1]女單準備名單'!$A$7:$P$38,4))</f>
        <v>大同大學</v>
      </c>
      <c r="H23" s="48"/>
      <c r="I23" s="49"/>
      <c r="J23" s="49"/>
      <c r="K23" s="49"/>
      <c r="L23" s="71"/>
      <c r="M23" s="50"/>
      <c r="N23" s="80"/>
      <c r="O23" s="65">
        <v>64</v>
      </c>
      <c r="P23" s="80"/>
      <c r="Q23" s="54"/>
    </row>
    <row r="24" spans="1:17" s="55" customFormat="1" ht="9" customHeight="1">
      <c r="A24" s="57"/>
      <c r="B24" s="58"/>
      <c r="C24" s="58"/>
      <c r="D24" s="58"/>
      <c r="E24" s="49"/>
      <c r="F24" s="59"/>
      <c r="G24" s="60" t="s">
        <v>14</v>
      </c>
      <c r="H24" s="61" t="s">
        <v>358</v>
      </c>
      <c r="I24" s="62" t="str">
        <f>UPPER(IF(OR(H24="a",H24="as"),E23,IF(OR(H24="b",H24="bs"),E25,)))</f>
        <v>周旆宇</v>
      </c>
      <c r="J24" s="62"/>
      <c r="K24" s="49"/>
      <c r="L24" s="71"/>
      <c r="M24" s="50"/>
      <c r="N24" s="80"/>
      <c r="O24" s="50"/>
      <c r="P24" s="80"/>
      <c r="Q24" s="54"/>
    </row>
    <row r="25" spans="1:17" s="55" customFormat="1" ht="9" customHeight="1">
      <c r="A25" s="57">
        <v>10</v>
      </c>
      <c r="B25" s="45">
        <f>IF($D25="","",VLOOKUP($D25,'[1]女單準備名單'!$A$7:$P$38,15))</f>
        <v>0</v>
      </c>
      <c r="C25" s="45">
        <f>IF($D25="","",VLOOKUP($D25,'[1]女單準備名單'!$A$7:$P$38,16))</f>
        <v>0</v>
      </c>
      <c r="D25" s="46">
        <v>20</v>
      </c>
      <c r="E25" s="45" t="str">
        <f>UPPER(IF($D25="","",VLOOKUP($D25,'[1]女單準備名單'!$A$7:$P$38,2)))</f>
        <v>周旆宇</v>
      </c>
      <c r="F25" s="45"/>
      <c r="G25" s="45">
        <f>IF($D25="","",VLOOKUP($D25,'[1]女單準備名單'!$A$7:$P$38,4))</f>
        <v>0</v>
      </c>
      <c r="H25" s="64"/>
      <c r="I25" s="65">
        <v>61</v>
      </c>
      <c r="J25" s="66"/>
      <c r="K25" s="49"/>
      <c r="L25" s="71"/>
      <c r="M25" s="50"/>
      <c r="N25" s="80"/>
      <c r="O25" s="50"/>
      <c r="P25" s="80"/>
      <c r="Q25" s="54"/>
    </row>
    <row r="26" spans="1:17" s="55" customFormat="1" ht="9" customHeight="1">
      <c r="A26" s="57"/>
      <c r="B26" s="58"/>
      <c r="C26" s="58"/>
      <c r="D26" s="67"/>
      <c r="E26" s="49"/>
      <c r="F26" s="59"/>
      <c r="G26" s="49"/>
      <c r="H26" s="68"/>
      <c r="I26" s="60" t="s">
        <v>14</v>
      </c>
      <c r="J26" s="69" t="s">
        <v>358</v>
      </c>
      <c r="K26" s="62" t="str">
        <f>UPPER(IF(OR(J26="a",J26="as"),I24,IF(OR(J26="b",J26="bs"),I28,)))</f>
        <v>森田幸子</v>
      </c>
      <c r="L26" s="70"/>
      <c r="M26" s="50"/>
      <c r="N26" s="80"/>
      <c r="O26" s="50"/>
      <c r="P26" s="80"/>
      <c r="Q26" s="54"/>
    </row>
    <row r="27" spans="1:17" s="55" customFormat="1" ht="9" customHeight="1">
      <c r="A27" s="57">
        <v>11</v>
      </c>
      <c r="B27" s="45">
        <f>IF($D27="","",VLOOKUP($D27,'[1]女單準備名單'!$A$7:$P$38,15))</f>
        <v>0</v>
      </c>
      <c r="C27" s="45">
        <f>IF($D27="","",VLOOKUP($D27,'[1]女單準備名單'!$A$7:$P$38,16))</f>
        <v>0</v>
      </c>
      <c r="D27" s="46">
        <v>1</v>
      </c>
      <c r="E27" s="45" t="str">
        <f>UPPER(IF($D27="","",VLOOKUP($D27,'[1]女單準備名單'!$A$7:$P$38,2)))</f>
        <v>森田幸子</v>
      </c>
      <c r="F27" s="45"/>
      <c r="G27" s="45">
        <f>IF($D27="","",VLOOKUP($D27,'[1]女單準備名單'!$A$7:$P$38,4))</f>
        <v>0</v>
      </c>
      <c r="H27" s="48"/>
      <c r="I27" s="72"/>
      <c r="J27" s="73"/>
      <c r="K27" s="65">
        <v>61</v>
      </c>
      <c r="L27" s="74"/>
      <c r="M27" s="50"/>
      <c r="N27" s="80"/>
      <c r="O27" s="50"/>
      <c r="P27" s="80"/>
      <c r="Q27" s="54"/>
    </row>
    <row r="28" spans="1:17" s="55" customFormat="1" ht="9" customHeight="1">
      <c r="A28" s="44"/>
      <c r="B28" s="58"/>
      <c r="C28" s="58"/>
      <c r="D28" s="67"/>
      <c r="E28" s="49"/>
      <c r="F28" s="59"/>
      <c r="G28" s="60" t="s">
        <v>14</v>
      </c>
      <c r="H28" s="61" t="s">
        <v>356</v>
      </c>
      <c r="I28" s="62" t="str">
        <f>UPPER(IF(OR(H28="a",H28="as"),E27,IF(OR(H28="b",H28="bs"),E29,)))</f>
        <v>森田幸子</v>
      </c>
      <c r="J28" s="75"/>
      <c r="K28" s="72"/>
      <c r="L28" s="76"/>
      <c r="M28" s="50"/>
      <c r="N28" s="80"/>
      <c r="O28" s="50"/>
      <c r="P28" s="80"/>
      <c r="Q28" s="54"/>
    </row>
    <row r="29" spans="1:17" s="55" customFormat="1" ht="9" customHeight="1">
      <c r="A29" s="57">
        <v>12</v>
      </c>
      <c r="B29" s="45">
        <f>IF($D29="","",VLOOKUP($D29,'[1]女單準備名單'!$A$7:$P$38,15))</f>
        <v>0</v>
      </c>
      <c r="C29" s="45">
        <f>IF($D29="","",VLOOKUP($D29,'[1]女單準備名單'!$A$7:$P$38,16))</f>
        <v>0</v>
      </c>
      <c r="D29" s="46">
        <v>14</v>
      </c>
      <c r="E29" s="45" t="str">
        <f>UPPER(IF($D29="","",VLOOKUP($D29,'[1]女單準備名單'!$A$7:$P$38,2)))</f>
        <v>吳美蘭</v>
      </c>
      <c r="F29" s="45"/>
      <c r="G29" s="45">
        <f>IF($D29="","",VLOOKUP($D29,'[1]女單準備名單'!$A$7:$P$38,4))</f>
        <v>0</v>
      </c>
      <c r="H29" s="77"/>
      <c r="I29" s="65">
        <v>61</v>
      </c>
      <c r="J29" s="49"/>
      <c r="K29" s="72"/>
      <c r="L29" s="76"/>
      <c r="M29" s="50"/>
      <c r="N29" s="80"/>
      <c r="O29" s="50"/>
      <c r="P29" s="80"/>
      <c r="Q29" s="54"/>
    </row>
    <row r="30" spans="1:17" s="55" customFormat="1" ht="9" customHeight="1">
      <c r="A30" s="57"/>
      <c r="B30" s="58"/>
      <c r="C30" s="58"/>
      <c r="D30" s="67"/>
      <c r="E30" s="49"/>
      <c r="F30" s="59"/>
      <c r="G30" s="78"/>
      <c r="H30" s="68"/>
      <c r="I30" s="49"/>
      <c r="J30" s="49"/>
      <c r="K30" s="60" t="s">
        <v>14</v>
      </c>
      <c r="L30" s="69" t="s">
        <v>358</v>
      </c>
      <c r="M30" s="62" t="str">
        <f>UPPER(IF(OR(L30="a",L30="as"),K26,IF(OR(L30="b",L30="bs"),K34,)))</f>
        <v>李清麗</v>
      </c>
      <c r="N30" s="87"/>
      <c r="O30" s="50"/>
      <c r="P30" s="80"/>
      <c r="Q30" s="54"/>
    </row>
    <row r="31" spans="1:17" s="55" customFormat="1" ht="9" customHeight="1">
      <c r="A31" s="57">
        <v>13</v>
      </c>
      <c r="B31" s="45">
        <f>IF($D31="","",VLOOKUP($D31,'[1]女單準備名單'!$A$7:$P$38,15))</f>
        <v>0</v>
      </c>
      <c r="C31" s="45">
        <f>IF($D31="","",VLOOKUP($D31,'[1]女單準備名單'!$A$7:$P$38,16))</f>
        <v>0</v>
      </c>
      <c r="D31" s="46">
        <v>17</v>
      </c>
      <c r="E31" s="45" t="str">
        <f>UPPER(IF($D31="","",VLOOKUP($D31,'[1]女單準備名單'!$A$7:$P$38,2)))</f>
        <v>陳郁融</v>
      </c>
      <c r="F31" s="45"/>
      <c r="G31" s="45" t="str">
        <f>IF($D31="","",VLOOKUP($D31,'[1]女單準備名單'!$A$7:$P$38,4))</f>
        <v>台灣大學</v>
      </c>
      <c r="H31" s="79"/>
      <c r="I31" s="49"/>
      <c r="J31" s="49"/>
      <c r="K31" s="49"/>
      <c r="L31" s="76"/>
      <c r="M31" s="65">
        <v>61</v>
      </c>
      <c r="N31" s="88"/>
      <c r="O31" s="50"/>
      <c r="P31" s="80"/>
      <c r="Q31" s="54"/>
    </row>
    <row r="32" spans="1:17" s="55" customFormat="1" ht="9" customHeight="1">
      <c r="A32" s="57"/>
      <c r="B32" s="58"/>
      <c r="C32" s="58"/>
      <c r="D32" s="67"/>
      <c r="E32" s="49"/>
      <c r="F32" s="59"/>
      <c r="G32" s="60" t="s">
        <v>14</v>
      </c>
      <c r="H32" s="61" t="s">
        <v>89</v>
      </c>
      <c r="I32" s="62" t="str">
        <f>UPPER(IF(OR(H32="a",H32="as"),E31,IF(OR(H32="b",H32="bs"),E33,)))</f>
        <v>陳郁融</v>
      </c>
      <c r="J32" s="62"/>
      <c r="K32" s="49"/>
      <c r="L32" s="76"/>
      <c r="M32" s="81"/>
      <c r="N32" s="88"/>
      <c r="O32" s="50"/>
      <c r="P32" s="80"/>
      <c r="Q32" s="54"/>
    </row>
    <row r="33" spans="1:17" s="55" customFormat="1" ht="9" customHeight="1">
      <c r="A33" s="57">
        <v>14</v>
      </c>
      <c r="B33" s="45">
        <f>IF($D33="","",VLOOKUP($D33,'[1]女單準備名單'!$A$7:$P$38,15))</f>
        <v>0</v>
      </c>
      <c r="C33" s="45">
        <f>IF($D33="","",VLOOKUP($D33,'[1]女單準備名單'!$A$7:$P$38,16))</f>
        <v>0</v>
      </c>
      <c r="D33" s="46">
        <v>26</v>
      </c>
      <c r="E33" s="45" t="str">
        <f>UPPER(IF($D33="","",VLOOKUP($D33,'[1]女單準備名單'!$A$7:$P$38,2)))</f>
        <v>涂美玲</v>
      </c>
      <c r="F33" s="45"/>
      <c r="G33" s="45">
        <f>IF($D33="","",VLOOKUP($D33,'[1]女單準備名單'!$A$7:$P$38,4))</f>
        <v>0</v>
      </c>
      <c r="H33" s="64"/>
      <c r="I33" s="65">
        <v>63</v>
      </c>
      <c r="J33" s="66"/>
      <c r="K33" s="49"/>
      <c r="L33" s="76"/>
      <c r="M33" s="81"/>
      <c r="N33" s="88"/>
      <c r="O33" s="50"/>
      <c r="P33" s="80"/>
      <c r="Q33" s="54"/>
    </row>
    <row r="34" spans="1:17" s="55" customFormat="1" ht="9" customHeight="1">
      <c r="A34" s="57"/>
      <c r="B34" s="58"/>
      <c r="C34" s="58"/>
      <c r="D34" s="67"/>
      <c r="E34" s="49"/>
      <c r="F34" s="59"/>
      <c r="G34" s="49"/>
      <c r="H34" s="68"/>
      <c r="I34" s="60" t="s">
        <v>14</v>
      </c>
      <c r="J34" s="69" t="s">
        <v>90</v>
      </c>
      <c r="K34" s="62" t="str">
        <f>UPPER(IF(OR(J34="a",J34="as"),I32,IF(OR(J34="b",J34="bs"),I36,)))</f>
        <v>李清麗</v>
      </c>
      <c r="L34" s="83"/>
      <c r="M34" s="81"/>
      <c r="N34" s="88"/>
      <c r="O34" s="50"/>
      <c r="P34" s="80"/>
      <c r="Q34" s="54"/>
    </row>
    <row r="35" spans="1:17" s="55" customFormat="1" ht="9" customHeight="1">
      <c r="A35" s="57">
        <v>15</v>
      </c>
      <c r="B35" s="45">
        <f>IF($D35="","",VLOOKUP($D35,'[1]女單準備名單'!$A$7:$P$38,15))</f>
        <v>0</v>
      </c>
      <c r="C35" s="45">
        <f>IF($D35="","",VLOOKUP($D35,'[1]女單準備名單'!$A$7:$P$38,16))</f>
        <v>0</v>
      </c>
      <c r="D35" s="46">
        <v>5</v>
      </c>
      <c r="E35" s="45" t="str">
        <f>UPPER(IF($D35="","",VLOOKUP($D35,'[1]女單準備名單'!$A$7:$P$38,2)))</f>
        <v>黃馨弘</v>
      </c>
      <c r="F35" s="45"/>
      <c r="G35" s="45">
        <f>IF($D35="","",VLOOKUP($D35,'[1]女單準備名單'!$A$7:$P$38,4))</f>
        <v>0</v>
      </c>
      <c r="H35" s="48"/>
      <c r="I35" s="72"/>
      <c r="J35" s="73"/>
      <c r="K35" s="65">
        <v>63</v>
      </c>
      <c r="L35" s="71"/>
      <c r="M35" s="81"/>
      <c r="N35" s="88"/>
      <c r="O35" s="50"/>
      <c r="P35" s="80"/>
      <c r="Q35" s="54"/>
    </row>
    <row r="36" spans="1:17" s="55" customFormat="1" ht="9" customHeight="1">
      <c r="A36" s="57"/>
      <c r="B36" s="58"/>
      <c r="C36" s="58"/>
      <c r="D36" s="58"/>
      <c r="E36" s="49"/>
      <c r="F36" s="59"/>
      <c r="G36" s="60" t="s">
        <v>14</v>
      </c>
      <c r="H36" s="61" t="s">
        <v>90</v>
      </c>
      <c r="I36" s="62" t="str">
        <f>UPPER(IF(OR(H36="a",H36="as"),E35,IF(OR(H36="b",H36="bs"),E37,)))</f>
        <v>李清麗</v>
      </c>
      <c r="J36" s="75"/>
      <c r="K36" s="72"/>
      <c r="L36" s="71"/>
      <c r="M36" s="81"/>
      <c r="N36" s="88"/>
      <c r="O36" s="50"/>
      <c r="P36" s="80"/>
      <c r="Q36" s="54"/>
    </row>
    <row r="37" spans="1:17" s="55" customFormat="1" ht="9" customHeight="1">
      <c r="A37" s="44">
        <v>16</v>
      </c>
      <c r="B37" s="45">
        <f>IF($D37="","",VLOOKUP($D37,'[1]女單準備名單'!$A$7:$P$38,15))</f>
        <v>0</v>
      </c>
      <c r="C37" s="45">
        <f>IF($D37="","",VLOOKUP($D37,'[1]女單準備名單'!$A$7:$P$38,16))</f>
        <v>0</v>
      </c>
      <c r="D37" s="46">
        <v>3</v>
      </c>
      <c r="E37" s="47" t="str">
        <f>UPPER(IF($D37="","",VLOOKUP($D37,'[1]女單準備名單'!$A$7:$P$38,2)))</f>
        <v>李清麗</v>
      </c>
      <c r="F37" s="47"/>
      <c r="G37" s="47">
        <f>IF($D37="","",VLOOKUP($D37,'[1]女單準備名單'!$A$7:$P$38,4))</f>
        <v>0</v>
      </c>
      <c r="H37" s="77"/>
      <c r="I37" s="65"/>
      <c r="J37" s="49"/>
      <c r="K37" s="72"/>
      <c r="L37" s="71"/>
      <c r="M37" s="88"/>
      <c r="N37" s="88"/>
      <c r="O37" s="50"/>
      <c r="P37" s="80"/>
      <c r="Q37" s="54"/>
    </row>
    <row r="38" spans="1:17" s="55" customFormat="1" ht="9" customHeight="1">
      <c r="A38" s="57"/>
      <c r="B38" s="58"/>
      <c r="C38" s="58"/>
      <c r="D38" s="58"/>
      <c r="E38" s="49"/>
      <c r="F38" s="59"/>
      <c r="G38" s="49"/>
      <c r="H38" s="68"/>
      <c r="I38" s="49"/>
      <c r="J38" s="49"/>
      <c r="K38" s="72"/>
      <c r="L38" s="85"/>
      <c r="M38" s="89" t="s">
        <v>15</v>
      </c>
      <c r="N38" s="90" t="s">
        <v>89</v>
      </c>
      <c r="O38" s="447" t="s">
        <v>400</v>
      </c>
      <c r="P38" s="91"/>
      <c r="Q38" s="54"/>
    </row>
    <row r="39" spans="1:17" s="55" customFormat="1" ht="9" customHeight="1">
      <c r="A39" s="44">
        <v>17</v>
      </c>
      <c r="B39" s="45">
        <f>IF($D39="","",VLOOKUP($D39,'[1]女單準備名單'!$A$7:$P$38,15))</f>
        <v>0</v>
      </c>
      <c r="C39" s="45">
        <f>IF($D39="","",VLOOKUP($D39,'[1]女單準備名單'!$A$7:$P$38,16))</f>
        <v>0</v>
      </c>
      <c r="D39" s="46">
        <v>16</v>
      </c>
      <c r="E39" s="47" t="str">
        <f>UPPER(IF($D39="","",VLOOKUP($D39,'[1]女單準備名單'!$A$7:$P$38,2)))</f>
        <v>李青諭</v>
      </c>
      <c r="F39" s="47"/>
      <c r="G39" s="47" t="str">
        <f>IF($D39="","",VLOOKUP($D39,'[1]女單準備名單'!$A$7:$P$38,4))</f>
        <v>大湖國小</v>
      </c>
      <c r="H39" s="48"/>
      <c r="I39" s="49"/>
      <c r="J39" s="49"/>
      <c r="K39" s="49"/>
      <c r="L39" s="71"/>
      <c r="M39" s="60" t="s">
        <v>14</v>
      </c>
      <c r="N39" s="92"/>
      <c r="O39" s="93">
        <v>75</v>
      </c>
      <c r="P39" s="94"/>
      <c r="Q39" s="54"/>
    </row>
    <row r="40" spans="1:17" s="55" customFormat="1" ht="9" customHeight="1">
      <c r="A40" s="57"/>
      <c r="B40" s="58"/>
      <c r="C40" s="58"/>
      <c r="D40" s="58"/>
      <c r="E40" s="49"/>
      <c r="F40" s="59"/>
      <c r="G40" s="60" t="s">
        <v>14</v>
      </c>
      <c r="H40" s="61" t="s">
        <v>356</v>
      </c>
      <c r="I40" s="62" t="str">
        <f>UPPER(IF(OR(H40="a",H40="as"),E39,IF(OR(H40="b",H40="bs"),E41,)))</f>
        <v>李青諭</v>
      </c>
      <c r="J40" s="62"/>
      <c r="K40" s="49"/>
      <c r="L40" s="71"/>
      <c r="M40" s="50"/>
      <c r="N40" s="51"/>
      <c r="O40" s="50"/>
      <c r="P40" s="80"/>
      <c r="Q40" s="54"/>
    </row>
    <row r="41" spans="1:17" s="55" customFormat="1" ht="9" customHeight="1">
      <c r="A41" s="57">
        <v>18</v>
      </c>
      <c r="B41" s="45">
        <f>IF($D41="","",VLOOKUP($D41,'[1]女單準備名單'!$A$7:$P$38,15))</f>
        <v>0</v>
      </c>
      <c r="C41" s="45">
        <f>IF($D41="","",VLOOKUP($D41,'[1]女單準備名單'!$A$7:$P$38,16))</f>
        <v>0</v>
      </c>
      <c r="D41" s="46">
        <v>29</v>
      </c>
      <c r="E41" s="45" t="str">
        <f>UPPER(IF($D41="","",VLOOKUP($D41,'[1]女單準備名單'!$A$7:$P$38,2)))</f>
        <v>王芸翊</v>
      </c>
      <c r="F41" s="45"/>
      <c r="G41" s="45">
        <f>IF($D41="","",VLOOKUP($D41,'[1]女單準備名單'!$A$7:$P$38,4))</f>
        <v>0</v>
      </c>
      <c r="H41" s="64"/>
      <c r="I41" s="65">
        <v>60</v>
      </c>
      <c r="J41" s="66"/>
      <c r="K41" s="49"/>
      <c r="L41" s="71"/>
      <c r="M41" s="50"/>
      <c r="N41" s="51"/>
      <c r="O41" s="50"/>
      <c r="P41" s="80"/>
      <c r="Q41" s="54"/>
    </row>
    <row r="42" spans="1:17" s="55" customFormat="1" ht="9" customHeight="1">
      <c r="A42" s="57"/>
      <c r="B42" s="58"/>
      <c r="C42" s="58"/>
      <c r="D42" s="67"/>
      <c r="E42" s="49"/>
      <c r="F42" s="59"/>
      <c r="G42" s="49"/>
      <c r="H42" s="68"/>
      <c r="I42" s="60" t="s">
        <v>14</v>
      </c>
      <c r="J42" s="69" t="s">
        <v>356</v>
      </c>
      <c r="K42" s="62" t="str">
        <f>UPPER(IF(OR(J42="a",J42="as"),I40,IF(OR(J42="b",J42="bs"),I44,)))</f>
        <v>李青諭</v>
      </c>
      <c r="L42" s="70"/>
      <c r="M42" s="50"/>
      <c r="N42" s="51"/>
      <c r="O42" s="50"/>
      <c r="P42" s="80"/>
      <c r="Q42" s="54"/>
    </row>
    <row r="43" spans="1:17" s="55" customFormat="1" ht="9" customHeight="1">
      <c r="A43" s="57">
        <v>19</v>
      </c>
      <c r="B43" s="45">
        <f>IF($D43="","",VLOOKUP($D43,'[1]女單準備名單'!$A$7:$P$38,15))</f>
        <v>0</v>
      </c>
      <c r="C43" s="45">
        <f>IF($D43="","",VLOOKUP($D43,'[1]女單準備名單'!$A$7:$P$38,16))</f>
        <v>0</v>
      </c>
      <c r="D43" s="46">
        <v>8</v>
      </c>
      <c r="E43" s="45" t="str">
        <f>UPPER(IF($D43="","",VLOOKUP($D43,'[1]女單準備名單'!$A$7:$P$38,2)))</f>
        <v>陳怡薰</v>
      </c>
      <c r="F43" s="45"/>
      <c r="G43" s="45" t="str">
        <f>IF($D43="","",VLOOKUP($D43,'[1]女單準備名單'!$A$7:$P$38,4))</f>
        <v>聯合勸募協會</v>
      </c>
      <c r="H43" s="48"/>
      <c r="I43" s="72"/>
      <c r="J43" s="73"/>
      <c r="K43" s="65">
        <v>62</v>
      </c>
      <c r="L43" s="74"/>
      <c r="M43" s="50"/>
      <c r="N43" s="51"/>
      <c r="O43" s="50"/>
      <c r="P43" s="80"/>
      <c r="Q43" s="54"/>
    </row>
    <row r="44" spans="1:17" s="55" customFormat="1" ht="9" customHeight="1">
      <c r="A44" s="57"/>
      <c r="B44" s="58"/>
      <c r="C44" s="58"/>
      <c r="D44" s="67"/>
      <c r="E44" s="49"/>
      <c r="F44" s="59"/>
      <c r="G44" s="60" t="s">
        <v>14</v>
      </c>
      <c r="H44" s="61" t="s">
        <v>358</v>
      </c>
      <c r="I44" s="62" t="str">
        <f>UPPER(IF(OR(H44="a",H44="as"),E43,IF(OR(H44="b",H44="bs"),E45,)))</f>
        <v>周姝妤</v>
      </c>
      <c r="J44" s="75"/>
      <c r="K44" s="72"/>
      <c r="L44" s="76"/>
      <c r="M44" s="50"/>
      <c r="N44" s="51"/>
      <c r="O44" s="50"/>
      <c r="P44" s="80"/>
      <c r="Q44" s="54"/>
    </row>
    <row r="45" spans="1:17" s="55" customFormat="1" ht="9" customHeight="1">
      <c r="A45" s="57">
        <v>20</v>
      </c>
      <c r="B45" s="45">
        <f>IF($D45="","",VLOOKUP($D45,'[1]女單準備名單'!$A$7:$P$38,15))</f>
        <v>0</v>
      </c>
      <c r="C45" s="45">
        <f>IF($D45="","",VLOOKUP($D45,'[1]女單準備名單'!$A$7:$P$38,16))</f>
        <v>0</v>
      </c>
      <c r="D45" s="46">
        <v>11</v>
      </c>
      <c r="E45" s="45" t="str">
        <f>UPPER(IF($D45="","",VLOOKUP($D45,'[1]女單準備名單'!$A$7:$P$38,2)))</f>
        <v>周姝妤</v>
      </c>
      <c r="F45" s="45"/>
      <c r="G45" s="45" t="str">
        <f>IF($D45="","",VLOOKUP($D45,'[1]女單準備名單'!$A$7:$P$38,4))</f>
        <v>台科大</v>
      </c>
      <c r="H45" s="77"/>
      <c r="I45" s="65"/>
      <c r="J45" s="49"/>
      <c r="K45" s="72"/>
      <c r="L45" s="76"/>
      <c r="M45" s="50"/>
      <c r="N45" s="51"/>
      <c r="O45" s="50"/>
      <c r="P45" s="80"/>
      <c r="Q45" s="54"/>
    </row>
    <row r="46" spans="1:17" s="55" customFormat="1" ht="9" customHeight="1">
      <c r="A46" s="57"/>
      <c r="B46" s="58"/>
      <c r="C46" s="58"/>
      <c r="D46" s="67"/>
      <c r="E46" s="49"/>
      <c r="F46" s="59"/>
      <c r="G46" s="78"/>
      <c r="H46" s="68"/>
      <c r="I46" s="49"/>
      <c r="J46" s="49"/>
      <c r="K46" s="60" t="s">
        <v>14</v>
      </c>
      <c r="L46" s="69" t="s">
        <v>356</v>
      </c>
      <c r="M46" s="62" t="str">
        <f>UPPER(IF(OR(L46="a",L46="as"),K42,IF(OR(L46="b",L46="bs"),K50,)))</f>
        <v>李青諭</v>
      </c>
      <c r="N46" s="86"/>
      <c r="O46" s="50"/>
      <c r="P46" s="80"/>
      <c r="Q46" s="54"/>
    </row>
    <row r="47" spans="1:17" s="55" customFormat="1" ht="9" customHeight="1">
      <c r="A47" s="57">
        <v>21</v>
      </c>
      <c r="B47" s="45">
        <f>IF($D47="","",VLOOKUP($D47,'[1]女單準備名單'!$A$7:$P$38,15))</f>
        <v>0</v>
      </c>
      <c r="C47" s="45">
        <f>IF($D47="","",VLOOKUP($D47,'[1]女單準備名單'!$A$7:$P$38,16))</f>
        <v>0</v>
      </c>
      <c r="D47" s="46">
        <v>7</v>
      </c>
      <c r="E47" s="45" t="str">
        <f>UPPER(IF($D47="","",VLOOKUP($D47,'[1]女單準備名單'!$A$7:$P$38,2)))</f>
        <v>許家寧</v>
      </c>
      <c r="F47" s="45"/>
      <c r="G47" s="45">
        <f>IF($D47="","",VLOOKUP($D47,'[1]女單準備名單'!$A$7:$P$38,4))</f>
        <v>0</v>
      </c>
      <c r="H47" s="79"/>
      <c r="I47" s="49"/>
      <c r="J47" s="49"/>
      <c r="K47" s="49"/>
      <c r="L47" s="76"/>
      <c r="M47" s="65">
        <v>61</v>
      </c>
      <c r="N47" s="80"/>
      <c r="O47" s="50"/>
      <c r="P47" s="80"/>
      <c r="Q47" s="54"/>
    </row>
    <row r="48" spans="1:17" s="55" customFormat="1" ht="9" customHeight="1">
      <c r="A48" s="57"/>
      <c r="B48" s="58"/>
      <c r="C48" s="58"/>
      <c r="D48" s="67"/>
      <c r="E48" s="49"/>
      <c r="F48" s="59"/>
      <c r="G48" s="60" t="s">
        <v>14</v>
      </c>
      <c r="H48" s="61" t="s">
        <v>356</v>
      </c>
      <c r="I48" s="62" t="str">
        <f>UPPER(IF(OR(H48="a",H48="as"),E47,IF(OR(H48="b",H48="bs"),E49,)))</f>
        <v>許家寧</v>
      </c>
      <c r="J48" s="62"/>
      <c r="K48" s="49"/>
      <c r="L48" s="76"/>
      <c r="M48" s="81"/>
      <c r="N48" s="80"/>
      <c r="O48" s="50"/>
      <c r="P48" s="80"/>
      <c r="Q48" s="54"/>
    </row>
    <row r="49" spans="1:17" s="55" customFormat="1" ht="9" customHeight="1">
      <c r="A49" s="57">
        <v>22</v>
      </c>
      <c r="B49" s="45">
        <f>IF($D49="","",VLOOKUP($D49,'[1]女單準備名單'!$A$7:$P$38,15))</f>
        <v>0</v>
      </c>
      <c r="C49" s="45">
        <f>IF($D49="","",VLOOKUP($D49,'[1]女單準備名單'!$A$7:$P$38,16))</f>
        <v>0</v>
      </c>
      <c r="D49" s="46">
        <v>23</v>
      </c>
      <c r="E49" s="45" t="str">
        <f>UPPER(IF($D49="","",VLOOKUP($D49,'[1]女單準備名單'!$A$7:$P$38,2)))</f>
        <v>張雅琪</v>
      </c>
      <c r="F49" s="45"/>
      <c r="G49" s="45" t="str">
        <f>IF($D49="","",VLOOKUP($D49,'[1]女單準備名單'!$A$7:$P$38,4))</f>
        <v>中原大學</v>
      </c>
      <c r="H49" s="64"/>
      <c r="I49" s="65" t="s">
        <v>235</v>
      </c>
      <c r="J49" s="66"/>
      <c r="K49" s="49"/>
      <c r="L49" s="76"/>
      <c r="M49" s="81"/>
      <c r="N49" s="80"/>
      <c r="O49" s="50"/>
      <c r="P49" s="80"/>
      <c r="Q49" s="54"/>
    </row>
    <row r="50" spans="1:17" s="55" customFormat="1" ht="9" customHeight="1">
      <c r="A50" s="57"/>
      <c r="B50" s="58"/>
      <c r="C50" s="58"/>
      <c r="D50" s="67"/>
      <c r="E50" s="49"/>
      <c r="F50" s="59"/>
      <c r="G50" s="49"/>
      <c r="H50" s="68"/>
      <c r="I50" s="60" t="s">
        <v>14</v>
      </c>
      <c r="J50" s="69" t="s">
        <v>358</v>
      </c>
      <c r="K50" s="62" t="str">
        <f>UPPER(IF(OR(J50="a",J50="as"),I48,IF(OR(J50="b",J50="bs"),I52,)))</f>
        <v>郭鳳如</v>
      </c>
      <c r="L50" s="83"/>
      <c r="M50" s="81"/>
      <c r="N50" s="80"/>
      <c r="O50" s="50"/>
      <c r="P50" s="80"/>
      <c r="Q50" s="54"/>
    </row>
    <row r="51" spans="1:17" s="55" customFormat="1" ht="9" customHeight="1">
      <c r="A51" s="57">
        <v>23</v>
      </c>
      <c r="B51" s="45">
        <f>IF($D51="","",VLOOKUP($D51,'[1]女單準備名單'!$A$7:$P$38,15))</f>
        <v>0</v>
      </c>
      <c r="C51" s="45">
        <f>IF($D51="","",VLOOKUP($D51,'[1]女單準備名單'!$A$7:$P$38,16))</f>
        <v>0</v>
      </c>
      <c r="D51" s="46">
        <v>12</v>
      </c>
      <c r="E51" s="45" t="str">
        <f>UPPER(IF($D51="","",VLOOKUP($D51,'[1]女單準備名單'!$A$7:$P$38,2)))</f>
        <v>郭鳳如</v>
      </c>
      <c r="F51" s="45"/>
      <c r="G51" s="45" t="str">
        <f>IF($D51="","",VLOOKUP($D51,'[1]女單準備名單'!$A$7:$P$38,4))</f>
        <v>台科大</v>
      </c>
      <c r="H51" s="48"/>
      <c r="I51" s="72"/>
      <c r="J51" s="73"/>
      <c r="K51" s="65">
        <v>62</v>
      </c>
      <c r="L51" s="71"/>
      <c r="M51" s="81"/>
      <c r="N51" s="80"/>
      <c r="O51" s="50"/>
      <c r="P51" s="80"/>
      <c r="Q51" s="54"/>
    </row>
    <row r="52" spans="1:17" s="55" customFormat="1" ht="9" customHeight="1">
      <c r="A52" s="57"/>
      <c r="B52" s="58"/>
      <c r="C52" s="58"/>
      <c r="D52" s="58"/>
      <c r="E52" s="49"/>
      <c r="F52" s="59"/>
      <c r="G52" s="60" t="s">
        <v>14</v>
      </c>
      <c r="H52" s="61" t="s">
        <v>356</v>
      </c>
      <c r="I52" s="62" t="str">
        <f>UPPER(IF(OR(H52="a",H52="as"),E51,IF(OR(H52="b",H52="bs"),E53,)))</f>
        <v>郭鳳如</v>
      </c>
      <c r="J52" s="75"/>
      <c r="K52" s="72"/>
      <c r="L52" s="71"/>
      <c r="M52" s="81"/>
      <c r="N52" s="80"/>
      <c r="O52" s="50"/>
      <c r="P52" s="80"/>
      <c r="Q52" s="54"/>
    </row>
    <row r="53" spans="1:17" s="55" customFormat="1" ht="9" customHeight="1">
      <c r="A53" s="44">
        <v>24</v>
      </c>
      <c r="B53" s="45">
        <f>IF($D53="","",VLOOKUP($D53,'[1]女單準備名單'!$A$7:$P$38,15))</f>
        <v>0</v>
      </c>
      <c r="C53" s="45">
        <f>IF($D53="","",VLOOKUP($D53,'[1]女單準備名單'!$A$7:$P$38,16))</f>
        <v>0</v>
      </c>
      <c r="D53" s="46">
        <v>28</v>
      </c>
      <c r="E53" s="47" t="str">
        <f>UPPER(IF($D53="","",VLOOKUP($D53,'[1]女單準備名單'!$A$7:$P$38,2)))</f>
        <v>王畇茹</v>
      </c>
      <c r="F53" s="47"/>
      <c r="G53" s="47">
        <f>IF($D53="","",VLOOKUP($D53,'[1]女單準備名單'!$A$7:$P$38,4))</f>
        <v>0</v>
      </c>
      <c r="H53" s="77"/>
      <c r="I53" s="65">
        <v>64</v>
      </c>
      <c r="J53" s="49"/>
      <c r="K53" s="72"/>
      <c r="L53" s="71"/>
      <c r="M53" s="81"/>
      <c r="N53" s="80"/>
      <c r="O53" s="50"/>
      <c r="P53" s="80"/>
      <c r="Q53" s="54"/>
    </row>
    <row r="54" spans="1:17" s="55" customFormat="1" ht="9" customHeight="1">
      <c r="A54" s="57"/>
      <c r="B54" s="58"/>
      <c r="C54" s="58"/>
      <c r="D54" s="58"/>
      <c r="E54" s="78"/>
      <c r="F54" s="84"/>
      <c r="G54" s="78"/>
      <c r="H54" s="68"/>
      <c r="I54" s="49"/>
      <c r="J54" s="49"/>
      <c r="K54" s="72"/>
      <c r="L54" s="85"/>
      <c r="M54" s="60" t="s">
        <v>14</v>
      </c>
      <c r="N54" s="69" t="s">
        <v>358</v>
      </c>
      <c r="O54" s="62" t="str">
        <f>UPPER(IF(OR(N54="a",N54="as"),M46,IF(OR(N54="b",N54="bs"),M62,)))</f>
        <v>陳玟華</v>
      </c>
      <c r="P54" s="87"/>
      <c r="Q54" s="54"/>
    </row>
    <row r="55" spans="1:17" s="55" customFormat="1" ht="9" customHeight="1">
      <c r="A55" s="44">
        <v>25</v>
      </c>
      <c r="B55" s="45">
        <f>IF($D55="","",VLOOKUP($D55,'[1]女單準備名單'!$A$7:$P$38,15))</f>
        <v>0</v>
      </c>
      <c r="C55" s="45">
        <f>IF($D55="","",VLOOKUP($D55,'[1]女單準備名單'!$A$7:$P$38,16))</f>
        <v>0</v>
      </c>
      <c r="D55" s="46">
        <v>4</v>
      </c>
      <c r="E55" s="47" t="str">
        <f>UPPER(IF($D55="","",VLOOKUP($D55,'[1]女單準備名單'!$A$7:$P$38,2)))</f>
        <v>楊思維</v>
      </c>
      <c r="F55" s="47"/>
      <c r="G55" s="47" t="str">
        <f>IF($D55="","",VLOOKUP($D55,'[1]女單準備名單'!$A$7:$P$38,4))</f>
        <v>大新店網球村</v>
      </c>
      <c r="H55" s="48"/>
      <c r="I55" s="49"/>
      <c r="J55" s="49"/>
      <c r="K55" s="49"/>
      <c r="L55" s="71"/>
      <c r="M55" s="50"/>
      <c r="N55" s="80"/>
      <c r="O55" s="65">
        <v>61</v>
      </c>
      <c r="P55" s="95"/>
      <c r="Q55" s="54"/>
    </row>
    <row r="56" spans="1:17" s="55" customFormat="1" ht="9" customHeight="1">
      <c r="A56" s="57"/>
      <c r="B56" s="58"/>
      <c r="C56" s="58"/>
      <c r="D56" s="58"/>
      <c r="E56" s="49"/>
      <c r="F56" s="59"/>
      <c r="G56" s="60" t="s">
        <v>14</v>
      </c>
      <c r="H56" s="61" t="s">
        <v>358</v>
      </c>
      <c r="I56" s="62" t="str">
        <f>UPPER(IF(OR(H56="a",H56="as"),E55,IF(OR(H56="b",H56="bs"),E57,)))</f>
        <v>林孟儒</v>
      </c>
      <c r="J56" s="62"/>
      <c r="K56" s="49"/>
      <c r="L56" s="71"/>
      <c r="M56" s="50"/>
      <c r="N56" s="80"/>
      <c r="O56" s="50"/>
      <c r="P56" s="88"/>
      <c r="Q56" s="54"/>
    </row>
    <row r="57" spans="1:17" s="55" customFormat="1" ht="9" customHeight="1">
      <c r="A57" s="57">
        <v>26</v>
      </c>
      <c r="B57" s="45">
        <f>IF($D57="","",VLOOKUP($D57,'[1]女單準備名單'!$A$7:$P$38,15))</f>
        <v>0</v>
      </c>
      <c r="C57" s="45">
        <f>IF($D57="","",VLOOKUP($D57,'[1]女單準備名單'!$A$7:$P$38,16))</f>
        <v>0</v>
      </c>
      <c r="D57" s="46">
        <v>10</v>
      </c>
      <c r="E57" s="45" t="str">
        <f>UPPER(IF($D57="","",VLOOKUP($D57,'[1]女單準備名單'!$A$7:$P$38,2)))</f>
        <v>林孟儒</v>
      </c>
      <c r="F57" s="45"/>
      <c r="G57" s="45" t="str">
        <f>IF($D57="","",VLOOKUP($D57,'[1]女單準備名單'!$A$7:$P$38,4))</f>
        <v>台科大</v>
      </c>
      <c r="H57" s="64"/>
      <c r="I57" s="65">
        <v>62</v>
      </c>
      <c r="J57" s="66"/>
      <c r="K57" s="49"/>
      <c r="L57" s="71"/>
      <c r="M57" s="50"/>
      <c r="N57" s="80"/>
      <c r="O57" s="50"/>
      <c r="P57" s="88"/>
      <c r="Q57" s="54"/>
    </row>
    <row r="58" spans="1:17" s="55" customFormat="1" ht="9" customHeight="1">
      <c r="A58" s="57"/>
      <c r="B58" s="58"/>
      <c r="C58" s="58"/>
      <c r="D58" s="67"/>
      <c r="E58" s="49"/>
      <c r="F58" s="59"/>
      <c r="G58" s="49"/>
      <c r="H58" s="68"/>
      <c r="I58" s="60" t="s">
        <v>14</v>
      </c>
      <c r="J58" s="69" t="s">
        <v>356</v>
      </c>
      <c r="K58" s="62" t="str">
        <f>UPPER(IF(OR(J58="a",J58="as"),I56,IF(OR(J58="b",J58="bs"),I60,)))</f>
        <v>林孟儒</v>
      </c>
      <c r="L58" s="70"/>
      <c r="M58" s="50"/>
      <c r="N58" s="80"/>
      <c r="O58" s="50"/>
      <c r="P58" s="88"/>
      <c r="Q58" s="54"/>
    </row>
    <row r="59" spans="1:17" s="55" customFormat="1" ht="9" customHeight="1">
      <c r="A59" s="57">
        <v>27</v>
      </c>
      <c r="B59" s="45">
        <f>IF($D59="","",VLOOKUP($D59,'[1]女單準備名單'!$A$7:$P$38,15))</f>
        <v>0</v>
      </c>
      <c r="C59" s="45">
        <f>IF($D59="","",VLOOKUP($D59,'[1]女單準備名單'!$A$7:$P$38,16))</f>
        <v>0</v>
      </c>
      <c r="D59" s="46">
        <v>6</v>
      </c>
      <c r="E59" s="45" t="str">
        <f>UPPER(IF($D59="","",VLOOKUP($D59,'[1]女單準備名單'!$A$7:$P$38,2)))</f>
        <v>陳元瑜</v>
      </c>
      <c r="F59" s="45"/>
      <c r="G59" s="45">
        <f>IF($D59="","",VLOOKUP($D59,'[1]女單準備名單'!$A$7:$P$38,4))</f>
        <v>0</v>
      </c>
      <c r="H59" s="48"/>
      <c r="I59" s="72"/>
      <c r="J59" s="73"/>
      <c r="K59" s="65">
        <v>62</v>
      </c>
      <c r="L59" s="74"/>
      <c r="M59" s="50"/>
      <c r="N59" s="80"/>
      <c r="O59" s="50"/>
      <c r="P59" s="88"/>
      <c r="Q59" s="96"/>
    </row>
    <row r="60" spans="1:17" s="55" customFormat="1" ht="9" customHeight="1">
      <c r="A60" s="57"/>
      <c r="B60" s="58"/>
      <c r="C60" s="58"/>
      <c r="D60" s="67"/>
      <c r="E60" s="49"/>
      <c r="F60" s="59"/>
      <c r="G60" s="60" t="s">
        <v>14</v>
      </c>
      <c r="H60" s="61" t="s">
        <v>358</v>
      </c>
      <c r="I60" s="62" t="str">
        <f>UPPER(IF(OR(H60="a",H60="as"),E59,IF(OR(H60="b",H60="bs"),E61,)))</f>
        <v>伊瑩‧迪魯</v>
      </c>
      <c r="J60" s="75"/>
      <c r="K60" s="72"/>
      <c r="L60" s="76"/>
      <c r="M60" s="50"/>
      <c r="N60" s="80"/>
      <c r="O60" s="50"/>
      <c r="P60" s="88"/>
      <c r="Q60" s="54"/>
    </row>
    <row r="61" spans="1:17" s="55" customFormat="1" ht="9" customHeight="1">
      <c r="A61" s="57">
        <v>28</v>
      </c>
      <c r="B61" s="45">
        <f>IF($D61="","",VLOOKUP($D61,'[1]女單準備名單'!$A$7:$P$38,15))</f>
        <v>0</v>
      </c>
      <c r="C61" s="45">
        <f>IF($D61="","",VLOOKUP($D61,'[1]女單準備名單'!$A$7:$P$38,16))</f>
        <v>0</v>
      </c>
      <c r="D61" s="46">
        <v>9</v>
      </c>
      <c r="E61" s="45" t="str">
        <f>UPPER(IF($D61="","",VLOOKUP($D61,'[1]女單準備名單'!$A$7:$P$38,2)))</f>
        <v>伊瑩‧迪魯</v>
      </c>
      <c r="F61" s="45"/>
      <c r="G61" s="45" t="str">
        <f>IF($D61="","",VLOOKUP($D61,'[1]女單準備名單'!$A$7:$P$38,4))</f>
        <v>玄奘大學</v>
      </c>
      <c r="H61" s="77"/>
      <c r="I61" s="65">
        <v>60</v>
      </c>
      <c r="J61" s="49"/>
      <c r="K61" s="72"/>
      <c r="L61" s="76"/>
      <c r="M61" s="50"/>
      <c r="N61" s="80"/>
      <c r="O61" s="50"/>
      <c r="P61" s="88"/>
      <c r="Q61" s="54"/>
    </row>
    <row r="62" spans="1:17" s="55" customFormat="1" ht="9" customHeight="1">
      <c r="A62" s="57"/>
      <c r="B62" s="58"/>
      <c r="C62" s="58"/>
      <c r="D62" s="67"/>
      <c r="E62" s="49"/>
      <c r="F62" s="59"/>
      <c r="G62" s="78"/>
      <c r="H62" s="68"/>
      <c r="I62" s="49"/>
      <c r="J62" s="49"/>
      <c r="K62" s="60" t="s">
        <v>14</v>
      </c>
      <c r="L62" s="69" t="s">
        <v>358</v>
      </c>
      <c r="M62" s="62" t="str">
        <f>UPPER(IF(OR(L62="a",L62="as"),K58,IF(OR(L62="b",L62="bs"),K66,)))</f>
        <v>陳玟華</v>
      </c>
      <c r="N62" s="87"/>
      <c r="O62" s="50"/>
      <c r="P62" s="88"/>
      <c r="Q62" s="54"/>
    </row>
    <row r="63" spans="1:17" s="55" customFormat="1" ht="9" customHeight="1">
      <c r="A63" s="57">
        <v>29</v>
      </c>
      <c r="B63" s="45">
        <f>IF($D63="","",VLOOKUP($D63,'[1]女單準備名單'!$A$7:$P$38,15))</f>
        <v>0</v>
      </c>
      <c r="C63" s="45">
        <f>IF($D63="","",VLOOKUP($D63,'[1]女單準備名單'!$A$7:$P$38,16))</f>
        <v>0</v>
      </c>
      <c r="D63" s="46">
        <v>25</v>
      </c>
      <c r="E63" s="45" t="str">
        <f>UPPER(IF($D63="","",VLOOKUP($D63,'[1]女單準備名單'!$A$7:$P$38,2)))</f>
        <v>江秉蓉</v>
      </c>
      <c r="F63" s="45"/>
      <c r="G63" s="45" t="str">
        <f>IF($D63="","",VLOOKUP($D63,'[1]女單準備名單'!$A$7:$P$38,4))</f>
        <v>中原大學</v>
      </c>
      <c r="H63" s="79"/>
      <c r="I63" s="49"/>
      <c r="J63" s="49"/>
      <c r="K63" s="49"/>
      <c r="L63" s="76"/>
      <c r="M63" s="65">
        <v>62</v>
      </c>
      <c r="N63" s="85"/>
      <c r="O63" s="52"/>
      <c r="P63" s="53"/>
      <c r="Q63" s="54"/>
    </row>
    <row r="64" spans="1:17" s="55" customFormat="1" ht="9" customHeight="1">
      <c r="A64" s="57"/>
      <c r="B64" s="58"/>
      <c r="C64" s="58"/>
      <c r="D64" s="67"/>
      <c r="E64" s="49"/>
      <c r="F64" s="59"/>
      <c r="G64" s="60" t="s">
        <v>14</v>
      </c>
      <c r="H64" s="61"/>
      <c r="I64" s="62">
        <f>UPPER(IF(OR(H64="a",H64="as"),E63,IF(OR(H64="b",H64="bs"),E65,)))</f>
      </c>
      <c r="J64" s="62"/>
      <c r="K64" s="49"/>
      <c r="L64" s="76"/>
      <c r="M64" s="71"/>
      <c r="N64" s="85"/>
      <c r="O64" s="52"/>
      <c r="P64" s="53"/>
      <c r="Q64" s="54"/>
    </row>
    <row r="65" spans="1:17" s="55" customFormat="1" ht="9" customHeight="1">
      <c r="A65" s="57">
        <v>30</v>
      </c>
      <c r="B65" s="45">
        <f>IF($D65="","",VLOOKUP($D65,'[1]女單準備名單'!$A$7:$P$38,15))</f>
        <v>0</v>
      </c>
      <c r="C65" s="45">
        <f>IF($D65="","",VLOOKUP($D65,'[1]女單準備名單'!$A$7:$P$38,16))</f>
        <v>0</v>
      </c>
      <c r="D65" s="46">
        <v>24</v>
      </c>
      <c r="E65" s="45" t="str">
        <f>UPPER(IF($D65="","",VLOOKUP($D65,'[1]女單準備名單'!$A$7:$P$38,2)))</f>
        <v>李沛臻</v>
      </c>
      <c r="F65" s="45"/>
      <c r="G65" s="45" t="str">
        <f>IF($D65="","",VLOOKUP($D65,'[1]女單準備名單'!$A$7:$P$38,4))</f>
        <v>中原大學</v>
      </c>
      <c r="H65" s="64"/>
      <c r="I65" s="65"/>
      <c r="J65" s="66"/>
      <c r="K65" s="49"/>
      <c r="L65" s="76"/>
      <c r="M65" s="71"/>
      <c r="N65" s="85"/>
      <c r="O65" s="52"/>
      <c r="P65" s="53"/>
      <c r="Q65" s="54"/>
    </row>
    <row r="66" spans="1:17" s="55" customFormat="1" ht="9" customHeight="1">
      <c r="A66" s="57"/>
      <c r="B66" s="58"/>
      <c r="C66" s="58"/>
      <c r="D66" s="67"/>
      <c r="E66" s="49"/>
      <c r="F66" s="59"/>
      <c r="G66" s="49"/>
      <c r="H66" s="68"/>
      <c r="I66" s="60" t="s">
        <v>14</v>
      </c>
      <c r="J66" s="69" t="s">
        <v>358</v>
      </c>
      <c r="K66" s="62" t="str">
        <f>UPPER(IF(OR(J66="a",J66="as"),I64,IF(OR(J66="b",J66="bs"),I68,)))</f>
        <v>陳玟華</v>
      </c>
      <c r="L66" s="83"/>
      <c r="M66" s="71"/>
      <c r="N66" s="85"/>
      <c r="O66" s="52"/>
      <c r="P66" s="53"/>
      <c r="Q66" s="54"/>
    </row>
    <row r="67" spans="1:17" s="55" customFormat="1" ht="9" customHeight="1">
      <c r="A67" s="57">
        <v>31</v>
      </c>
      <c r="B67" s="45">
        <f>IF($D67="","",VLOOKUP($D67,'[1]女單準備名單'!$A$7:$P$38,15))</f>
        <v>0</v>
      </c>
      <c r="C67" s="45">
        <f>IF($D67="","",VLOOKUP($D67,'[1]女單準備名單'!$A$7:$P$38,16))</f>
        <v>0</v>
      </c>
      <c r="D67" s="46">
        <v>15</v>
      </c>
      <c r="E67" s="45" t="str">
        <f>UPPER(IF($D67="","",VLOOKUP($D67,'[1]女單準備名單'!$A$7:$P$38,2)))</f>
        <v>周香伶</v>
      </c>
      <c r="F67" s="45"/>
      <c r="G67" s="45">
        <f>IF($D67="","",VLOOKUP($D67,'[1]女單準備名單'!$A$7:$P$38,4))</f>
        <v>0</v>
      </c>
      <c r="H67" s="48"/>
      <c r="I67" s="72"/>
      <c r="J67" s="73"/>
      <c r="K67" s="65" t="s">
        <v>235</v>
      </c>
      <c r="L67" s="71"/>
      <c r="M67" s="71"/>
      <c r="N67" s="71"/>
      <c r="O67" s="52"/>
      <c r="P67" s="53"/>
      <c r="Q67" s="54"/>
    </row>
    <row r="68" spans="1:17" s="55" customFormat="1" ht="9" customHeight="1">
      <c r="A68" s="57"/>
      <c r="B68" s="58"/>
      <c r="C68" s="58"/>
      <c r="D68" s="58"/>
      <c r="E68" s="49"/>
      <c r="F68" s="59"/>
      <c r="G68" s="60" t="s">
        <v>14</v>
      </c>
      <c r="H68" s="61" t="s">
        <v>358</v>
      </c>
      <c r="I68" s="62" t="str">
        <f>UPPER(IF(OR(H68="a",H68="as"),E67,IF(OR(H68="b",H68="bs"),E69,)))</f>
        <v>陳玟華</v>
      </c>
      <c r="J68" s="75"/>
      <c r="K68" s="72"/>
      <c r="L68" s="71"/>
      <c r="M68" s="71"/>
      <c r="N68" s="71"/>
      <c r="O68" s="52"/>
      <c r="P68" s="53"/>
      <c r="Q68" s="54"/>
    </row>
    <row r="69" spans="1:17" s="55" customFormat="1" ht="9" customHeight="1">
      <c r="A69" s="44">
        <v>32</v>
      </c>
      <c r="B69" s="45">
        <f>IF($D69="","",VLOOKUP($D69,'[1]女單準備名單'!$A$7:$P$38,15))</f>
        <v>0</v>
      </c>
      <c r="C69" s="45">
        <f>IF($D69="","",VLOOKUP($D69,'[1]女單準備名單'!$A$7:$P$38,16))</f>
        <v>0</v>
      </c>
      <c r="D69" s="46">
        <v>18</v>
      </c>
      <c r="E69" s="47" t="str">
        <f>UPPER(IF($D69="","",VLOOKUP($D69,'[1]女單準備名單'!$A$7:$P$38,2)))</f>
        <v>陳玟華</v>
      </c>
      <c r="F69" s="47"/>
      <c r="G69" s="47" t="str">
        <f>IF($D69="","",VLOOKUP($D69,'[1]女單準備名單'!$A$7:$P$38,4))</f>
        <v>台灣大學</v>
      </c>
      <c r="H69" s="77"/>
      <c r="I69" s="65">
        <v>61</v>
      </c>
      <c r="J69" s="49"/>
      <c r="K69" s="72"/>
      <c r="L69" s="72"/>
      <c r="M69" s="81"/>
      <c r="N69" s="88"/>
      <c r="O69" s="52"/>
      <c r="P69" s="53"/>
      <c r="Q69" s="54"/>
    </row>
    <row r="70" spans="1:17" s="105" customFormat="1" ht="6.75" customHeight="1">
      <c r="A70" s="97"/>
      <c r="B70" s="97"/>
      <c r="C70" s="97"/>
      <c r="D70" s="97"/>
      <c r="E70" s="98"/>
      <c r="F70" s="98"/>
      <c r="G70" s="98"/>
      <c r="H70" s="99"/>
      <c r="I70" s="100"/>
      <c r="J70" s="101"/>
      <c r="K70" s="102"/>
      <c r="L70" s="103"/>
      <c r="M70" s="102"/>
      <c r="N70" s="103"/>
      <c r="O70" s="100"/>
      <c r="P70" s="101"/>
      <c r="Q70" s="104"/>
    </row>
  </sheetData>
  <sheetProtection/>
  <mergeCells count="1">
    <mergeCell ref="A4:C4"/>
  </mergeCells>
  <conditionalFormatting sqref="F39 F41 F7 F9 F11 F13 F15 F17 F19 F23 F43 F45 F47 F49 F51 F53 F21 F25 F27 F29 F31 F33 F35 F37 F55 F57 F59 F61 F63 F65 F67 F69">
    <cfRule type="expression" priority="39" dxfId="420" stopIfTrue="1">
      <formula>AND($D7&lt;9,$C7&gt;0)</formula>
    </cfRule>
  </conditionalFormatting>
  <conditionalFormatting sqref="G8 G40 G16 K14 G20 K30 G24 G48 K46 G52 G32 G44 G36 G12 K62 G28 I18 I26 I34 I42 I50 I58 I66 I10 G56 G64 G68 G60 M22 M39 M54">
    <cfRule type="expression" priority="36" dxfId="417" stopIfTrue="1">
      <formula>AND($M$1="CU",G8="Umpire")</formula>
    </cfRule>
    <cfRule type="expression" priority="37" dxfId="418" stopIfTrue="1">
      <formula>AND($M$1="CU",G8&lt;&gt;"Umpire",H8&lt;&gt;"")</formula>
    </cfRule>
    <cfRule type="expression" priority="38" dxfId="419" stopIfTrue="1">
      <formula>AND($M$1="CU",G8&lt;&gt;"Umpire")</formula>
    </cfRule>
  </conditionalFormatting>
  <conditionalFormatting sqref="D67 D65 D63 D61 D59 D57 D55 D53 D51 D49 D47 D45 D43 D41 D69">
    <cfRule type="expression" priority="35" dxfId="423" stopIfTrue="1">
      <formula>AND($D41&lt;9,$C41&gt;0)</formula>
    </cfRule>
  </conditionalFormatting>
  <conditionalFormatting sqref="K10 K18 K26 K34 K42 K50 K58 K66 M14 M30 M46 M62 O22 O54 I8 I12 I16 I20 I24 I28 I32 I36 I40 I44 I48 I52 I56 I60 I64 I68">
    <cfRule type="expression" priority="33" dxfId="420" stopIfTrue="1">
      <formula>H8="as"</formula>
    </cfRule>
    <cfRule type="expression" priority="34" dxfId="420" stopIfTrue="1">
      <formula>H8="bs"</formula>
    </cfRule>
  </conditionalFormatting>
  <conditionalFormatting sqref="B7 B9 B11 B13 B15 B17 B19 B21 B23 B25 B27 B29 B31 B33 B35 B37 B39 B41 B43 B45 B47 B49 B51 B53 B55 B57 B59 B61 B63 B65 B67 B69">
    <cfRule type="cellIs" priority="31" dxfId="421" operator="equal" stopIfTrue="1">
      <formula>"QA"</formula>
    </cfRule>
    <cfRule type="cellIs" priority="32" dxfId="421" operator="equal" stopIfTrue="1">
      <formula>"DA"</formula>
    </cfRule>
  </conditionalFormatting>
  <conditionalFormatting sqref="H8 H12 H16 H20 H24 H28 H32 H36 H40 H44 H48 H52 H56 H60 H64 H68 J66 J58 J50 J42 J34 J26 J18 J10 L14 L30 L46 L62 N54 N39 N22">
    <cfRule type="expression" priority="30" dxfId="422" stopIfTrue="1">
      <formula>$M$1="CU"</formula>
    </cfRule>
  </conditionalFormatting>
  <conditionalFormatting sqref="O38">
    <cfRule type="expression" priority="28" dxfId="420" stopIfTrue="1">
      <formula>N39="as"</formula>
    </cfRule>
    <cfRule type="expression" priority="29" dxfId="420" stopIfTrue="1">
      <formula>N39="bs"</formula>
    </cfRule>
  </conditionalFormatting>
  <conditionalFormatting sqref="D7 D9 D11 D13 D15 D17 D19 D21 D23 D25 D27 D29 D31 D33 D35 D37 D39">
    <cfRule type="expression" priority="27" dxfId="423" stopIfTrue="1">
      <formula>$D7&lt;9</formula>
    </cfRule>
  </conditionalFormatting>
  <conditionalFormatting sqref="F39 F41 F7 F9 F11 F13 F15 F17 F19 F23 F43 F45 F47 F49 F51 F53 F21 F25 F27 F29 F31 F33 F35 F37 F55 F57 F59 F61 F63 F65 F67 F69">
    <cfRule type="expression" priority="26" dxfId="420" stopIfTrue="1">
      <formula>AND($D7&lt;9,$C7&gt;0)</formula>
    </cfRule>
  </conditionalFormatting>
  <conditionalFormatting sqref="G8 G40 G16 K14 G20 K30 G24 G48 K46 G52 G32 G44 G36 G12 K62 G28 I18 I26 I34 I42 I50 I58 I66 I10 G56 G64 G68 G60 M22 M39 M54">
    <cfRule type="expression" priority="23" dxfId="417" stopIfTrue="1">
      <formula>AND($M$1="CU",G8="Umpire")</formula>
    </cfRule>
    <cfRule type="expression" priority="24" dxfId="418" stopIfTrue="1">
      <formula>AND($M$1="CU",G8&lt;&gt;"Umpire",H8&lt;&gt;"")</formula>
    </cfRule>
    <cfRule type="expression" priority="25" dxfId="419" stopIfTrue="1">
      <formula>AND($M$1="CU",G8&lt;&gt;"Umpire")</formula>
    </cfRule>
  </conditionalFormatting>
  <conditionalFormatting sqref="D67 D65 D63 D61 D59 D57 D55 D53 D51 D49 D47 D45 D43 D41 D69">
    <cfRule type="expression" priority="22" dxfId="423" stopIfTrue="1">
      <formula>AND($D41&lt;9,$C41&gt;0)</formula>
    </cfRule>
  </conditionalFormatting>
  <conditionalFormatting sqref="K10 K18 K26 K34 K42 K50 K58 K66 M14 M30 M46 M62 O22 O54 I8 I12 I16 I20 I24 I28 I32 I36 I40 I44 I48 I52 I56 I60 I64 I68">
    <cfRule type="expression" priority="20" dxfId="420" stopIfTrue="1">
      <formula>H8="as"</formula>
    </cfRule>
    <cfRule type="expression" priority="21" dxfId="420" stopIfTrue="1">
      <formula>H8="bs"</formula>
    </cfRule>
  </conditionalFormatting>
  <conditionalFormatting sqref="B7 B9 B11 B13 B15 B17 B19 B21 B23 B25 B27 B29 B31 B33 B35 B37 B39 B41 B43 B45 B47 B49 B51 B53 B55 B57 B59 B61 B63 B65 B67 B69">
    <cfRule type="cellIs" priority="18" dxfId="421" operator="equal" stopIfTrue="1">
      <formula>"QA"</formula>
    </cfRule>
    <cfRule type="cellIs" priority="19" dxfId="421" operator="equal" stopIfTrue="1">
      <formula>"DA"</formula>
    </cfRule>
  </conditionalFormatting>
  <conditionalFormatting sqref="H8 H12 H16 H20 H24 H28 H32 H36 H40 H44 H48 H52 H56 H60 H64 H68 J66 J58 J50 J42 J34 J26 J18 J10 L14 L30 L46 L62 N54 N39 N22">
    <cfRule type="expression" priority="17" dxfId="422" stopIfTrue="1">
      <formula>$M$1="CU"</formula>
    </cfRule>
  </conditionalFormatting>
  <conditionalFormatting sqref="O38">
    <cfRule type="expression" priority="15" dxfId="420" stopIfTrue="1">
      <formula>N39="as"</formula>
    </cfRule>
    <cfRule type="expression" priority="16" dxfId="420" stopIfTrue="1">
      <formula>N39="bs"</formula>
    </cfRule>
  </conditionalFormatting>
  <conditionalFormatting sqref="D7 D9 D11 D13 D15 D17 D19 D21 D23 D25 D27 D29 D31 D33 D35 D37 D39">
    <cfRule type="expression" priority="14" dxfId="423" stopIfTrue="1">
      <formula>$D7&lt;9</formula>
    </cfRule>
  </conditionalFormatting>
  <conditionalFormatting sqref="F39 F41 F7 F9 F11 F13 F15 F17 F19 F23 F43 F45 F47 F49 F51 F53 F21 F25 F27 F29 F31 F33 F35 F37 F55 F57 F59 F61 F63 F65 F67 F69">
    <cfRule type="expression" priority="13" dxfId="420" stopIfTrue="1">
      <formula>AND($D7&lt;9,$C7&gt;0)</formula>
    </cfRule>
  </conditionalFormatting>
  <conditionalFormatting sqref="G8 G40 G16 K14 G20 K30 G24 G48 K46 G52 G32 G44 G36 G12 K62 G28 I18 I26 I34 I42 I50 I58 I66 I10 G56 G64 G68 G60 M22 M39 M54">
    <cfRule type="expression" priority="10" dxfId="417" stopIfTrue="1">
      <formula>AND($M$1="CU",G8="Umpire")</formula>
    </cfRule>
    <cfRule type="expression" priority="11" dxfId="418" stopIfTrue="1">
      <formula>AND($M$1="CU",G8&lt;&gt;"Umpire",H8&lt;&gt;"")</formula>
    </cfRule>
    <cfRule type="expression" priority="12" dxfId="419" stopIfTrue="1">
      <formula>AND($M$1="CU",G8&lt;&gt;"Umpire")</formula>
    </cfRule>
  </conditionalFormatting>
  <conditionalFormatting sqref="D67 D65 D63 D61 D59 D57 D55 D53 D51 D49 D47 D45 D43 D41 D69">
    <cfRule type="expression" priority="9" dxfId="423" stopIfTrue="1">
      <formula>AND($D41&lt;9,$C41&gt;0)</formula>
    </cfRule>
  </conditionalFormatting>
  <conditionalFormatting sqref="K10 K18 K26 K34 K42 K50 K58 K66 M14 M30 M46 M62 O22 O54 I8 I12 I16 I20 I24 I28 I32 I36 I40 I44 I48 I52 I56 I60 I64 I68">
    <cfRule type="expression" priority="7" dxfId="420" stopIfTrue="1">
      <formula>H8="as"</formula>
    </cfRule>
    <cfRule type="expression" priority="8" dxfId="420" stopIfTrue="1">
      <formula>H8="bs"</formula>
    </cfRule>
  </conditionalFormatting>
  <conditionalFormatting sqref="B7 B9 B11 B13 B15 B17 B19 B21 B23 B25 B27 B29 B31 B33 B35 B37 B39 B41 B43 B45 B47 B49 B51 B53 B55 B57 B59 B61 B63 B65 B67 B69">
    <cfRule type="cellIs" priority="5" dxfId="421" operator="equal" stopIfTrue="1">
      <formula>"QA"</formula>
    </cfRule>
    <cfRule type="cellIs" priority="6" dxfId="421" operator="equal" stopIfTrue="1">
      <formula>"DA"</formula>
    </cfRule>
  </conditionalFormatting>
  <conditionalFormatting sqref="H8 H12 H16 H20 H24 H28 H32 H36 H40 H44 H48 H52 H56 H60 H64 H68 J66 J58 J50 J42 J34 J26 J18 J10 L14 L30 L46 L62 N54 N39 N22">
    <cfRule type="expression" priority="4" dxfId="422" stopIfTrue="1">
      <formula>$M$1="CU"</formula>
    </cfRule>
  </conditionalFormatting>
  <conditionalFormatting sqref="O38">
    <cfRule type="expression" priority="2" dxfId="420" stopIfTrue="1">
      <formula>N39="as"</formula>
    </cfRule>
    <cfRule type="expression" priority="3" dxfId="420" stopIfTrue="1">
      <formula>N39="bs"</formula>
    </cfRule>
  </conditionalFormatting>
  <conditionalFormatting sqref="D7 D9 D11 D13 D15 D17 D19 D21 D23 D25 D27 D29 D31 D33 D35 D37 D39">
    <cfRule type="expression" priority="1" dxfId="423" stopIfTrue="1">
      <formula>$D7&lt;9</formula>
    </cfRule>
  </conditionalFormatting>
  <dataValidations count="2">
    <dataValidation type="list" allowBlank="1" showInputMessage="1" sqref="M54 M39 M22">
      <formula1>$T$8:$T$17</formula1>
    </dataValidation>
    <dataValidation type="list" allowBlank="1" showInputMessage="1" sqref="G8 I66 G24 G12 G28 G16 G40 G20 G44 G48 G52 G32 G36 G56 G60 G64 G68 I58 I50 I42 I34 I26 I18 I10 K14 K30 K46 K62">
      <formula1>$S$7:$S$16</formula1>
    </dataValidation>
  </dataValidations>
  <printOptions/>
  <pageMargins left="0.7" right="0.7" top="0.75" bottom="0.75" header="0.3" footer="0.3"/>
  <pageSetup orientation="portrait" paperSize="9"/>
  <drawing r:id="rId3"/>
  <legacyDrawing r:id="rId2"/>
</worksheet>
</file>

<file path=xl/worksheets/sheet3.xml><?xml version="1.0" encoding="utf-8"?>
<worksheet xmlns="http://schemas.openxmlformats.org/spreadsheetml/2006/main" xmlns:r="http://schemas.openxmlformats.org/officeDocument/2006/relationships">
  <dimension ref="A1:U543"/>
  <sheetViews>
    <sheetView tabSelected="1" zoomScalePageLayoutView="0" workbookViewId="0" topLeftCell="A346">
      <selection activeCell="N14" sqref="N14"/>
    </sheetView>
  </sheetViews>
  <sheetFormatPr defaultColWidth="9.00390625" defaultRowHeight="15.75"/>
  <cols>
    <col min="1" max="1" width="3.625" style="106" customWidth="1"/>
    <col min="2" max="2" width="4.25390625" style="248" customWidth="1"/>
    <col min="3" max="3" width="4.125" style="249" customWidth="1"/>
    <col min="4" max="4" width="3.75390625" style="250" customWidth="1"/>
    <col min="5" max="5" width="11.50390625" style="106" customWidth="1"/>
    <col min="6" max="6" width="2.375" style="106" customWidth="1"/>
    <col min="7" max="7" width="6.25390625" style="106" customWidth="1"/>
    <col min="8" max="8" width="7.25390625" style="106" customWidth="1"/>
    <col min="9" max="9" width="1.4921875" style="107" customWidth="1"/>
    <col min="10" max="10" width="8.125" style="106" customWidth="1"/>
    <col min="11" max="11" width="1.4921875" style="107" customWidth="1"/>
    <col min="12" max="12" width="8.125" style="106" customWidth="1"/>
    <col min="13" max="13" width="1.4921875" style="108" customWidth="1"/>
    <col min="14" max="14" width="8.25390625" style="106" customWidth="1"/>
    <col min="15" max="15" width="1.4921875" style="107" customWidth="1"/>
    <col min="16" max="16" width="11.875" style="251" customWidth="1"/>
    <col min="17" max="17" width="12.00390625" style="252" customWidth="1"/>
    <col min="18" max="18" width="0" style="106" hidden="1" customWidth="1"/>
    <col min="19" max="19" width="2.375" style="106" customWidth="1"/>
    <col min="20" max="20" width="8.00390625" style="106" hidden="1" customWidth="1"/>
    <col min="21" max="16384" width="9.00390625" style="106" customWidth="1"/>
  </cols>
  <sheetData>
    <row r="1" spans="1:17" s="152" customFormat="1" ht="21.75" customHeight="1">
      <c r="A1" s="144" t="str">
        <f>'[6]Week SetUp'!$A$6</f>
        <v>99年盃</v>
      </c>
      <c r="B1" s="145"/>
      <c r="C1" s="146"/>
      <c r="D1" s="147"/>
      <c r="E1" s="7"/>
      <c r="F1" s="7"/>
      <c r="G1" s="7"/>
      <c r="H1" s="7"/>
      <c r="I1" s="8"/>
      <c r="J1" s="148"/>
      <c r="K1" s="148"/>
      <c r="L1" s="149"/>
      <c r="M1" s="8"/>
      <c r="N1" s="8" t="s">
        <v>0</v>
      </c>
      <c r="O1" s="8"/>
      <c r="P1" s="150"/>
      <c r="Q1" s="151"/>
    </row>
    <row r="2" spans="1:17" s="15" customFormat="1" ht="17.25" customHeight="1">
      <c r="A2" s="153" t="str">
        <f>'[6]Week SetUp'!$A$8</f>
        <v>全國乙組網球排名賽</v>
      </c>
      <c r="B2" s="154"/>
      <c r="C2" s="155"/>
      <c r="D2" s="156"/>
      <c r="E2" s="157"/>
      <c r="F2" s="158"/>
      <c r="G2" s="12"/>
      <c r="H2" s="12"/>
      <c r="I2" s="13"/>
      <c r="J2" s="148"/>
      <c r="K2" s="148"/>
      <c r="L2" s="148"/>
      <c r="M2" s="13"/>
      <c r="N2" s="12"/>
      <c r="O2" s="13"/>
      <c r="P2" s="159"/>
      <c r="Q2" s="160"/>
    </row>
    <row r="3" spans="1:17" s="168" customFormat="1" ht="15" customHeight="1">
      <c r="A3" s="161" t="s">
        <v>442</v>
      </c>
      <c r="B3" s="162"/>
      <c r="C3" s="163"/>
      <c r="D3" s="161"/>
      <c r="E3" s="161" t="s">
        <v>443</v>
      </c>
      <c r="F3" s="161"/>
      <c r="G3" s="164"/>
      <c r="H3" s="161"/>
      <c r="I3" s="165"/>
      <c r="J3" s="164" t="s">
        <v>444</v>
      </c>
      <c r="K3" s="165"/>
      <c r="L3" s="161"/>
      <c r="M3" s="165"/>
      <c r="N3" s="166"/>
      <c r="O3" s="165"/>
      <c r="P3" s="166" t="s">
        <v>445</v>
      </c>
      <c r="Q3" s="167"/>
    </row>
    <row r="4" spans="1:17" s="178" customFormat="1" ht="19.5" customHeight="1" thickBot="1">
      <c r="A4" s="169" t="str">
        <f>'[6]Week SetUp'!$A$10</f>
        <v>0816~0818</v>
      </c>
      <c r="B4" s="169"/>
      <c r="C4" s="169"/>
      <c r="D4" s="170"/>
      <c r="E4" s="171" t="str">
        <f>'[6]Week SetUp'!$C$10</f>
        <v>臺北市彩虹網球場</v>
      </c>
      <c r="F4" s="171"/>
      <c r="G4" s="172"/>
      <c r="H4" s="171"/>
      <c r="I4" s="173"/>
      <c r="J4" s="172" t="str">
        <f>'[6]Week SetUp'!$D$10</f>
        <v>3.0男子組單打</v>
      </c>
      <c r="K4" s="174"/>
      <c r="L4" s="175"/>
      <c r="M4" s="174"/>
      <c r="N4" s="176"/>
      <c r="O4" s="173"/>
      <c r="P4" s="176" t="str">
        <f>'[6]Week SetUp'!$E$10</f>
        <v>王凌華</v>
      </c>
      <c r="Q4" s="177"/>
    </row>
    <row r="5" spans="1:19" s="185" customFormat="1" ht="14.25">
      <c r="A5" s="179"/>
      <c r="B5" s="180" t="s">
        <v>446</v>
      </c>
      <c r="C5" s="180" t="s">
        <v>447</v>
      </c>
      <c r="D5" s="181"/>
      <c r="E5" s="182" t="s">
        <v>448</v>
      </c>
      <c r="F5" s="459" t="s">
        <v>449</v>
      </c>
      <c r="G5" s="459"/>
      <c r="H5" s="459"/>
      <c r="I5" s="182"/>
      <c r="J5" s="180" t="s">
        <v>450</v>
      </c>
      <c r="K5" s="184"/>
      <c r="L5" s="180" t="s">
        <v>451</v>
      </c>
      <c r="M5" s="184"/>
      <c r="N5" s="180" t="s">
        <v>452</v>
      </c>
      <c r="O5" s="184"/>
      <c r="P5" s="180" t="s">
        <v>453</v>
      </c>
      <c r="Q5" s="180" t="s">
        <v>454</v>
      </c>
      <c r="S5" s="183"/>
    </row>
    <row r="6" spans="1:17" s="36" customFormat="1" ht="4.5" customHeight="1" thickBot="1">
      <c r="A6" s="186"/>
      <c r="B6" s="187"/>
      <c r="C6" s="188"/>
      <c r="D6" s="42"/>
      <c r="E6" s="189"/>
      <c r="F6" s="189"/>
      <c r="G6" s="190"/>
      <c r="H6" s="189"/>
      <c r="I6" s="191"/>
      <c r="J6" s="192"/>
      <c r="K6" s="191"/>
      <c r="L6" s="192"/>
      <c r="M6" s="191"/>
      <c r="N6" s="192"/>
      <c r="O6" s="191"/>
      <c r="P6" s="192"/>
      <c r="Q6" s="193"/>
    </row>
    <row r="7" spans="1:20" s="55" customFormat="1" ht="13.5" customHeight="1">
      <c r="A7" s="194" t="s">
        <v>455</v>
      </c>
      <c r="B7" s="195">
        <f>IF($D7="","",VLOOKUP($D7,'[6]男單3.0名單'!$A$6:$P$261,15))</f>
        <v>0</v>
      </c>
      <c r="C7" s="196">
        <f>IF($D7="","",VLOOKUP($D7,'[6]男單3.0名單'!$A$6:$P$261,16))</f>
        <v>0</v>
      </c>
      <c r="D7" s="197">
        <v>136</v>
      </c>
      <c r="E7" s="198" t="str">
        <f>UPPER(IF($D7="","",VLOOKUP($D7,'[6]男單3.0名單'!$A$6:$P$261,2)))</f>
        <v>李旻桓</v>
      </c>
      <c r="F7" s="460" t="str">
        <f>IF($D7="","",VLOOKUP($D7,'[6]男單3.0名單'!$A$6:$P$261,3))</f>
        <v>文化大學</v>
      </c>
      <c r="G7" s="460"/>
      <c r="H7" s="460"/>
      <c r="I7" s="199"/>
      <c r="J7" s="200"/>
      <c r="K7" s="200"/>
      <c r="L7" s="200"/>
      <c r="M7" s="201"/>
      <c r="N7" s="202"/>
      <c r="O7" s="203"/>
      <c r="P7" s="204"/>
      <c r="Q7" s="205"/>
      <c r="R7" s="54"/>
      <c r="T7" s="56" t="e">
        <f>#REF!</f>
        <v>#REF!</v>
      </c>
    </row>
    <row r="8" spans="1:20" s="55" customFormat="1" ht="13.5" customHeight="1">
      <c r="A8" s="206"/>
      <c r="B8" s="207"/>
      <c r="C8" s="208"/>
      <c r="D8" s="209"/>
      <c r="E8" s="200"/>
      <c r="F8" s="200"/>
      <c r="G8" s="200"/>
      <c r="H8" s="210" t="s">
        <v>14</v>
      </c>
      <c r="I8" s="211" t="s">
        <v>456</v>
      </c>
      <c r="J8" s="199" t="str">
        <f>UPPER(IF(OR(I8="a",I8="as"),E7,IF(OR(I8="b",I8="bs"),E9,)))</f>
        <v>李旻桓</v>
      </c>
      <c r="K8" s="199"/>
      <c r="L8" s="212"/>
      <c r="M8" s="213"/>
      <c r="N8" s="214"/>
      <c r="O8" s="215"/>
      <c r="P8" s="216"/>
      <c r="Q8" s="217"/>
      <c r="R8" s="54"/>
      <c r="T8" s="63" t="e">
        <f>#REF!</f>
        <v>#REF!</v>
      </c>
    </row>
    <row r="9" spans="1:20" s="55" customFormat="1" ht="13.5" customHeight="1">
      <c r="A9" s="206">
        <v>2</v>
      </c>
      <c r="B9" s="195">
        <f>IF($D9="","",VLOOKUP($D9,'[6]男單3.0名單'!$A$6:$P$261,15))</f>
        <v>0</v>
      </c>
      <c r="C9" s="196">
        <f>IF($D9="","",VLOOKUP($D9,'[6]男單3.0名單'!$A$6:$P$261,16))</f>
        <v>0</v>
      </c>
      <c r="D9" s="197">
        <v>222</v>
      </c>
      <c r="E9" s="198" t="str">
        <f>UPPER(IF($D9="","",VLOOKUP($D9,'[6]男單3.0名單'!$A$6:$P$261,2)))</f>
        <v>BYE</v>
      </c>
      <c r="F9" s="460">
        <f>IF($D9="","",VLOOKUP($D9,'[6]男單3.0名單'!$A$6:$P$261,3))</f>
        <v>0</v>
      </c>
      <c r="G9" s="460"/>
      <c r="H9" s="460"/>
      <c r="I9" s="218"/>
      <c r="J9" s="212"/>
      <c r="K9" s="219"/>
      <c r="L9" s="212"/>
      <c r="M9" s="213"/>
      <c r="N9" s="214"/>
      <c r="O9" s="215"/>
      <c r="P9" s="216"/>
      <c r="Q9" s="217"/>
      <c r="R9" s="54"/>
      <c r="T9" s="63" t="e">
        <f>#REF!</f>
        <v>#REF!</v>
      </c>
    </row>
    <row r="10" spans="1:20" s="55" customFormat="1" ht="13.5" customHeight="1">
      <c r="A10" s="206"/>
      <c r="B10" s="207"/>
      <c r="C10" s="208"/>
      <c r="D10" s="209"/>
      <c r="E10" s="200"/>
      <c r="F10" s="200"/>
      <c r="G10" s="200"/>
      <c r="H10" s="200"/>
      <c r="I10" s="212"/>
      <c r="J10" s="220" t="s">
        <v>14</v>
      </c>
      <c r="K10" s="221" t="s">
        <v>457</v>
      </c>
      <c r="L10" s="199" t="str">
        <f>UPPER(IF(OR(K10="a",K10="as"),J8,IF(OR(K10="b",K10="bs"),J12,)))</f>
        <v>劉少群</v>
      </c>
      <c r="M10" s="222"/>
      <c r="N10" s="222"/>
      <c r="O10" s="222"/>
      <c r="P10" s="216"/>
      <c r="Q10" s="217"/>
      <c r="R10" s="54"/>
      <c r="T10" s="63" t="e">
        <f>#REF!</f>
        <v>#REF!</v>
      </c>
    </row>
    <row r="11" spans="1:20" s="55" customFormat="1" ht="13.5" customHeight="1">
      <c r="A11" s="206">
        <v>3</v>
      </c>
      <c r="B11" s="195">
        <f>IF($D11="","",VLOOKUP($D11,'[6]男單3.0名單'!$A$6:$P$261,15))</f>
        <v>0</v>
      </c>
      <c r="C11" s="196">
        <f>IF($D11="","",VLOOKUP($D11,'[6]男單3.0名單'!$A$6:$P$261,16))</f>
        <v>0</v>
      </c>
      <c r="D11" s="197">
        <v>89</v>
      </c>
      <c r="E11" s="198" t="str">
        <f>UPPER(IF($D11="","",VLOOKUP($D11,'[6]男單3.0名單'!$A$6:$P$261,2)))</f>
        <v>劉少群</v>
      </c>
      <c r="F11" s="460">
        <f>IF($D11="","",VLOOKUP($D11,'[6]男單3.0名單'!$A$6:$P$261,3))</f>
        <v>0</v>
      </c>
      <c r="G11" s="460"/>
      <c r="H11" s="460"/>
      <c r="I11" s="199"/>
      <c r="J11" s="212"/>
      <c r="K11" s="219"/>
      <c r="L11" s="212">
        <v>61</v>
      </c>
      <c r="M11" s="223"/>
      <c r="N11" s="224"/>
      <c r="O11" s="224"/>
      <c r="P11" s="225"/>
      <c r="Q11" s="217"/>
      <c r="R11" s="54"/>
      <c r="T11" s="63" t="e">
        <f>#REF!</f>
        <v>#REF!</v>
      </c>
    </row>
    <row r="12" spans="1:20" s="55" customFormat="1" ht="13.5" customHeight="1">
      <c r="A12" s="206"/>
      <c r="B12" s="207"/>
      <c r="C12" s="208"/>
      <c r="D12" s="209"/>
      <c r="E12" s="200"/>
      <c r="F12" s="200"/>
      <c r="G12" s="200"/>
      <c r="H12" s="210" t="s">
        <v>14</v>
      </c>
      <c r="I12" s="211" t="s">
        <v>456</v>
      </c>
      <c r="J12" s="199" t="str">
        <f>UPPER(IF(OR(I12="a",I12="as"),E11,IF(OR(I12="b",I12="bs"),E13,)))</f>
        <v>劉少群</v>
      </c>
      <c r="K12" s="218"/>
      <c r="L12" s="212"/>
      <c r="M12" s="226"/>
      <c r="N12" s="224"/>
      <c r="O12" s="224"/>
      <c r="P12" s="225"/>
      <c r="Q12" s="217"/>
      <c r="R12" s="54"/>
      <c r="T12" s="63" t="e">
        <f>#REF!</f>
        <v>#REF!</v>
      </c>
    </row>
    <row r="13" spans="1:20" s="55" customFormat="1" ht="13.5" customHeight="1">
      <c r="A13" s="206">
        <v>4</v>
      </c>
      <c r="B13" s="195">
        <f>IF($D13="","",VLOOKUP($D13,'[6]男單3.0名單'!$A$6:$P$261,15))</f>
        <v>0</v>
      </c>
      <c r="C13" s="196">
        <f>IF($D13="","",VLOOKUP($D13,'[6]男單3.0名單'!$A$6:$P$261,16))</f>
        <v>0</v>
      </c>
      <c r="D13" s="197">
        <v>222</v>
      </c>
      <c r="E13" s="198" t="str">
        <f>UPPER(IF($D13="","",VLOOKUP($D13,'[6]男單3.0名單'!$A$6:$P$261,2)))</f>
        <v>BYE</v>
      </c>
      <c r="F13" s="460">
        <f>IF($D13="","",VLOOKUP($D13,'[6]男單3.0名單'!$A$6:$P$261,3))</f>
        <v>0</v>
      </c>
      <c r="G13" s="460"/>
      <c r="H13" s="460"/>
      <c r="I13" s="218"/>
      <c r="J13" s="212"/>
      <c r="K13" s="212"/>
      <c r="L13" s="212"/>
      <c r="M13" s="226"/>
      <c r="N13" s="224"/>
      <c r="O13" s="224"/>
      <c r="P13" s="225"/>
      <c r="Q13" s="217"/>
      <c r="R13" s="54"/>
      <c r="T13" s="63" t="e">
        <f>#REF!</f>
        <v>#REF!</v>
      </c>
    </row>
    <row r="14" spans="1:21" s="55" customFormat="1" ht="13.5" customHeight="1">
      <c r="A14" s="206"/>
      <c r="B14" s="207"/>
      <c r="C14" s="208"/>
      <c r="D14" s="209"/>
      <c r="E14" s="200"/>
      <c r="F14" s="200"/>
      <c r="G14" s="200"/>
      <c r="H14" s="210" t="s">
        <v>14</v>
      </c>
      <c r="I14" s="212"/>
      <c r="J14" s="212"/>
      <c r="K14" s="212"/>
      <c r="L14" s="220" t="s">
        <v>14</v>
      </c>
      <c r="M14" s="227" t="s">
        <v>457</v>
      </c>
      <c r="N14" s="199" t="str">
        <f>UPPER(IF(OR(M14="a",M14="as"),L10,IF(OR(M14="b",M14="bs"),L18,)))</f>
        <v>陳勤霖</v>
      </c>
      <c r="O14" s="228"/>
      <c r="P14" s="225"/>
      <c r="Q14" s="217"/>
      <c r="R14" s="54"/>
      <c r="T14" s="63" t="e">
        <f>#REF!</f>
        <v>#REF!</v>
      </c>
      <c r="U14" s="15"/>
    </row>
    <row r="15" spans="1:20" s="55" customFormat="1" ht="13.5" customHeight="1">
      <c r="A15" s="206">
        <v>5</v>
      </c>
      <c r="B15" s="195">
        <f>IF($D15="","",VLOOKUP($D15,'[6]男單3.0名單'!$A$6:$P$261,15))</f>
        <v>0</v>
      </c>
      <c r="C15" s="196">
        <f>IF($D15="","",VLOOKUP($D15,'[6]男單3.0名單'!$A$6:$P$261,16))</f>
        <v>0</v>
      </c>
      <c r="D15" s="197">
        <v>27</v>
      </c>
      <c r="E15" s="198" t="str">
        <f>UPPER(IF($D15="","",VLOOKUP($D15,'[6]男單3.0名單'!$A$6:$P$261,2)))</f>
        <v>陳勤霖</v>
      </c>
      <c r="F15" s="460" t="str">
        <f>IF($D15="","",VLOOKUP($D15,'[6]男單3.0名單'!$A$6:$P$261,3))</f>
        <v>台灣大學</v>
      </c>
      <c r="G15" s="460"/>
      <c r="H15" s="460"/>
      <c r="I15" s="199"/>
      <c r="J15" s="212"/>
      <c r="K15" s="212"/>
      <c r="L15" s="212"/>
      <c r="M15" s="226"/>
      <c r="N15" s="212">
        <v>64</v>
      </c>
      <c r="O15" s="229"/>
      <c r="P15" s="230"/>
      <c r="Q15" s="231"/>
      <c r="R15" s="54"/>
      <c r="T15" s="63" t="e">
        <f>#REF!</f>
        <v>#REF!</v>
      </c>
    </row>
    <row r="16" spans="1:20" s="55" customFormat="1" ht="13.5" customHeight="1" thickBot="1">
      <c r="A16" s="206"/>
      <c r="B16" s="207"/>
      <c r="C16" s="208"/>
      <c r="D16" s="209"/>
      <c r="E16" s="200"/>
      <c r="F16" s="200"/>
      <c r="G16" s="200"/>
      <c r="H16" s="210" t="s">
        <v>14</v>
      </c>
      <c r="I16" s="211" t="s">
        <v>456</v>
      </c>
      <c r="J16" s="199" t="str">
        <f>UPPER(IF(OR(I16="a",I16="as"),E15,IF(OR(I16="b",I16="bs"),E17,)))</f>
        <v>陳勤霖</v>
      </c>
      <c r="K16" s="199"/>
      <c r="L16" s="212"/>
      <c r="M16" s="226"/>
      <c r="N16" s="230"/>
      <c r="O16" s="229"/>
      <c r="P16" s="230"/>
      <c r="Q16" s="231"/>
      <c r="R16" s="54"/>
      <c r="T16" s="82" t="e">
        <f>#REF!</f>
        <v>#REF!</v>
      </c>
    </row>
    <row r="17" spans="1:18" s="55" customFormat="1" ht="13.5" customHeight="1">
      <c r="A17" s="206">
        <v>6</v>
      </c>
      <c r="B17" s="195">
        <f>IF($D17="","",VLOOKUP($D17,'[6]男單3.0名單'!$A$6:$P$261,15))</f>
        <v>0</v>
      </c>
      <c r="C17" s="196">
        <f>IF($D17="","",VLOOKUP($D17,'[6]男單3.0名單'!$A$6:$P$261,16))</f>
        <v>0</v>
      </c>
      <c r="D17" s="197">
        <v>222</v>
      </c>
      <c r="E17" s="198" t="str">
        <f>UPPER(IF($D17="","",VLOOKUP($D17,'[6]男單3.0名單'!$A$6:$P$261,2)))</f>
        <v>BYE</v>
      </c>
      <c r="F17" s="460">
        <f>IF($D17="","",VLOOKUP($D17,'[6]男單3.0名單'!$A$6:$P$261,3))</f>
        <v>0</v>
      </c>
      <c r="G17" s="460"/>
      <c r="H17" s="460"/>
      <c r="I17" s="218"/>
      <c r="J17" s="212"/>
      <c r="K17" s="219"/>
      <c r="L17" s="212"/>
      <c r="M17" s="226"/>
      <c r="N17" s="230"/>
      <c r="O17" s="229"/>
      <c r="P17" s="230"/>
      <c r="Q17" s="231"/>
      <c r="R17" s="54"/>
    </row>
    <row r="18" spans="1:18" s="55" customFormat="1" ht="13.5" customHeight="1">
      <c r="A18" s="206"/>
      <c r="B18" s="207"/>
      <c r="C18" s="208"/>
      <c r="D18" s="209"/>
      <c r="E18" s="200"/>
      <c r="F18" s="200"/>
      <c r="G18" s="200"/>
      <c r="H18" s="200"/>
      <c r="I18" s="212"/>
      <c r="J18" s="220" t="s">
        <v>14</v>
      </c>
      <c r="K18" s="227" t="s">
        <v>456</v>
      </c>
      <c r="L18" s="199" t="str">
        <f>UPPER(IF(OR(K18="a",K18="as"),J16,IF(OR(K18="b",K18="bs"),J20,)))</f>
        <v>陳勤霖</v>
      </c>
      <c r="M18" s="232"/>
      <c r="N18" s="230"/>
      <c r="O18" s="229"/>
      <c r="P18" s="230"/>
      <c r="Q18" s="231"/>
      <c r="R18" s="54"/>
    </row>
    <row r="19" spans="1:18" s="55" customFormat="1" ht="13.5" customHeight="1">
      <c r="A19" s="206">
        <v>7</v>
      </c>
      <c r="B19" s="195">
        <f>IF($D19="","",VLOOKUP($D19,'[6]男單3.0名單'!$A$6:$P$261,15))</f>
        <v>0</v>
      </c>
      <c r="C19" s="196">
        <f>IF($D19="","",VLOOKUP($D19,'[6]男單3.0名單'!$A$6:$P$261,16))</f>
        <v>0</v>
      </c>
      <c r="D19" s="197">
        <v>59</v>
      </c>
      <c r="E19" s="198" t="str">
        <f>UPPER(IF($D19="","",VLOOKUP($D19,'[6]男單3.0名單'!$A$6:$P$261,2)))</f>
        <v>陳宗緯</v>
      </c>
      <c r="F19" s="460" t="str">
        <f>IF($D19="","",VLOOKUP($D19,'[6]男單3.0名單'!$A$6:$P$261,3))</f>
        <v>無</v>
      </c>
      <c r="G19" s="460"/>
      <c r="H19" s="460"/>
      <c r="I19" s="199"/>
      <c r="J19" s="212"/>
      <c r="K19" s="219"/>
      <c r="L19" s="212">
        <v>62</v>
      </c>
      <c r="M19" s="224"/>
      <c r="N19" s="230"/>
      <c r="O19" s="229"/>
      <c r="P19" s="230"/>
      <c r="Q19" s="231"/>
      <c r="R19" s="54"/>
    </row>
    <row r="20" spans="1:18" s="55" customFormat="1" ht="13.5" customHeight="1">
      <c r="A20" s="206"/>
      <c r="B20" s="207"/>
      <c r="C20" s="208"/>
      <c r="D20" s="209"/>
      <c r="E20" s="200"/>
      <c r="F20" s="200"/>
      <c r="G20" s="200"/>
      <c r="H20" s="210" t="s">
        <v>14</v>
      </c>
      <c r="I20" s="211" t="s">
        <v>456</v>
      </c>
      <c r="J20" s="199" t="str">
        <f>UPPER(IF(OR(I20="a",I20="as"),E19,IF(OR(I20="b",I20="bs"),E21,)))</f>
        <v>陳宗緯</v>
      </c>
      <c r="K20" s="218"/>
      <c r="L20" s="212"/>
      <c r="M20" s="224"/>
      <c r="N20" s="230"/>
      <c r="O20" s="229"/>
      <c r="P20" s="233"/>
      <c r="Q20" s="231"/>
      <c r="R20" s="54"/>
    </row>
    <row r="21" spans="1:18" s="55" customFormat="1" ht="13.5" customHeight="1">
      <c r="A21" s="194">
        <v>8</v>
      </c>
      <c r="B21" s="195"/>
      <c r="C21" s="196"/>
      <c r="D21" s="197"/>
      <c r="E21" s="198" t="s">
        <v>458</v>
      </c>
      <c r="F21" s="460">
        <f>IF($D21="","",VLOOKUP($D21,'[6]男單3.0名單'!$A$6:$P$261,3))</f>
      </c>
      <c r="G21" s="460"/>
      <c r="H21" s="460"/>
      <c r="I21" s="218"/>
      <c r="J21" s="212"/>
      <c r="K21" s="212"/>
      <c r="L21" s="212"/>
      <c r="M21" s="224"/>
      <c r="N21" s="230"/>
      <c r="O21" s="229"/>
      <c r="P21" s="230"/>
      <c r="Q21" s="231"/>
      <c r="R21" s="54"/>
    </row>
    <row r="22" spans="1:18" s="55" customFormat="1" ht="13.5" customHeight="1">
      <c r="A22" s="206"/>
      <c r="B22" s="207"/>
      <c r="C22" s="208"/>
      <c r="D22" s="209"/>
      <c r="E22" s="200"/>
      <c r="F22" s="200"/>
      <c r="G22" s="200"/>
      <c r="H22" s="200"/>
      <c r="I22" s="212"/>
      <c r="J22" s="212"/>
      <c r="K22" s="212"/>
      <c r="L22" s="212"/>
      <c r="M22" s="224"/>
      <c r="N22" s="220" t="s">
        <v>14</v>
      </c>
      <c r="O22" s="227" t="s">
        <v>459</v>
      </c>
      <c r="P22" s="199" t="str">
        <f>UPPER(IF(OR(O22="a",O22="as"),N14,IF(OR(O22="b",O22="bs"),N30,)))</f>
        <v>薛予銘</v>
      </c>
      <c r="Q22" s="234"/>
      <c r="R22" s="54"/>
    </row>
    <row r="23" spans="1:18" s="55" customFormat="1" ht="13.5" customHeight="1">
      <c r="A23" s="194">
        <v>9</v>
      </c>
      <c r="B23" s="195">
        <f>IF($D23="","",VLOOKUP($D23,'[6]男單3.0名單'!$A$6:$P$261,15))</f>
        <v>0</v>
      </c>
      <c r="C23" s="196">
        <f>IF($D23="","",VLOOKUP($D23,'[6]男單3.0名單'!$A$6:$P$261,16))</f>
        <v>0</v>
      </c>
      <c r="D23" s="197">
        <v>90</v>
      </c>
      <c r="E23" s="198" t="str">
        <f>UPPER(IF($D23="","",VLOOKUP($D23,'[6]男單3.0名單'!$A$6:$P$261,2)))</f>
        <v>黃弘宇</v>
      </c>
      <c r="F23" s="460" t="str">
        <f>IF($D23="","",VLOOKUP($D23,'[6]男單3.0名單'!$A$6:$P$261,3))</f>
        <v>台科大</v>
      </c>
      <c r="G23" s="460"/>
      <c r="H23" s="460"/>
      <c r="I23" s="199"/>
      <c r="J23" s="212"/>
      <c r="K23" s="212"/>
      <c r="L23" s="212"/>
      <c r="M23" s="224"/>
      <c r="N23" s="230"/>
      <c r="O23" s="229"/>
      <c r="P23" s="235">
        <v>64</v>
      </c>
      <c r="Q23" s="236"/>
      <c r="R23" s="54"/>
    </row>
    <row r="24" spans="1:18" s="55" customFormat="1" ht="13.5" customHeight="1">
      <c r="A24" s="206"/>
      <c r="B24" s="207"/>
      <c r="C24" s="208"/>
      <c r="D24" s="209"/>
      <c r="E24" s="200"/>
      <c r="F24" s="200"/>
      <c r="G24" s="200"/>
      <c r="H24" s="210" t="s">
        <v>14</v>
      </c>
      <c r="I24" s="211" t="s">
        <v>456</v>
      </c>
      <c r="J24" s="199" t="str">
        <f>UPPER(IF(OR(I24="a",I24="as"),E23,IF(OR(I24="b",I24="bs"),E25,)))</f>
        <v>黃弘宇</v>
      </c>
      <c r="K24" s="199"/>
      <c r="L24" s="212"/>
      <c r="M24" s="224"/>
      <c r="N24" s="230"/>
      <c r="O24" s="229"/>
      <c r="P24" s="237"/>
      <c r="Q24" s="236"/>
      <c r="R24" s="54"/>
    </row>
    <row r="25" spans="1:18" s="55" customFormat="1" ht="13.5" customHeight="1">
      <c r="A25" s="206">
        <v>10</v>
      </c>
      <c r="B25" s="195">
        <f>IF($D25="","",VLOOKUP($D25,'[6]男單3.0名單'!$A$6:$P$261,15))</f>
        <v>0</v>
      </c>
      <c r="C25" s="196">
        <f>IF($D25="","",VLOOKUP($D25,'[6]男單3.0名單'!$A$6:$P$261,16))</f>
        <v>0</v>
      </c>
      <c r="D25" s="197">
        <v>222</v>
      </c>
      <c r="E25" s="198" t="str">
        <f>UPPER(IF($D25="","",VLOOKUP($D25,'[6]男單3.0名單'!$A$6:$P$261,2)))</f>
        <v>BYE</v>
      </c>
      <c r="F25" s="460">
        <f>IF($D25="","",VLOOKUP($D25,'[6]男單3.0名單'!$A$6:$P$261,3))</f>
        <v>0</v>
      </c>
      <c r="G25" s="460"/>
      <c r="H25" s="460"/>
      <c r="I25" s="218"/>
      <c r="J25" s="212"/>
      <c r="K25" s="219"/>
      <c r="L25" s="212"/>
      <c r="M25" s="224"/>
      <c r="N25" s="230"/>
      <c r="O25" s="229"/>
      <c r="P25" s="237"/>
      <c r="Q25" s="236"/>
      <c r="R25" s="54"/>
    </row>
    <row r="26" spans="1:18" s="55" customFormat="1" ht="13.5" customHeight="1">
      <c r="A26" s="206"/>
      <c r="B26" s="207"/>
      <c r="C26" s="208"/>
      <c r="D26" s="209"/>
      <c r="E26" s="200"/>
      <c r="F26" s="200"/>
      <c r="G26" s="200"/>
      <c r="H26" s="200"/>
      <c r="I26" s="212"/>
      <c r="J26" s="220" t="s">
        <v>14</v>
      </c>
      <c r="K26" s="227" t="s">
        <v>383</v>
      </c>
      <c r="L26" s="199" t="str">
        <f>UPPER(IF(OR(K26="a",K26="as"),J24,IF(OR(K26="b",K26="bs"),J28,)))</f>
        <v>李睿哲</v>
      </c>
      <c r="M26" s="228"/>
      <c r="N26" s="230"/>
      <c r="O26" s="229"/>
      <c r="P26" s="237"/>
      <c r="Q26" s="236"/>
      <c r="R26" s="54"/>
    </row>
    <row r="27" spans="1:18" s="55" customFormat="1" ht="13.5" customHeight="1">
      <c r="A27" s="206">
        <v>11</v>
      </c>
      <c r="B27" s="195">
        <f>IF($D27="","",VLOOKUP($D27,'[6]男單3.0名單'!$A$6:$P$261,15))</f>
        <v>0</v>
      </c>
      <c r="C27" s="196">
        <f>IF($D27="","",VLOOKUP($D27,'[6]男單3.0名單'!$A$6:$P$261,16))</f>
        <v>0</v>
      </c>
      <c r="D27" s="197">
        <v>135</v>
      </c>
      <c r="E27" s="198" t="str">
        <f>UPPER(IF($D27="","",VLOOKUP($D27,'[6]男單3.0名單'!$A$6:$P$261,2)))</f>
        <v>李睿哲</v>
      </c>
      <c r="F27" s="460" t="str">
        <f>IF($D27="","",VLOOKUP($D27,'[6]男單3.0名單'!$A$6:$P$261,3))</f>
        <v>文化大學</v>
      </c>
      <c r="G27" s="460"/>
      <c r="H27" s="460"/>
      <c r="I27" s="199"/>
      <c r="J27" s="212"/>
      <c r="K27" s="219"/>
      <c r="L27" s="212">
        <v>62</v>
      </c>
      <c r="M27" s="226"/>
      <c r="N27" s="230"/>
      <c r="O27" s="229"/>
      <c r="P27" s="237"/>
      <c r="Q27" s="236"/>
      <c r="R27" s="54"/>
    </row>
    <row r="28" spans="1:18" s="55" customFormat="1" ht="13.5" customHeight="1">
      <c r="A28" s="194"/>
      <c r="B28" s="207"/>
      <c r="C28" s="208"/>
      <c r="D28" s="209"/>
      <c r="E28" s="200"/>
      <c r="F28" s="200"/>
      <c r="G28" s="200"/>
      <c r="H28" s="210" t="s">
        <v>14</v>
      </c>
      <c r="I28" s="211" t="s">
        <v>456</v>
      </c>
      <c r="J28" s="199" t="str">
        <f>UPPER(IF(OR(I28="a",I28="as"),E27,IF(OR(I28="b",I28="bs"),E29,)))</f>
        <v>李睿哲</v>
      </c>
      <c r="K28" s="218"/>
      <c r="L28" s="212"/>
      <c r="M28" s="226"/>
      <c r="N28" s="230"/>
      <c r="O28" s="229"/>
      <c r="P28" s="237"/>
      <c r="Q28" s="236"/>
      <c r="R28" s="54"/>
    </row>
    <row r="29" spans="1:18" s="55" customFormat="1" ht="13.5" customHeight="1">
      <c r="A29" s="206">
        <v>12</v>
      </c>
      <c r="B29" s="195">
        <f>IF($D29="","",VLOOKUP($D29,'[6]男單3.0名單'!$A$6:$P$261,15))</f>
        <v>0</v>
      </c>
      <c r="C29" s="196">
        <f>IF($D29="","",VLOOKUP($D29,'[6]男單3.0名單'!$A$6:$P$261,16))</f>
        <v>0</v>
      </c>
      <c r="D29" s="197">
        <v>222</v>
      </c>
      <c r="E29" s="198" t="str">
        <f>UPPER(IF($D29="","",VLOOKUP($D29,'[6]男單3.0名單'!$A$6:$P$261,2)))</f>
        <v>BYE</v>
      </c>
      <c r="F29" s="460">
        <f>IF($D29="","",VLOOKUP($D29,'[6]男單3.0名單'!$A$6:$P$261,3))</f>
        <v>0</v>
      </c>
      <c r="G29" s="460"/>
      <c r="H29" s="460"/>
      <c r="I29" s="218"/>
      <c r="J29" s="212"/>
      <c r="K29" s="212"/>
      <c r="L29" s="212"/>
      <c r="M29" s="226"/>
      <c r="N29" s="230"/>
      <c r="O29" s="229"/>
      <c r="P29" s="237"/>
      <c r="Q29" s="236"/>
      <c r="R29" s="54"/>
    </row>
    <row r="30" spans="1:18" s="55" customFormat="1" ht="13.5" customHeight="1">
      <c r="A30" s="206"/>
      <c r="B30" s="207"/>
      <c r="C30" s="208"/>
      <c r="D30" s="209"/>
      <c r="E30" s="200"/>
      <c r="F30" s="200"/>
      <c r="G30" s="200"/>
      <c r="H30" s="210" t="s">
        <v>14</v>
      </c>
      <c r="I30" s="212"/>
      <c r="J30" s="212"/>
      <c r="K30" s="212"/>
      <c r="L30" s="220" t="s">
        <v>14</v>
      </c>
      <c r="M30" s="227" t="s">
        <v>457</v>
      </c>
      <c r="N30" s="199" t="str">
        <f>UPPER(IF(OR(M30="a",M30="as"),L26,IF(OR(M30="b",M30="bs"),L34,)))</f>
        <v>薛予銘</v>
      </c>
      <c r="O30" s="238"/>
      <c r="P30" s="237"/>
      <c r="Q30" s="236"/>
      <c r="R30" s="54"/>
    </row>
    <row r="31" spans="1:18" s="55" customFormat="1" ht="13.5" customHeight="1">
      <c r="A31" s="206">
        <v>13</v>
      </c>
      <c r="B31" s="195">
        <f>IF($D31="","",VLOOKUP($D31,'[6]男單3.0名單'!$A$6:$P$261,15))</f>
        <v>0</v>
      </c>
      <c r="C31" s="196">
        <f>IF($D31="","",VLOOKUP($D31,'[6]男單3.0名單'!$A$6:$P$261,16))</f>
        <v>0</v>
      </c>
      <c r="D31" s="197">
        <v>28</v>
      </c>
      <c r="E31" s="198" t="str">
        <f>UPPER(IF($D31="","",VLOOKUP($D31,'[6]男單3.0名單'!$A$6:$P$261,2)))</f>
        <v>薛予銘</v>
      </c>
      <c r="F31" s="460" t="str">
        <f>IF($D31="","",VLOOKUP($D31,'[6]男單3.0名單'!$A$6:$P$261,3))</f>
        <v>台灣大學</v>
      </c>
      <c r="G31" s="460"/>
      <c r="H31" s="460"/>
      <c r="I31" s="199"/>
      <c r="J31" s="212"/>
      <c r="K31" s="212"/>
      <c r="L31" s="212"/>
      <c r="M31" s="226"/>
      <c r="N31" s="212">
        <v>62</v>
      </c>
      <c r="O31" s="239"/>
      <c r="P31" s="237"/>
      <c r="Q31" s="236"/>
      <c r="R31" s="54"/>
    </row>
    <row r="32" spans="1:18" s="55" customFormat="1" ht="13.5" customHeight="1">
      <c r="A32" s="206"/>
      <c r="B32" s="207"/>
      <c r="C32" s="208"/>
      <c r="D32" s="209"/>
      <c r="E32" s="200"/>
      <c r="F32" s="200"/>
      <c r="G32" s="200"/>
      <c r="H32" s="210" t="s">
        <v>14</v>
      </c>
      <c r="I32" s="211" t="s">
        <v>460</v>
      </c>
      <c r="J32" s="199" t="str">
        <f>UPPER(IF(OR(I32="a",I32="as"),E31,IF(OR(I32="b",I32="bs"),E33,)))</f>
        <v>薛予銘</v>
      </c>
      <c r="K32" s="199"/>
      <c r="L32" s="212"/>
      <c r="M32" s="226"/>
      <c r="N32" s="230"/>
      <c r="O32" s="239"/>
      <c r="P32" s="237"/>
      <c r="Q32" s="236"/>
      <c r="R32" s="54"/>
    </row>
    <row r="33" spans="1:18" s="55" customFormat="1" ht="13.5" customHeight="1">
      <c r="A33" s="206">
        <v>14</v>
      </c>
      <c r="B33" s="195">
        <f>IF($D33="","",VLOOKUP($D33,'[6]男單3.0名單'!$A$6:$P$261,15))</f>
        <v>0</v>
      </c>
      <c r="C33" s="196">
        <f>IF($D33="","",VLOOKUP($D33,'[6]男單3.0名單'!$A$6:$P$261,16))</f>
        <v>0</v>
      </c>
      <c r="D33" s="197">
        <v>222</v>
      </c>
      <c r="E33" s="198" t="str">
        <f>UPPER(IF($D33="","",VLOOKUP($D33,'[6]男單3.0名單'!$A$6:$P$261,2)))</f>
        <v>BYE</v>
      </c>
      <c r="F33" s="460">
        <f>IF($D33="","",VLOOKUP($D33,'[6]男單3.0名單'!$A$6:$P$261,3))</f>
        <v>0</v>
      </c>
      <c r="G33" s="460"/>
      <c r="H33" s="460"/>
      <c r="I33" s="218"/>
      <c r="J33" s="212"/>
      <c r="K33" s="219"/>
      <c r="L33" s="212"/>
      <c r="M33" s="226"/>
      <c r="N33" s="230"/>
      <c r="O33" s="239"/>
      <c r="P33" s="237"/>
      <c r="Q33" s="236"/>
      <c r="R33" s="54"/>
    </row>
    <row r="34" spans="1:18" s="55" customFormat="1" ht="13.5" customHeight="1">
      <c r="A34" s="206"/>
      <c r="B34" s="207"/>
      <c r="C34" s="208"/>
      <c r="D34" s="209"/>
      <c r="E34" s="200"/>
      <c r="F34" s="200"/>
      <c r="G34" s="200"/>
      <c r="H34" s="200"/>
      <c r="I34" s="212"/>
      <c r="J34" s="220" t="s">
        <v>14</v>
      </c>
      <c r="K34" s="227" t="s">
        <v>382</v>
      </c>
      <c r="L34" s="199" t="str">
        <f>UPPER(IF(OR(K34="a",K34="as"),J32,IF(OR(K34="b",K34="bs"),J36,)))</f>
        <v>薛予銘</v>
      </c>
      <c r="M34" s="232"/>
      <c r="N34" s="230"/>
      <c r="O34" s="239"/>
      <c r="P34" s="237"/>
      <c r="Q34" s="236"/>
      <c r="R34" s="54"/>
    </row>
    <row r="35" spans="1:18" s="55" customFormat="1" ht="13.5" customHeight="1">
      <c r="A35" s="206">
        <v>15</v>
      </c>
      <c r="B35" s="195">
        <f>IF($D35="","",VLOOKUP($D35,'[6]男單3.0名單'!$A$6:$P$261,15))</f>
        <v>0</v>
      </c>
      <c r="C35" s="196">
        <f>IF($D35="","",VLOOKUP($D35,'[6]男單3.0名單'!$A$6:$P$261,16))</f>
        <v>0</v>
      </c>
      <c r="D35" s="197">
        <v>88</v>
      </c>
      <c r="E35" s="198" t="str">
        <f>UPPER(IF($D35="","",VLOOKUP($D35,'[6]男單3.0名單'!$A$6:$P$261,2)))</f>
        <v>蘇睿杰</v>
      </c>
      <c r="F35" s="460">
        <f>IF($D35="","",VLOOKUP($D35,'[6]男單3.0名單'!$A$6:$P$261,3))</f>
        <v>0</v>
      </c>
      <c r="G35" s="460"/>
      <c r="H35" s="460"/>
      <c r="I35" s="199"/>
      <c r="J35" s="212"/>
      <c r="K35" s="219"/>
      <c r="L35" s="212">
        <v>61</v>
      </c>
      <c r="M35" s="224"/>
      <c r="N35" s="230"/>
      <c r="O35" s="239"/>
      <c r="P35" s="237"/>
      <c r="Q35" s="236"/>
      <c r="R35" s="54"/>
    </row>
    <row r="36" spans="1:18" s="55" customFormat="1" ht="13.5" customHeight="1">
      <c r="A36" s="206"/>
      <c r="B36" s="207"/>
      <c r="C36" s="208"/>
      <c r="D36" s="209"/>
      <c r="E36" s="200"/>
      <c r="F36" s="200"/>
      <c r="G36" s="200"/>
      <c r="H36" s="210" t="s">
        <v>14</v>
      </c>
      <c r="I36" s="211" t="s">
        <v>460</v>
      </c>
      <c r="J36" s="199" t="str">
        <f>UPPER(IF(OR(I36="a",I36="as"),E35,IF(OR(I36="b",I36="bs"),E37,)))</f>
        <v>蘇睿杰</v>
      </c>
      <c r="K36" s="218"/>
      <c r="L36" s="212"/>
      <c r="M36" s="224"/>
      <c r="N36" s="230"/>
      <c r="O36" s="239"/>
      <c r="P36" s="237"/>
      <c r="Q36" s="236"/>
      <c r="R36" s="54"/>
    </row>
    <row r="37" spans="1:18" s="55" customFormat="1" ht="13.5" customHeight="1">
      <c r="A37" s="194">
        <v>16</v>
      </c>
      <c r="B37" s="195">
        <f>IF($D37="","",VLOOKUP($D37,'[6]男單3.0名單'!$A$6:$P$261,15))</f>
        <v>0</v>
      </c>
      <c r="C37" s="196">
        <f>IF($D37="","",VLOOKUP($D37,'[6]男單3.0名單'!$A$6:$P$261,16))</f>
        <v>0</v>
      </c>
      <c r="D37" s="197">
        <v>222</v>
      </c>
      <c r="E37" s="198" t="str">
        <f>UPPER(IF($D37="","",VLOOKUP($D37,'[6]男單3.0名單'!$A$6:$P$261,2)))</f>
        <v>BYE</v>
      </c>
      <c r="F37" s="460">
        <f>IF($D37="","",VLOOKUP($D37,'[6]男單3.0名單'!$A$6:$P$261,3))</f>
        <v>0</v>
      </c>
      <c r="G37" s="460"/>
      <c r="H37" s="460"/>
      <c r="I37" s="218"/>
      <c r="J37" s="212"/>
      <c r="K37" s="212"/>
      <c r="L37" s="212"/>
      <c r="M37" s="224"/>
      <c r="N37" s="239"/>
      <c r="O37" s="239"/>
      <c r="P37" s="237"/>
      <c r="Q37" s="236"/>
      <c r="R37" s="54"/>
    </row>
    <row r="38" spans="1:19" s="55" customFormat="1" ht="13.5" customHeight="1">
      <c r="A38" s="206"/>
      <c r="B38" s="207"/>
      <c r="C38" s="208"/>
      <c r="D38" s="209"/>
      <c r="E38" s="200"/>
      <c r="F38" s="200"/>
      <c r="G38" s="200"/>
      <c r="H38" s="200"/>
      <c r="I38" s="212"/>
      <c r="J38" s="212"/>
      <c r="K38" s="212"/>
      <c r="L38" s="212"/>
      <c r="M38" s="224"/>
      <c r="N38" s="240"/>
      <c r="O38" s="241"/>
      <c r="P38" s="242" t="s">
        <v>461</v>
      </c>
      <c r="Q38" s="199" t="str">
        <f>UPPER(IF(OR(P38="a",P38="as"),P22,IF(OR(P38="b",P38="bs"),P54,)))</f>
        <v>林家瑞</v>
      </c>
      <c r="R38" s="54"/>
      <c r="S38" s="234" t="s">
        <v>462</v>
      </c>
    </row>
    <row r="39" spans="1:18" s="55" customFormat="1" ht="13.5" customHeight="1">
      <c r="A39" s="194">
        <v>17</v>
      </c>
      <c r="B39" s="195">
        <f>IF($D39="","",VLOOKUP($D39,'[6]男單3.0名單'!$A$6:$P$261,15))</f>
        <v>0</v>
      </c>
      <c r="C39" s="196">
        <f>IF($D39="","",VLOOKUP($D39,'[6]男單3.0名單'!$A$6:$P$261,16))</f>
        <v>0</v>
      </c>
      <c r="D39" s="197">
        <v>26</v>
      </c>
      <c r="E39" s="198" t="str">
        <f>UPPER(IF($D39="","",VLOOKUP($D39,'[6]男單3.0名單'!$A$6:$P$261,2)))</f>
        <v>闕大為</v>
      </c>
      <c r="F39" s="460">
        <f>IF($D39="","",VLOOKUP($D39,'[6]男單3.0名單'!$A$6:$P$261,3))</f>
        <v>0</v>
      </c>
      <c r="G39" s="460"/>
      <c r="H39" s="460"/>
      <c r="I39" s="199"/>
      <c r="J39" s="212"/>
      <c r="K39" s="212"/>
      <c r="L39" s="212"/>
      <c r="M39" s="224"/>
      <c r="N39" s="220" t="s">
        <v>14</v>
      </c>
      <c r="O39" s="243" t="s">
        <v>463</v>
      </c>
      <c r="P39" s="219"/>
      <c r="Q39" s="445">
        <v>62</v>
      </c>
      <c r="R39" s="54"/>
    </row>
    <row r="40" spans="1:18" s="55" customFormat="1" ht="13.5" customHeight="1">
      <c r="A40" s="206"/>
      <c r="B40" s="207"/>
      <c r="C40" s="208"/>
      <c r="D40" s="209"/>
      <c r="E40" s="200"/>
      <c r="F40" s="200"/>
      <c r="G40" s="200"/>
      <c r="H40" s="210" t="s">
        <v>14</v>
      </c>
      <c r="I40" s="211" t="s">
        <v>456</v>
      </c>
      <c r="J40" s="199" t="str">
        <f>UPPER(IF(OR(I40="a",I40="as"),E39,IF(OR(I40="b",I40="bs"),E41,)))</f>
        <v>闕大為</v>
      </c>
      <c r="K40" s="199"/>
      <c r="L40" s="212"/>
      <c r="M40" s="224"/>
      <c r="N40" s="230"/>
      <c r="O40" s="239"/>
      <c r="P40" s="237"/>
      <c r="Q40" s="236"/>
      <c r="R40" s="54"/>
    </row>
    <row r="41" spans="1:18" s="55" customFormat="1" ht="13.5" customHeight="1">
      <c r="A41" s="206">
        <v>18</v>
      </c>
      <c r="B41" s="195">
        <f>IF($D41="","",VLOOKUP($D41,'[6]男單3.0名單'!$A$6:$P$261,15))</f>
        <v>0</v>
      </c>
      <c r="C41" s="196">
        <f>IF($D41="","",VLOOKUP($D41,'[6]男單3.0名單'!$A$6:$P$261,16))</f>
        <v>0</v>
      </c>
      <c r="D41" s="197">
        <v>222</v>
      </c>
      <c r="E41" s="198" t="str">
        <f>UPPER(IF($D41="","",VLOOKUP($D41,'[6]男單3.0名單'!$A$6:$P$261,2)))</f>
        <v>BYE</v>
      </c>
      <c r="F41" s="460">
        <f>IF($D41="","",VLOOKUP($D41,'[6]男單3.0名單'!$A$6:$P$261,3))</f>
        <v>0</v>
      </c>
      <c r="G41" s="460"/>
      <c r="H41" s="460"/>
      <c r="I41" s="218"/>
      <c r="J41" s="212"/>
      <c r="K41" s="219"/>
      <c r="L41" s="212"/>
      <c r="M41" s="224"/>
      <c r="N41" s="230"/>
      <c r="O41" s="239"/>
      <c r="P41" s="237"/>
      <c r="Q41" s="236"/>
      <c r="R41" s="54"/>
    </row>
    <row r="42" spans="1:18" s="55" customFormat="1" ht="13.5" customHeight="1">
      <c r="A42" s="206"/>
      <c r="B42" s="207"/>
      <c r="C42" s="208"/>
      <c r="D42" s="209"/>
      <c r="E42" s="200"/>
      <c r="F42" s="200"/>
      <c r="G42" s="200"/>
      <c r="H42" s="200"/>
      <c r="I42" s="212"/>
      <c r="J42" s="220" t="s">
        <v>14</v>
      </c>
      <c r="K42" s="227" t="s">
        <v>457</v>
      </c>
      <c r="L42" s="199" t="str">
        <f>UPPER(IF(OR(K42="a",K42="as"),J40,IF(OR(K42="b",K42="bs"),J44,)))</f>
        <v>林家瑞</v>
      </c>
      <c r="M42" s="228"/>
      <c r="N42" s="230"/>
      <c r="O42" s="239"/>
      <c r="P42" s="237"/>
      <c r="Q42" s="236"/>
      <c r="R42" s="54"/>
    </row>
    <row r="43" spans="1:18" s="55" customFormat="1" ht="13.5" customHeight="1">
      <c r="A43" s="206">
        <v>19</v>
      </c>
      <c r="B43" s="195">
        <f>IF($D43="","",VLOOKUP($D43,'[6]男單3.0名單'!$A$6:$P$261,15))</f>
        <v>0</v>
      </c>
      <c r="C43" s="196">
        <f>IF($D43="","",VLOOKUP($D43,'[6]男單3.0名單'!$A$6:$P$261,16))</f>
        <v>0</v>
      </c>
      <c r="D43" s="197">
        <v>91</v>
      </c>
      <c r="E43" s="198" t="str">
        <f>UPPER(IF($D43="","",VLOOKUP($D43,'[6]男單3.0名單'!$A$6:$P$261,2)))</f>
        <v>林家瑞</v>
      </c>
      <c r="F43" s="460" t="str">
        <f>IF($D43="","",VLOOKUP($D43,'[6]男單3.0名單'!$A$6:$P$261,3))</f>
        <v>台科大</v>
      </c>
      <c r="G43" s="460"/>
      <c r="H43" s="460"/>
      <c r="I43" s="199"/>
      <c r="J43" s="212"/>
      <c r="K43" s="219"/>
      <c r="L43" s="212">
        <v>63</v>
      </c>
      <c r="M43" s="226"/>
      <c r="N43" s="230"/>
      <c r="O43" s="239"/>
      <c r="P43" s="237"/>
      <c r="Q43" s="236"/>
      <c r="R43" s="54"/>
    </row>
    <row r="44" spans="1:18" s="55" customFormat="1" ht="13.5" customHeight="1">
      <c r="A44" s="206"/>
      <c r="B44" s="207"/>
      <c r="C44" s="208"/>
      <c r="D44" s="209"/>
      <c r="E44" s="200"/>
      <c r="F44" s="200"/>
      <c r="G44" s="200"/>
      <c r="H44" s="210" t="s">
        <v>14</v>
      </c>
      <c r="I44" s="211" t="s">
        <v>456</v>
      </c>
      <c r="J44" s="199" t="str">
        <f>UPPER(IF(OR(I44="a",I44="as"),E43,IF(OR(I44="b",I44="bs"),E45,)))</f>
        <v>林家瑞</v>
      </c>
      <c r="K44" s="218"/>
      <c r="L44" s="212"/>
      <c r="M44" s="226"/>
      <c r="N44" s="230"/>
      <c r="O44" s="239"/>
      <c r="P44" s="237"/>
      <c r="Q44" s="236"/>
      <c r="R44" s="54"/>
    </row>
    <row r="45" spans="1:18" s="55" customFormat="1" ht="13.5" customHeight="1">
      <c r="A45" s="206">
        <v>20</v>
      </c>
      <c r="B45" s="195">
        <f>IF($D45="","",VLOOKUP($D45,'[6]男單3.0名單'!$A$6:$P$261,15))</f>
        <v>0</v>
      </c>
      <c r="C45" s="196">
        <f>IF($D45="","",VLOOKUP($D45,'[6]男單3.0名單'!$A$6:$P$261,16))</f>
        <v>0</v>
      </c>
      <c r="D45" s="197">
        <v>222</v>
      </c>
      <c r="E45" s="198" t="str">
        <f>UPPER(IF($D45="","",VLOOKUP($D45,'[6]男單3.0名單'!$A$6:$P$261,2)))</f>
        <v>BYE</v>
      </c>
      <c r="F45" s="460">
        <f>IF($D45="","",VLOOKUP($D45,'[6]男單3.0名單'!$A$6:$P$261,3))</f>
        <v>0</v>
      </c>
      <c r="G45" s="460"/>
      <c r="H45" s="460"/>
      <c r="I45" s="218"/>
      <c r="J45" s="212"/>
      <c r="K45" s="212"/>
      <c r="L45" s="212"/>
      <c r="M45" s="226"/>
      <c r="N45" s="230"/>
      <c r="O45" s="239"/>
      <c r="P45" s="237"/>
      <c r="Q45" s="236"/>
      <c r="R45" s="54"/>
    </row>
    <row r="46" spans="1:18" s="55" customFormat="1" ht="13.5" customHeight="1">
      <c r="A46" s="206"/>
      <c r="B46" s="207"/>
      <c r="C46" s="208"/>
      <c r="D46" s="209"/>
      <c r="E46" s="200"/>
      <c r="F46" s="200"/>
      <c r="G46" s="200"/>
      <c r="H46" s="210" t="s">
        <v>14</v>
      </c>
      <c r="I46" s="212"/>
      <c r="J46" s="212"/>
      <c r="K46" s="212"/>
      <c r="L46" s="220" t="s">
        <v>14</v>
      </c>
      <c r="M46" s="227" t="s">
        <v>464</v>
      </c>
      <c r="N46" s="199" t="str">
        <f>UPPER(IF(OR(M46="a",M46="as"),L42,IF(OR(M46="b",M46="bs"),L50,)))</f>
        <v>林家瑞</v>
      </c>
      <c r="O46" s="244"/>
      <c r="P46" s="237"/>
      <c r="Q46" s="236"/>
      <c r="R46" s="54"/>
    </row>
    <row r="47" spans="1:18" s="55" customFormat="1" ht="13.5" customHeight="1">
      <c r="A47" s="206">
        <v>21</v>
      </c>
      <c r="B47" s="195">
        <f>IF($D47="","",VLOOKUP($D47,'[6]男單3.0名單'!$A$6:$P$261,15))</f>
        <v>0</v>
      </c>
      <c r="C47" s="196">
        <f>IF($D47="","",VLOOKUP($D47,'[6]男單3.0名單'!$A$6:$P$261,16))</f>
        <v>0</v>
      </c>
      <c r="D47" s="197">
        <v>60</v>
      </c>
      <c r="E47" s="198" t="str">
        <f>UPPER(IF($D47="","",VLOOKUP($D47,'[6]男單3.0名單'!$A$6:$P$261,2)))</f>
        <v>林暐哲</v>
      </c>
      <c r="F47" s="460" t="str">
        <f>IF($D47="","",VLOOKUP($D47,'[6]男單3.0名單'!$A$6:$P$261,3))</f>
        <v>臺灣師大</v>
      </c>
      <c r="G47" s="460"/>
      <c r="H47" s="460"/>
      <c r="I47" s="199"/>
      <c r="J47" s="212"/>
      <c r="K47" s="212"/>
      <c r="L47" s="212"/>
      <c r="M47" s="226"/>
      <c r="N47" s="212"/>
      <c r="O47" s="229"/>
      <c r="P47" s="237"/>
      <c r="Q47" s="236"/>
      <c r="R47" s="54"/>
    </row>
    <row r="48" spans="1:18" s="55" customFormat="1" ht="13.5" customHeight="1">
      <c r="A48" s="206"/>
      <c r="B48" s="207"/>
      <c r="C48" s="208"/>
      <c r="D48" s="209"/>
      <c r="E48" s="200"/>
      <c r="F48" s="200"/>
      <c r="G48" s="200"/>
      <c r="H48" s="210" t="s">
        <v>14</v>
      </c>
      <c r="I48" s="211" t="s">
        <v>456</v>
      </c>
      <c r="J48" s="199" t="str">
        <f>UPPER(IF(OR(I48="a",I48="as"),E47,IF(OR(I48="b",I48="bs"),E49,)))</f>
        <v>林暐哲</v>
      </c>
      <c r="K48" s="199"/>
      <c r="L48" s="212"/>
      <c r="M48" s="226"/>
      <c r="N48" s="230"/>
      <c r="O48" s="229"/>
      <c r="P48" s="237"/>
      <c r="Q48" s="236"/>
      <c r="R48" s="54"/>
    </row>
    <row r="49" spans="1:18" s="55" customFormat="1" ht="13.5" customHeight="1">
      <c r="A49" s="206">
        <v>22</v>
      </c>
      <c r="B49" s="195">
        <f>IF($D49="","",VLOOKUP($D49,'[6]男單3.0名單'!$A$6:$P$261,15))</f>
        <v>0</v>
      </c>
      <c r="C49" s="196">
        <f>IF($D49="","",VLOOKUP($D49,'[6]男單3.0名單'!$A$6:$P$261,16))</f>
        <v>0</v>
      </c>
      <c r="D49" s="197">
        <v>222</v>
      </c>
      <c r="E49" s="198" t="str">
        <f>UPPER(IF($D49="","",VLOOKUP($D49,'[6]男單3.0名單'!$A$6:$P$261,2)))</f>
        <v>BYE</v>
      </c>
      <c r="F49" s="460">
        <f>IF($D49="","",VLOOKUP($D49,'[6]男單3.0名單'!$A$6:$P$261,3))</f>
        <v>0</v>
      </c>
      <c r="G49" s="460"/>
      <c r="H49" s="460"/>
      <c r="I49" s="218"/>
      <c r="J49" s="212"/>
      <c r="K49" s="219"/>
      <c r="L49" s="212"/>
      <c r="M49" s="226"/>
      <c r="N49" s="230"/>
      <c r="O49" s="229"/>
      <c r="P49" s="237"/>
      <c r="Q49" s="236"/>
      <c r="R49" s="54"/>
    </row>
    <row r="50" spans="1:18" s="55" customFormat="1" ht="13.5" customHeight="1">
      <c r="A50" s="206"/>
      <c r="B50" s="207"/>
      <c r="C50" s="208"/>
      <c r="D50" s="209"/>
      <c r="E50" s="200"/>
      <c r="F50" s="200"/>
      <c r="G50" s="200"/>
      <c r="H50" s="200"/>
      <c r="I50" s="212"/>
      <c r="J50" s="220" t="s">
        <v>14</v>
      </c>
      <c r="K50" s="227" t="s">
        <v>456</v>
      </c>
      <c r="L50" s="199" t="str">
        <f>UPPER(IF(OR(K50="a",K50="as"),J48,IF(OR(K50="b",K50="bs"),J52,)))</f>
        <v>林暐哲</v>
      </c>
      <c r="M50" s="232"/>
      <c r="N50" s="230"/>
      <c r="O50" s="229"/>
      <c r="P50" s="237"/>
      <c r="Q50" s="236"/>
      <c r="R50" s="54"/>
    </row>
    <row r="51" spans="1:18" s="55" customFormat="1" ht="13.5" customHeight="1">
      <c r="A51" s="206">
        <v>23</v>
      </c>
      <c r="B51" s="195">
        <f>IF($D51="","",VLOOKUP($D51,'[6]男單3.0名單'!$A$6:$P$261,15))</f>
        <v>0</v>
      </c>
      <c r="C51" s="196">
        <f>IF($D51="","",VLOOKUP($D51,'[6]男單3.0名單'!$A$6:$P$261,16))</f>
        <v>0</v>
      </c>
      <c r="D51" s="197">
        <v>29</v>
      </c>
      <c r="E51" s="198" t="str">
        <f>UPPER(IF($D51="","",VLOOKUP($D51,'[6]男單3.0名單'!$A$6:$P$261,2)))</f>
        <v>林俊宏</v>
      </c>
      <c r="F51" s="460" t="str">
        <f>IF($D51="","",VLOOKUP($D51,'[6]男單3.0名單'!$A$6:$P$261,3))</f>
        <v>誠業法律事務所</v>
      </c>
      <c r="G51" s="460"/>
      <c r="H51" s="460"/>
      <c r="I51" s="199"/>
      <c r="J51" s="212"/>
      <c r="K51" s="219"/>
      <c r="L51" s="212">
        <v>62</v>
      </c>
      <c r="M51" s="224"/>
      <c r="N51" s="230"/>
      <c r="O51" s="229"/>
      <c r="P51" s="237"/>
      <c r="Q51" s="236"/>
      <c r="R51" s="54"/>
    </row>
    <row r="52" spans="1:18" s="55" customFormat="1" ht="13.5" customHeight="1">
      <c r="A52" s="206"/>
      <c r="B52" s="207"/>
      <c r="C52" s="208"/>
      <c r="D52" s="209"/>
      <c r="E52" s="200"/>
      <c r="F52" s="200"/>
      <c r="G52" s="200"/>
      <c r="H52" s="210" t="s">
        <v>14</v>
      </c>
      <c r="I52" s="211" t="s">
        <v>456</v>
      </c>
      <c r="J52" s="199" t="str">
        <f>UPPER(IF(OR(I52="a",I52="as"),E51,IF(OR(I52="b",I52="bs"),E53,)))</f>
        <v>林俊宏</v>
      </c>
      <c r="K52" s="218"/>
      <c r="L52" s="212"/>
      <c r="M52" s="224"/>
      <c r="N52" s="230"/>
      <c r="O52" s="229"/>
      <c r="P52" s="245"/>
      <c r="Q52" s="236"/>
      <c r="R52" s="54"/>
    </row>
    <row r="53" spans="1:18" s="55" customFormat="1" ht="13.5" customHeight="1">
      <c r="A53" s="194">
        <v>24</v>
      </c>
      <c r="B53" s="195">
        <f>IF($D53="","",VLOOKUP($D53,'[6]男單3.0名單'!$A$6:$P$261,15))</f>
        <v>0</v>
      </c>
      <c r="C53" s="196">
        <f>IF($D53="","",VLOOKUP($D53,'[6]男單3.0名單'!$A$6:$P$261,16))</f>
        <v>0</v>
      </c>
      <c r="D53" s="197">
        <v>222</v>
      </c>
      <c r="E53" s="198" t="str">
        <f>UPPER(IF($D53="","",VLOOKUP($D53,'[6]男單3.0名單'!$A$6:$P$261,2)))</f>
        <v>BYE</v>
      </c>
      <c r="F53" s="460">
        <f>IF($D53="","",VLOOKUP($D53,'[6]男單3.0名單'!$A$6:$P$261,3))</f>
        <v>0</v>
      </c>
      <c r="G53" s="460"/>
      <c r="H53" s="460"/>
      <c r="I53" s="218"/>
      <c r="J53" s="212"/>
      <c r="K53" s="212"/>
      <c r="L53" s="212"/>
      <c r="M53" s="224"/>
      <c r="N53" s="230"/>
      <c r="O53" s="229"/>
      <c r="P53" s="237"/>
      <c r="Q53" s="236"/>
      <c r="R53" s="54"/>
    </row>
    <row r="54" spans="1:18" s="55" customFormat="1" ht="13.5" customHeight="1">
      <c r="A54" s="206"/>
      <c r="B54" s="207"/>
      <c r="C54" s="208"/>
      <c r="D54" s="209"/>
      <c r="E54" s="200"/>
      <c r="F54" s="200"/>
      <c r="G54" s="200"/>
      <c r="H54" s="200"/>
      <c r="I54" s="212"/>
      <c r="J54" s="212"/>
      <c r="K54" s="212"/>
      <c r="L54" s="212"/>
      <c r="M54" s="224"/>
      <c r="N54" s="220" t="s">
        <v>14</v>
      </c>
      <c r="O54" s="227" t="s">
        <v>462</v>
      </c>
      <c r="P54" s="218" t="str">
        <f>UPPER(IF(OR(O54="a",O54="as"),N46,IF(OR(O54="b",O54="bs"),N62,)))</f>
        <v>林家瑞</v>
      </c>
      <c r="Q54" s="246"/>
      <c r="R54" s="54"/>
    </row>
    <row r="55" spans="1:18" s="55" customFormat="1" ht="13.5" customHeight="1">
      <c r="A55" s="194">
        <v>25</v>
      </c>
      <c r="B55" s="195">
        <f>IF($D55="","",VLOOKUP($D55,'[6]男單3.0名單'!$A$6:$P$261,15))</f>
        <v>0</v>
      </c>
      <c r="C55" s="196">
        <f>IF($D55="","",VLOOKUP($D55,'[6]男單3.0名單'!$A$6:$P$261,16))</f>
        <v>0</v>
      </c>
      <c r="D55" s="197">
        <v>58</v>
      </c>
      <c r="E55" s="198" t="str">
        <f>UPPER(IF($D55="","",VLOOKUP($D55,'[6]男單3.0名單'!$A$6:$P$261,2)))</f>
        <v>顏孝倫</v>
      </c>
      <c r="F55" s="460" t="str">
        <f>IF($D55="","",VLOOKUP($D55,'[6]男單3.0名單'!$A$6:$P$261,3))</f>
        <v>無</v>
      </c>
      <c r="G55" s="460"/>
      <c r="H55" s="460"/>
      <c r="I55" s="199"/>
      <c r="J55" s="212"/>
      <c r="K55" s="212"/>
      <c r="L55" s="212"/>
      <c r="M55" s="224"/>
      <c r="N55" s="230"/>
      <c r="O55" s="229"/>
      <c r="P55" s="212" t="s">
        <v>465</v>
      </c>
      <c r="Q55" s="231"/>
      <c r="R55" s="54"/>
    </row>
    <row r="56" spans="1:18" s="55" customFormat="1" ht="13.5" customHeight="1">
      <c r="A56" s="206"/>
      <c r="B56" s="207"/>
      <c r="C56" s="208"/>
      <c r="D56" s="209"/>
      <c r="E56" s="200"/>
      <c r="F56" s="200"/>
      <c r="G56" s="200"/>
      <c r="H56" s="210" t="s">
        <v>14</v>
      </c>
      <c r="I56" s="211" t="s">
        <v>456</v>
      </c>
      <c r="J56" s="199" t="str">
        <f>UPPER(IF(OR(I56="a",I56="as"),E55,IF(OR(I56="b",I56="bs"),E57,)))</f>
        <v>顏孝倫</v>
      </c>
      <c r="K56" s="199"/>
      <c r="L56" s="212"/>
      <c r="M56" s="224"/>
      <c r="N56" s="230"/>
      <c r="O56" s="229"/>
      <c r="P56" s="230"/>
      <c r="Q56" s="231"/>
      <c r="R56" s="54"/>
    </row>
    <row r="57" spans="1:18" s="55" customFormat="1" ht="13.5" customHeight="1">
      <c r="A57" s="206">
        <v>26</v>
      </c>
      <c r="B57" s="195">
        <f>IF($D57="","",VLOOKUP($D57,'[6]男單3.0名單'!$A$6:$P$261,15))</f>
        <v>0</v>
      </c>
      <c r="C57" s="196">
        <f>IF($D57="","",VLOOKUP($D57,'[6]男單3.0名單'!$A$6:$P$261,16))</f>
        <v>0</v>
      </c>
      <c r="D57" s="197">
        <v>222</v>
      </c>
      <c r="E57" s="198" t="str">
        <f>UPPER(IF($D57="","",VLOOKUP($D57,'[6]男單3.0名單'!$A$6:$P$261,2)))</f>
        <v>BYE</v>
      </c>
      <c r="F57" s="460">
        <f>IF($D57="","",VLOOKUP($D57,'[6]男單3.0名單'!$A$6:$P$261,3))</f>
        <v>0</v>
      </c>
      <c r="G57" s="460"/>
      <c r="H57" s="460"/>
      <c r="I57" s="218"/>
      <c r="J57" s="212"/>
      <c r="K57" s="219"/>
      <c r="L57" s="212"/>
      <c r="M57" s="224"/>
      <c r="N57" s="230"/>
      <c r="O57" s="229"/>
      <c r="P57" s="230"/>
      <c r="Q57" s="231"/>
      <c r="R57" s="54"/>
    </row>
    <row r="58" spans="1:18" s="55" customFormat="1" ht="13.5" customHeight="1">
      <c r="A58" s="206"/>
      <c r="B58" s="207"/>
      <c r="C58" s="208"/>
      <c r="D58" s="209"/>
      <c r="E58" s="200"/>
      <c r="F58" s="200"/>
      <c r="G58" s="200"/>
      <c r="H58" s="200"/>
      <c r="I58" s="212"/>
      <c r="J58" s="220" t="s">
        <v>14</v>
      </c>
      <c r="K58" s="227" t="s">
        <v>456</v>
      </c>
      <c r="L58" s="199" t="str">
        <f>UPPER(IF(OR(K58="a",K58="as"),J56,IF(OR(K58="b",K58="bs"),J60,)))</f>
        <v>顏孝倫</v>
      </c>
      <c r="M58" s="228"/>
      <c r="N58" s="230"/>
      <c r="O58" s="229"/>
      <c r="P58" s="230"/>
      <c r="Q58" s="231"/>
      <c r="R58" s="54"/>
    </row>
    <row r="59" spans="1:18" s="55" customFormat="1" ht="13.5" customHeight="1">
      <c r="A59" s="206">
        <v>27</v>
      </c>
      <c r="B59" s="195">
        <f>IF($D59="","",VLOOKUP($D59,'[6]男單3.0名單'!$A$6:$P$261,15))</f>
        <v>0</v>
      </c>
      <c r="C59" s="196">
        <f>IF($D59="","",VLOOKUP($D59,'[6]男單3.0名單'!$A$6:$P$261,16))</f>
        <v>0</v>
      </c>
      <c r="D59" s="197">
        <v>25</v>
      </c>
      <c r="E59" s="198" t="str">
        <f>UPPER(IF($D59="","",VLOOKUP($D59,'[6]男單3.0名單'!$A$6:$P$261,2)))</f>
        <v>陳翰璋</v>
      </c>
      <c r="F59" s="460">
        <f>IF($D59="","",VLOOKUP($D59,'[6]男單3.0名單'!$A$6:$P$261,3))</f>
        <v>0</v>
      </c>
      <c r="G59" s="460"/>
      <c r="H59" s="460"/>
      <c r="I59" s="199"/>
      <c r="J59" s="212"/>
      <c r="K59" s="219"/>
      <c r="L59" s="212">
        <v>61</v>
      </c>
      <c r="M59" s="226"/>
      <c r="N59" s="230"/>
      <c r="O59" s="229"/>
      <c r="P59" s="230"/>
      <c r="Q59" s="231"/>
      <c r="R59" s="96"/>
    </row>
    <row r="60" spans="1:18" s="55" customFormat="1" ht="13.5" customHeight="1">
      <c r="A60" s="206"/>
      <c r="B60" s="207"/>
      <c r="C60" s="208"/>
      <c r="D60" s="209"/>
      <c r="E60" s="200"/>
      <c r="F60" s="200"/>
      <c r="G60" s="200"/>
      <c r="H60" s="210" t="s">
        <v>14</v>
      </c>
      <c r="I60" s="211" t="s">
        <v>456</v>
      </c>
      <c r="J60" s="199" t="str">
        <f>UPPER(IF(OR(I60="a",I60="as"),E59,IF(OR(I60="b",I60="bs"),E61,)))</f>
        <v>陳翰璋</v>
      </c>
      <c r="K60" s="218"/>
      <c r="L60" s="212"/>
      <c r="M60" s="226"/>
      <c r="N60" s="230"/>
      <c r="O60" s="229"/>
      <c r="P60" s="230"/>
      <c r="Q60" s="231"/>
      <c r="R60" s="54"/>
    </row>
    <row r="61" spans="1:18" s="55" customFormat="1" ht="13.5" customHeight="1">
      <c r="A61" s="206">
        <v>28</v>
      </c>
      <c r="B61" s="195">
        <f>IF($D61="","",VLOOKUP($D61,'[6]男單3.0名單'!$A$6:$P$261,15))</f>
        <v>0</v>
      </c>
      <c r="C61" s="196">
        <f>IF($D61="","",VLOOKUP($D61,'[6]男單3.0名單'!$A$6:$P$261,16))</f>
        <v>0</v>
      </c>
      <c r="D61" s="197">
        <v>222</v>
      </c>
      <c r="E61" s="198" t="str">
        <f>UPPER(IF($D61="","",VLOOKUP($D61,'[6]男單3.0名單'!$A$6:$P$261,2)))</f>
        <v>BYE</v>
      </c>
      <c r="F61" s="460">
        <f>IF($D61="","",VLOOKUP($D61,'[6]男單3.0名單'!$A$6:$P$261,3))</f>
        <v>0</v>
      </c>
      <c r="G61" s="460"/>
      <c r="H61" s="460"/>
      <c r="I61" s="218"/>
      <c r="J61" s="212"/>
      <c r="K61" s="212"/>
      <c r="L61" s="212"/>
      <c r="M61" s="226"/>
      <c r="N61" s="230"/>
      <c r="O61" s="229"/>
      <c r="P61" s="230"/>
      <c r="Q61" s="231"/>
      <c r="R61" s="54"/>
    </row>
    <row r="62" spans="1:18" s="55" customFormat="1" ht="13.5" customHeight="1">
      <c r="A62" s="206"/>
      <c r="B62" s="207"/>
      <c r="C62" s="208"/>
      <c r="D62" s="209"/>
      <c r="E62" s="200"/>
      <c r="F62" s="200"/>
      <c r="G62" s="200"/>
      <c r="H62" s="210" t="s">
        <v>14</v>
      </c>
      <c r="I62" s="212"/>
      <c r="J62" s="212"/>
      <c r="K62" s="212"/>
      <c r="L62" s="220" t="s">
        <v>14</v>
      </c>
      <c r="M62" s="227"/>
      <c r="N62" s="199">
        <f>UPPER(IF(OR(M62="a",M62="as"),L58,IF(OR(M62="b",M62="bs"),L66,)))</f>
      </c>
      <c r="O62" s="238"/>
      <c r="P62" s="230"/>
      <c r="Q62" s="231"/>
      <c r="R62" s="54"/>
    </row>
    <row r="63" spans="1:18" s="55" customFormat="1" ht="13.5" customHeight="1">
      <c r="A63" s="206">
        <v>29</v>
      </c>
      <c r="B63" s="195">
        <f>IF($D63="","",VLOOKUP($D63,'[6]男單3.0名單'!$A$6:$P$261,15))</f>
        <v>0</v>
      </c>
      <c r="C63" s="196">
        <f>IF($D63="","",VLOOKUP($D63,'[6]男單3.0名單'!$A$6:$P$261,16))</f>
        <v>0</v>
      </c>
      <c r="D63" s="197">
        <v>92</v>
      </c>
      <c r="E63" s="198" t="str">
        <f>UPPER(IF($D63="","",VLOOKUP($D63,'[6]男單3.0名單'!$A$6:$P$261,2)))</f>
        <v>張家銘</v>
      </c>
      <c r="F63" s="460" t="str">
        <f>IF($D63="","",VLOOKUP($D63,'[6]男單3.0名單'!$A$6:$P$261,3))</f>
        <v>台科大</v>
      </c>
      <c r="G63" s="460"/>
      <c r="H63" s="460"/>
      <c r="I63" s="199"/>
      <c r="J63" s="212"/>
      <c r="K63" s="212"/>
      <c r="L63" s="212"/>
      <c r="M63" s="226"/>
      <c r="N63" s="212"/>
      <c r="O63" s="224"/>
      <c r="P63" s="225"/>
      <c r="Q63" s="217"/>
      <c r="R63" s="54"/>
    </row>
    <row r="64" spans="1:18" s="55" customFormat="1" ht="13.5" customHeight="1">
      <c r="A64" s="206"/>
      <c r="B64" s="207"/>
      <c r="C64" s="208"/>
      <c r="D64" s="209"/>
      <c r="E64" s="200"/>
      <c r="F64" s="200"/>
      <c r="G64" s="200"/>
      <c r="H64" s="210" t="s">
        <v>14</v>
      </c>
      <c r="I64" s="211" t="s">
        <v>456</v>
      </c>
      <c r="J64" s="199" t="str">
        <f>UPPER(IF(OR(I64="a",I64="as"),E63,IF(OR(I64="b",I64="bs"),E65,)))</f>
        <v>張家銘</v>
      </c>
      <c r="K64" s="199"/>
      <c r="L64" s="212"/>
      <c r="M64" s="226"/>
      <c r="N64" s="224"/>
      <c r="O64" s="224"/>
      <c r="P64" s="225"/>
      <c r="Q64" s="217"/>
      <c r="R64" s="54"/>
    </row>
    <row r="65" spans="1:18" s="55" customFormat="1" ht="13.5" customHeight="1">
      <c r="A65" s="206">
        <v>30</v>
      </c>
      <c r="B65" s="195">
        <f>IF($D65="","",VLOOKUP($D65,'[6]男單3.0名單'!$A$6:$P$261,15))</f>
        <v>0</v>
      </c>
      <c r="C65" s="196">
        <f>IF($D65="","",VLOOKUP($D65,'[6]男單3.0名單'!$A$6:$P$261,16))</f>
        <v>0</v>
      </c>
      <c r="D65" s="197">
        <v>222</v>
      </c>
      <c r="E65" s="198" t="str">
        <f>UPPER(IF($D65="","",VLOOKUP($D65,'[6]男單3.0名單'!$A$6:$P$261,2)))</f>
        <v>BYE</v>
      </c>
      <c r="F65" s="460">
        <f>IF($D65="","",VLOOKUP($D65,'[6]男單3.0名單'!$A$6:$P$261,3))</f>
        <v>0</v>
      </c>
      <c r="G65" s="460"/>
      <c r="H65" s="460"/>
      <c r="I65" s="218"/>
      <c r="J65" s="212"/>
      <c r="K65" s="219"/>
      <c r="L65" s="212"/>
      <c r="M65" s="226"/>
      <c r="N65" s="224"/>
      <c r="O65" s="224"/>
      <c r="P65" s="225"/>
      <c r="Q65" s="217"/>
      <c r="R65" s="54"/>
    </row>
    <row r="66" spans="1:18" s="55" customFormat="1" ht="13.5" customHeight="1">
      <c r="A66" s="206"/>
      <c r="B66" s="207"/>
      <c r="C66" s="208"/>
      <c r="D66" s="209"/>
      <c r="E66" s="200"/>
      <c r="F66" s="200"/>
      <c r="G66" s="200"/>
      <c r="H66" s="200"/>
      <c r="I66" s="212"/>
      <c r="J66" s="220" t="s">
        <v>14</v>
      </c>
      <c r="K66" s="227" t="s">
        <v>456</v>
      </c>
      <c r="L66" s="199" t="str">
        <f>UPPER(IF(OR(K66="a",K66="as"),J64,IF(OR(K66="b",K66="bs"),J68,)))</f>
        <v>張家銘</v>
      </c>
      <c r="M66" s="232"/>
      <c r="N66" s="224"/>
      <c r="O66" s="224"/>
      <c r="P66" s="225"/>
      <c r="Q66" s="217"/>
      <c r="R66" s="54"/>
    </row>
    <row r="67" spans="1:18" s="55" customFormat="1" ht="13.5" customHeight="1">
      <c r="A67" s="206">
        <v>31</v>
      </c>
      <c r="B67" s="195">
        <f>IF($D67="","",VLOOKUP($D67,'[6]男單3.0名單'!$A$6:$P$261,15))</f>
        <v>0</v>
      </c>
      <c r="C67" s="196">
        <f>IF($D67="","",VLOOKUP($D67,'[6]男單3.0名單'!$A$6:$P$261,16))</f>
        <v>0</v>
      </c>
      <c r="D67" s="197">
        <v>30</v>
      </c>
      <c r="E67" s="198" t="str">
        <f>UPPER(IF($D67="","",VLOOKUP($D67,'[6]男單3.0名單'!$A$6:$P$261,2)))</f>
        <v>劉上銘</v>
      </c>
      <c r="F67" s="460" t="str">
        <f>IF($D67="","",VLOOKUP($D67,'[6]男單3.0名單'!$A$6:$P$261,3))</f>
        <v>誠業法律事務所</v>
      </c>
      <c r="G67" s="460"/>
      <c r="H67" s="460"/>
      <c r="I67" s="199"/>
      <c r="J67" s="212"/>
      <c r="K67" s="219"/>
      <c r="L67" s="212">
        <v>62</v>
      </c>
      <c r="M67" s="224"/>
      <c r="N67" s="224"/>
      <c r="O67" s="224"/>
      <c r="P67" s="225"/>
      <c r="Q67" s="217"/>
      <c r="R67" s="54"/>
    </row>
    <row r="68" spans="1:18" s="55" customFormat="1" ht="13.5" customHeight="1">
      <c r="A68" s="206"/>
      <c r="B68" s="207"/>
      <c r="C68" s="208"/>
      <c r="D68" s="209"/>
      <c r="E68" s="200"/>
      <c r="F68" s="200"/>
      <c r="G68" s="200"/>
      <c r="H68" s="210" t="s">
        <v>14</v>
      </c>
      <c r="I68" s="211" t="s">
        <v>456</v>
      </c>
      <c r="J68" s="199" t="str">
        <f>UPPER(IF(OR(I68="a",I68="as"),E67,IF(OR(I68="b",I68="bs"),E69,)))</f>
        <v>劉上銘</v>
      </c>
      <c r="K68" s="218"/>
      <c r="L68" s="212"/>
      <c r="M68" s="224"/>
      <c r="N68" s="224"/>
      <c r="O68" s="224"/>
      <c r="P68" s="225"/>
      <c r="Q68" s="217"/>
      <c r="R68" s="54"/>
    </row>
    <row r="69" spans="1:18" s="55" customFormat="1" ht="13.5" customHeight="1">
      <c r="A69" s="194">
        <v>32</v>
      </c>
      <c r="B69" s="195">
        <f>IF($D69="","",VLOOKUP($D69,'[6]男單3.0名單'!$A$6:$P$261,15))</f>
        <v>0</v>
      </c>
      <c r="C69" s="196">
        <f>IF($D69="","",VLOOKUP($D69,'[6]男單3.0名單'!$A$6:$P$261,16))</f>
        <v>0</v>
      </c>
      <c r="D69" s="197">
        <v>222</v>
      </c>
      <c r="E69" s="198" t="str">
        <f>UPPER(IF($D69="","",VLOOKUP($D69,'[6]男單3.0名單'!$A$6:$P$261,2)))</f>
        <v>BYE</v>
      </c>
      <c r="F69" s="461">
        <f>IF($D69="","",VLOOKUP($D69,'[6]男單3.0名單'!$A$6:$P$261,3))</f>
        <v>0</v>
      </c>
      <c r="G69" s="461"/>
      <c r="H69" s="461"/>
      <c r="I69" s="218"/>
      <c r="J69" s="212"/>
      <c r="K69" s="212"/>
      <c r="L69" s="212"/>
      <c r="M69" s="212"/>
      <c r="N69" s="230"/>
      <c r="O69" s="239"/>
      <c r="P69" s="225"/>
      <c r="Q69" s="217"/>
      <c r="R69" s="54"/>
    </row>
    <row r="70" spans="1:19" s="185" customFormat="1" ht="14.25">
      <c r="A70" s="179"/>
      <c r="B70" s="180" t="s">
        <v>446</v>
      </c>
      <c r="C70" s="180" t="s">
        <v>447</v>
      </c>
      <c r="D70" s="181"/>
      <c r="E70" s="182" t="s">
        <v>448</v>
      </c>
      <c r="F70" s="462" t="s">
        <v>449</v>
      </c>
      <c r="G70" s="462"/>
      <c r="H70" s="462"/>
      <c r="I70" s="182"/>
      <c r="J70" s="180" t="s">
        <v>450</v>
      </c>
      <c r="K70" s="184"/>
      <c r="L70" s="180" t="s">
        <v>466</v>
      </c>
      <c r="M70" s="184"/>
      <c r="N70" s="180" t="s">
        <v>452</v>
      </c>
      <c r="O70" s="184"/>
      <c r="P70" s="180" t="s">
        <v>453</v>
      </c>
      <c r="Q70" s="180" t="s">
        <v>454</v>
      </c>
      <c r="S70" s="247"/>
    </row>
    <row r="71" ht="4.5" customHeight="1" thickBot="1">
      <c r="D71" s="42"/>
    </row>
    <row r="72" spans="1:20" s="55" customFormat="1" ht="13.5" customHeight="1">
      <c r="A72" s="194" t="s">
        <v>467</v>
      </c>
      <c r="B72" s="195">
        <f>IF($D72="","",VLOOKUP($D72,'[6]男單3.0名單'!$A$6:$P$261,15))</f>
        <v>0</v>
      </c>
      <c r="C72" s="196">
        <f>IF($D72="","",VLOOKUP($D72,'[6]男單3.0名單'!$A$6:$P$261,16))</f>
        <v>0</v>
      </c>
      <c r="D72" s="197">
        <v>87</v>
      </c>
      <c r="E72" s="198" t="str">
        <f>UPPER(IF($D72="","",VLOOKUP($D72,'[6]男單3.0名單'!$A$6:$P$261,2)))</f>
        <v>蔡涵超</v>
      </c>
      <c r="F72" s="460" t="str">
        <f>IF($D72="","",VLOOKUP($D72,'[6]男單3.0名單'!$A$6:$P$261,3))</f>
        <v>台灣大學</v>
      </c>
      <c r="G72" s="460"/>
      <c r="H72" s="460"/>
      <c r="I72" s="199"/>
      <c r="J72" s="200"/>
      <c r="K72" s="200"/>
      <c r="L72" s="200"/>
      <c r="M72" s="201"/>
      <c r="N72" s="202"/>
      <c r="O72" s="203"/>
      <c r="P72" s="204"/>
      <c r="Q72" s="205"/>
      <c r="R72" s="54"/>
      <c r="T72" s="56" t="e">
        <f>#REF!</f>
        <v>#REF!</v>
      </c>
    </row>
    <row r="73" spans="1:20" s="55" customFormat="1" ht="13.5" customHeight="1">
      <c r="A73" s="206"/>
      <c r="B73" s="207"/>
      <c r="C73" s="208"/>
      <c r="D73" s="209"/>
      <c r="E73" s="200"/>
      <c r="F73" s="200"/>
      <c r="G73" s="200"/>
      <c r="H73" s="210" t="s">
        <v>14</v>
      </c>
      <c r="I73" s="211" t="s">
        <v>456</v>
      </c>
      <c r="J73" s="199" t="str">
        <f>UPPER(IF(OR(I73="a",I73="as"),E72,IF(OR(I73="b",I73="bs"),E74,)))</f>
        <v>蔡涵超</v>
      </c>
      <c r="K73" s="199"/>
      <c r="L73" s="212"/>
      <c r="M73" s="213"/>
      <c r="N73" s="214"/>
      <c r="O73" s="215"/>
      <c r="P73" s="216"/>
      <c r="Q73" s="217"/>
      <c r="R73" s="54"/>
      <c r="T73" s="63" t="e">
        <f>#REF!</f>
        <v>#REF!</v>
      </c>
    </row>
    <row r="74" spans="1:20" s="55" customFormat="1" ht="13.5" customHeight="1">
      <c r="A74" s="206" t="s">
        <v>468</v>
      </c>
      <c r="B74" s="195">
        <f>IF($D74="","",VLOOKUP($D74,'[6]男單3.0名單'!$A$6:$P$261,15))</f>
        <v>0</v>
      </c>
      <c r="C74" s="196">
        <f>IF($D74="","",VLOOKUP($D74,'[6]男單3.0名單'!$A$6:$P$261,16))</f>
        <v>0</v>
      </c>
      <c r="D74" s="197">
        <v>222</v>
      </c>
      <c r="E74" s="198" t="str">
        <f>UPPER(IF($D74="","",VLOOKUP($D74,'[6]男單3.0名單'!$A$6:$P$261,2)))</f>
        <v>BYE</v>
      </c>
      <c r="F74" s="460">
        <f>IF($D74="","",VLOOKUP($D74,'[6]男單3.0名單'!$A$6:$P$261,3))</f>
        <v>0</v>
      </c>
      <c r="G74" s="460"/>
      <c r="H74" s="460"/>
      <c r="I74" s="218"/>
      <c r="J74" s="212"/>
      <c r="K74" s="219"/>
      <c r="L74" s="212"/>
      <c r="M74" s="213"/>
      <c r="N74" s="214"/>
      <c r="O74" s="215"/>
      <c r="P74" s="216"/>
      <c r="Q74" s="217"/>
      <c r="R74" s="54"/>
      <c r="T74" s="63" t="e">
        <f>#REF!</f>
        <v>#REF!</v>
      </c>
    </row>
    <row r="75" spans="1:20" s="55" customFormat="1" ht="13.5" customHeight="1">
      <c r="A75" s="206"/>
      <c r="B75" s="207"/>
      <c r="C75" s="208"/>
      <c r="D75" s="209"/>
      <c r="E75" s="200"/>
      <c r="F75" s="200"/>
      <c r="G75" s="200"/>
      <c r="H75" s="200"/>
      <c r="I75" s="212"/>
      <c r="J75" s="220" t="s">
        <v>14</v>
      </c>
      <c r="K75" s="227" t="s">
        <v>456</v>
      </c>
      <c r="L75" s="199" t="str">
        <f>UPPER(IF(OR(K75="a",K75="as"),J73,IF(OR(K75="b",K75="bs"),J77,)))</f>
        <v>蔡涵超</v>
      </c>
      <c r="M75" s="222"/>
      <c r="N75" s="222"/>
      <c r="O75" s="222"/>
      <c r="P75" s="216"/>
      <c r="Q75" s="217"/>
      <c r="R75" s="54"/>
      <c r="T75" s="63" t="e">
        <f>#REF!</f>
        <v>#REF!</v>
      </c>
    </row>
    <row r="76" spans="1:20" s="55" customFormat="1" ht="13.5" customHeight="1">
      <c r="A76" s="206" t="s">
        <v>469</v>
      </c>
      <c r="B76" s="195">
        <f>IF($D76="","",VLOOKUP($D76,'[6]男單3.0名單'!$A$6:$P$261,15))</f>
        <v>0</v>
      </c>
      <c r="C76" s="196">
        <f>IF($D76="","",VLOOKUP($D76,'[6]男單3.0名單'!$A$6:$P$261,16))</f>
        <v>0</v>
      </c>
      <c r="D76" s="197">
        <v>31</v>
      </c>
      <c r="E76" s="198" t="str">
        <f>UPPER(IF($D76="","",VLOOKUP($D76,'[6]男單3.0名單'!$A$6:$P$261,2)))</f>
        <v>翁松谷</v>
      </c>
      <c r="F76" s="460" t="str">
        <f>IF($D76="","",VLOOKUP($D76,'[6]男單3.0名單'!$A$6:$P$261,3))</f>
        <v>誠業法律事務所</v>
      </c>
      <c r="G76" s="460"/>
      <c r="H76" s="460"/>
      <c r="I76" s="199"/>
      <c r="J76" s="212"/>
      <c r="K76" s="219"/>
      <c r="L76" s="212">
        <v>61</v>
      </c>
      <c r="M76" s="223"/>
      <c r="N76" s="224"/>
      <c r="O76" s="224"/>
      <c r="P76" s="225"/>
      <c r="Q76" s="217"/>
      <c r="R76" s="54"/>
      <c r="T76" s="63" t="e">
        <f>#REF!</f>
        <v>#REF!</v>
      </c>
    </row>
    <row r="77" spans="1:20" s="55" customFormat="1" ht="13.5" customHeight="1">
      <c r="A77" s="206"/>
      <c r="B77" s="207"/>
      <c r="C77" s="208"/>
      <c r="D77" s="209"/>
      <c r="E77" s="200"/>
      <c r="F77" s="200"/>
      <c r="G77" s="200"/>
      <c r="H77" s="210" t="s">
        <v>14</v>
      </c>
      <c r="I77" s="211" t="s">
        <v>470</v>
      </c>
      <c r="J77" s="199" t="str">
        <f>UPPER(IF(OR(I77="a",I77="as"),E76,IF(OR(I77="b",I77="bs"),E78,)))</f>
        <v>翁松谷</v>
      </c>
      <c r="K77" s="218"/>
      <c r="L77" s="212"/>
      <c r="M77" s="226"/>
      <c r="N77" s="224"/>
      <c r="O77" s="224"/>
      <c r="P77" s="225"/>
      <c r="Q77" s="217"/>
      <c r="R77" s="54"/>
      <c r="T77" s="63" t="e">
        <f>#REF!</f>
        <v>#REF!</v>
      </c>
    </row>
    <row r="78" spans="1:20" s="55" customFormat="1" ht="13.5" customHeight="1">
      <c r="A78" s="206" t="s">
        <v>471</v>
      </c>
      <c r="B78" s="195">
        <f>IF($D78="","",VLOOKUP($D78,'[6]男單3.0名單'!$A$6:$P$261,15))</f>
        <v>0</v>
      </c>
      <c r="C78" s="196">
        <f>IF($D78="","",VLOOKUP($D78,'[6]男單3.0名單'!$A$6:$P$261,16))</f>
        <v>0</v>
      </c>
      <c r="D78" s="197">
        <v>222</v>
      </c>
      <c r="E78" s="198" t="str">
        <f>UPPER(IF($D78="","",VLOOKUP($D78,'[6]男單3.0名單'!$A$6:$P$261,2)))</f>
        <v>BYE</v>
      </c>
      <c r="F78" s="460">
        <f>IF($D78="","",VLOOKUP($D78,'[6]男單3.0名單'!$A$6:$P$261,3))</f>
        <v>0</v>
      </c>
      <c r="G78" s="460"/>
      <c r="H78" s="460"/>
      <c r="I78" s="218"/>
      <c r="J78" s="212"/>
      <c r="K78" s="212"/>
      <c r="L78" s="212"/>
      <c r="M78" s="226"/>
      <c r="N78" s="224"/>
      <c r="O78" s="224"/>
      <c r="P78" s="225"/>
      <c r="Q78" s="217"/>
      <c r="R78" s="54"/>
      <c r="T78" s="63" t="e">
        <f>#REF!</f>
        <v>#REF!</v>
      </c>
    </row>
    <row r="79" spans="1:21" s="55" customFormat="1" ht="13.5" customHeight="1">
      <c r="A79" s="206"/>
      <c r="B79" s="207"/>
      <c r="C79" s="208"/>
      <c r="D79" s="209"/>
      <c r="E79" s="200"/>
      <c r="F79" s="200"/>
      <c r="G79" s="200"/>
      <c r="H79" s="210" t="s">
        <v>14</v>
      </c>
      <c r="I79" s="212"/>
      <c r="J79" s="212"/>
      <c r="K79" s="212"/>
      <c r="L79" s="220" t="s">
        <v>14</v>
      </c>
      <c r="M79" s="227" t="s">
        <v>472</v>
      </c>
      <c r="N79" s="199" t="str">
        <f>UPPER(IF(OR(M79="a",M79="as"),L75,IF(OR(M79="b",M79="bs"),L83,)))</f>
        <v>范振祥</v>
      </c>
      <c r="O79" s="228"/>
      <c r="P79" s="225"/>
      <c r="Q79" s="217"/>
      <c r="R79" s="54"/>
      <c r="T79" s="63" t="e">
        <f>#REF!</f>
        <v>#REF!</v>
      </c>
      <c r="U79" s="15"/>
    </row>
    <row r="80" spans="1:20" s="55" customFormat="1" ht="13.5" customHeight="1">
      <c r="A80" s="206" t="s">
        <v>473</v>
      </c>
      <c r="B80" s="195">
        <f>IF($D80="","",VLOOKUP($D80,'[6]男單3.0名單'!$A$6:$P$261,15))</f>
        <v>0</v>
      </c>
      <c r="C80" s="196">
        <f>IF($D80="","",VLOOKUP($D80,'[6]男單3.0名單'!$A$6:$P$261,16))</f>
        <v>0</v>
      </c>
      <c r="D80" s="197">
        <v>24</v>
      </c>
      <c r="E80" s="198" t="str">
        <f>UPPER(IF($D80="","",VLOOKUP($D80,'[6]男單3.0名單'!$A$6:$P$261,2)))</f>
        <v>范振祥</v>
      </c>
      <c r="F80" s="460" t="str">
        <f>IF($D80="","",VLOOKUP($D80,'[6]男單3.0名單'!$A$6:$P$261,3))</f>
        <v>桃園陽明球場</v>
      </c>
      <c r="G80" s="460"/>
      <c r="H80" s="460"/>
      <c r="I80" s="199"/>
      <c r="J80" s="212"/>
      <c r="K80" s="212"/>
      <c r="L80" s="212"/>
      <c r="M80" s="226"/>
      <c r="N80" s="212">
        <v>60</v>
      </c>
      <c r="O80" s="229"/>
      <c r="P80" s="230"/>
      <c r="Q80" s="231"/>
      <c r="R80" s="54"/>
      <c r="T80" s="63" t="e">
        <f>#REF!</f>
        <v>#REF!</v>
      </c>
    </row>
    <row r="81" spans="1:20" s="55" customFormat="1" ht="13.5" customHeight="1" thickBot="1">
      <c r="A81" s="206"/>
      <c r="B81" s="207"/>
      <c r="C81" s="208"/>
      <c r="D81" s="209"/>
      <c r="E81" s="200"/>
      <c r="F81" s="200"/>
      <c r="G81" s="200"/>
      <c r="H81" s="210" t="s">
        <v>14</v>
      </c>
      <c r="I81" s="211" t="s">
        <v>470</v>
      </c>
      <c r="J81" s="199" t="str">
        <f>UPPER(IF(OR(I81="a",I81="as"),E80,IF(OR(I81="b",I81="bs"),E82,)))</f>
        <v>范振祥</v>
      </c>
      <c r="K81" s="199"/>
      <c r="L81" s="212"/>
      <c r="M81" s="226"/>
      <c r="N81" s="230"/>
      <c r="O81" s="229"/>
      <c r="P81" s="230"/>
      <c r="Q81" s="231"/>
      <c r="R81" s="54"/>
      <c r="T81" s="82" t="e">
        <f>#REF!</f>
        <v>#REF!</v>
      </c>
    </row>
    <row r="82" spans="1:18" s="55" customFormat="1" ht="13.5" customHeight="1">
      <c r="A82" s="206" t="s">
        <v>474</v>
      </c>
      <c r="B82" s="195">
        <f>IF($D82="","",VLOOKUP($D82,'[6]男單3.0名單'!$A$6:$P$261,15))</f>
        <v>0</v>
      </c>
      <c r="C82" s="196">
        <f>IF($D82="","",VLOOKUP($D82,'[6]男單3.0名單'!$A$6:$P$261,16))</f>
        <v>0</v>
      </c>
      <c r="D82" s="197">
        <v>222</v>
      </c>
      <c r="E82" s="198" t="str">
        <f>UPPER(IF($D82="","",VLOOKUP($D82,'[6]男單3.0名單'!$A$6:$P$261,2)))</f>
        <v>BYE</v>
      </c>
      <c r="F82" s="460">
        <f>IF($D82="","",VLOOKUP($D82,'[6]男單3.0名單'!$A$6:$P$261,3))</f>
        <v>0</v>
      </c>
      <c r="G82" s="460"/>
      <c r="H82" s="460"/>
      <c r="I82" s="218"/>
      <c r="J82" s="212"/>
      <c r="K82" s="219"/>
      <c r="L82" s="212"/>
      <c r="M82" s="226"/>
      <c r="N82" s="230"/>
      <c r="O82" s="229"/>
      <c r="P82" s="230"/>
      <c r="Q82" s="231"/>
      <c r="R82" s="54"/>
    </row>
    <row r="83" spans="1:18" s="55" customFormat="1" ht="13.5" customHeight="1">
      <c r="A83" s="206"/>
      <c r="B83" s="207"/>
      <c r="C83" s="208"/>
      <c r="D83" s="209"/>
      <c r="E83" s="200"/>
      <c r="F83" s="200"/>
      <c r="G83" s="200"/>
      <c r="H83" s="200"/>
      <c r="I83" s="212"/>
      <c r="J83" s="220" t="s">
        <v>14</v>
      </c>
      <c r="K83" s="227" t="s">
        <v>470</v>
      </c>
      <c r="L83" s="199" t="str">
        <f>UPPER(IF(OR(K83="a",K83="as"),J81,IF(OR(K83="b",K83="bs"),J85,)))</f>
        <v>范振祥</v>
      </c>
      <c r="M83" s="232"/>
      <c r="N83" s="230"/>
      <c r="O83" s="229"/>
      <c r="P83" s="230"/>
      <c r="Q83" s="231"/>
      <c r="R83" s="54"/>
    </row>
    <row r="84" spans="1:18" s="55" customFormat="1" ht="13.5" customHeight="1">
      <c r="A84" s="206" t="s">
        <v>475</v>
      </c>
      <c r="B84" s="195">
        <f>IF($D84="","",VLOOKUP($D84,'[6]男單3.0名單'!$A$6:$P$261,15))</f>
        <v>0</v>
      </c>
      <c r="C84" s="196">
        <f>IF($D84="","",VLOOKUP($D84,'[6]男單3.0名單'!$A$6:$P$261,16))</f>
        <v>0</v>
      </c>
      <c r="D84" s="197">
        <v>61</v>
      </c>
      <c r="E84" s="198" t="str">
        <f>UPPER(IF($D84="","",VLOOKUP($D84,'[6]男單3.0名單'!$A$6:$P$261,2)))</f>
        <v>宋元惟</v>
      </c>
      <c r="F84" s="460" t="str">
        <f>IF($D84="","",VLOOKUP($D84,'[6]男單3.0名單'!$A$6:$P$261,3))</f>
        <v>臺灣師大</v>
      </c>
      <c r="G84" s="460"/>
      <c r="H84" s="460"/>
      <c r="I84" s="199"/>
      <c r="J84" s="212"/>
      <c r="K84" s="219"/>
      <c r="L84" s="212">
        <v>61</v>
      </c>
      <c r="M84" s="224"/>
      <c r="N84" s="230"/>
      <c r="O84" s="229"/>
      <c r="P84" s="230"/>
      <c r="Q84" s="231"/>
      <c r="R84" s="54"/>
    </row>
    <row r="85" spans="1:18" s="55" customFormat="1" ht="13.5" customHeight="1">
      <c r="A85" s="206"/>
      <c r="B85" s="207"/>
      <c r="C85" s="208"/>
      <c r="D85" s="209"/>
      <c r="E85" s="200"/>
      <c r="F85" s="200"/>
      <c r="G85" s="200"/>
      <c r="H85" s="210" t="s">
        <v>14</v>
      </c>
      <c r="I85" s="211" t="s">
        <v>470</v>
      </c>
      <c r="J85" s="199" t="str">
        <f>UPPER(IF(OR(I85="a",I85="as"),E84,IF(OR(I85="b",I85="bs"),E86,)))</f>
        <v>宋元惟</v>
      </c>
      <c r="K85" s="218"/>
      <c r="L85" s="212"/>
      <c r="M85" s="224"/>
      <c r="N85" s="230"/>
      <c r="O85" s="229"/>
      <c r="P85" s="233"/>
      <c r="Q85" s="231"/>
      <c r="R85" s="54"/>
    </row>
    <row r="86" spans="1:18" s="55" customFormat="1" ht="13.5" customHeight="1">
      <c r="A86" s="194" t="s">
        <v>476</v>
      </c>
      <c r="B86" s="195">
        <f>IF($D86="","",VLOOKUP($D86,'[6]男單3.0名單'!$A$6:$P$261,15))</f>
      </c>
      <c r="C86" s="196">
        <f>IF($D86="","",VLOOKUP($D86,'[6]男單3.0名單'!$A$6:$P$261,16))</f>
      </c>
      <c r="D86" s="197"/>
      <c r="E86" s="198" t="s">
        <v>477</v>
      </c>
      <c r="F86" s="460">
        <f>IF($D86="","",VLOOKUP($D86,'[6]男單3.0名單'!$A$6:$P$261,3))</f>
      </c>
      <c r="G86" s="460"/>
      <c r="H86" s="460"/>
      <c r="I86" s="218"/>
      <c r="J86" s="212"/>
      <c r="K86" s="212"/>
      <c r="L86" s="212"/>
      <c r="M86" s="224"/>
      <c r="N86" s="230"/>
      <c r="O86" s="229"/>
      <c r="P86" s="230"/>
      <c r="Q86" s="231"/>
      <c r="R86" s="54"/>
    </row>
    <row r="87" spans="1:18" s="55" customFormat="1" ht="13.5" customHeight="1">
      <c r="A87" s="206"/>
      <c r="B87" s="207"/>
      <c r="C87" s="208"/>
      <c r="D87" s="209"/>
      <c r="E87" s="200"/>
      <c r="F87" s="200"/>
      <c r="G87" s="200"/>
      <c r="H87" s="200"/>
      <c r="I87" s="212"/>
      <c r="J87" s="212"/>
      <c r="K87" s="212"/>
      <c r="L87" s="212"/>
      <c r="M87" s="224"/>
      <c r="N87" s="220" t="s">
        <v>14</v>
      </c>
      <c r="O87" s="227" t="s">
        <v>478</v>
      </c>
      <c r="P87" s="199" t="str">
        <f>UPPER(IF(OR(O87="a",O87="as"),N79,IF(OR(O87="b",O87="bs"),N95,)))</f>
        <v>范振祥</v>
      </c>
      <c r="Q87" s="234"/>
      <c r="R87" s="54"/>
    </row>
    <row r="88" spans="1:18" s="55" customFormat="1" ht="13.5" customHeight="1">
      <c r="A88" s="194" t="s">
        <v>479</v>
      </c>
      <c r="B88" s="195">
        <f>IF($D88="","",VLOOKUP($D88,'[6]男單3.0名單'!$A$6:$P$261,15))</f>
        <v>0</v>
      </c>
      <c r="C88" s="196">
        <f>IF($D88="","",VLOOKUP($D88,'[6]男單3.0名單'!$A$6:$P$261,16))</f>
        <v>0</v>
      </c>
      <c r="D88" s="197">
        <v>134</v>
      </c>
      <c r="E88" s="198" t="str">
        <f>UPPER(IF($D88="","",VLOOKUP($D88,'[6]男單3.0名單'!$A$6:$P$261,2)))</f>
        <v>吳宗翰</v>
      </c>
      <c r="F88" s="460" t="str">
        <f>IF($D88="","",VLOOKUP($D88,'[6]男單3.0名單'!$A$6:$P$261,3))</f>
        <v>文化大學</v>
      </c>
      <c r="G88" s="460"/>
      <c r="H88" s="460"/>
      <c r="I88" s="199"/>
      <c r="J88" s="212"/>
      <c r="K88" s="212"/>
      <c r="L88" s="212"/>
      <c r="M88" s="224"/>
      <c r="N88" s="230"/>
      <c r="O88" s="229"/>
      <c r="P88" s="235">
        <v>61</v>
      </c>
      <c r="Q88" s="236"/>
      <c r="R88" s="54"/>
    </row>
    <row r="89" spans="1:18" s="55" customFormat="1" ht="13.5" customHeight="1">
      <c r="A89" s="206"/>
      <c r="B89" s="207"/>
      <c r="C89" s="208"/>
      <c r="D89" s="209"/>
      <c r="E89" s="200"/>
      <c r="F89" s="200"/>
      <c r="G89" s="200"/>
      <c r="H89" s="210" t="s">
        <v>14</v>
      </c>
      <c r="I89" s="211" t="s">
        <v>470</v>
      </c>
      <c r="J89" s="199" t="str">
        <f>UPPER(IF(OR(I89="a",I89="as"),E88,IF(OR(I89="b",I89="bs"),E90,)))</f>
        <v>吳宗翰</v>
      </c>
      <c r="K89" s="199"/>
      <c r="L89" s="212"/>
      <c r="M89" s="224"/>
      <c r="N89" s="230"/>
      <c r="O89" s="229"/>
      <c r="P89" s="237"/>
      <c r="Q89" s="236"/>
      <c r="R89" s="54"/>
    </row>
    <row r="90" spans="1:18" s="55" customFormat="1" ht="13.5" customHeight="1">
      <c r="A90" s="206" t="s">
        <v>480</v>
      </c>
      <c r="B90" s="195">
        <f>IF($D90="","",VLOOKUP($D90,'[6]男單3.0名單'!$A$6:$P$261,15))</f>
        <v>0</v>
      </c>
      <c r="C90" s="196">
        <f>IF($D90="","",VLOOKUP($D90,'[6]男單3.0名單'!$A$6:$P$261,16))</f>
        <v>0</v>
      </c>
      <c r="D90" s="197">
        <v>222</v>
      </c>
      <c r="E90" s="198" t="str">
        <f>UPPER(IF($D90="","",VLOOKUP($D90,'[6]男單3.0名單'!$A$6:$P$261,2)))</f>
        <v>BYE</v>
      </c>
      <c r="F90" s="460">
        <f>IF($D90="","",VLOOKUP($D90,'[6]男單3.0名單'!$A$6:$P$261,3))</f>
        <v>0</v>
      </c>
      <c r="G90" s="460"/>
      <c r="H90" s="460"/>
      <c r="I90" s="218"/>
      <c r="J90" s="212"/>
      <c r="K90" s="219"/>
      <c r="L90" s="212"/>
      <c r="M90" s="224"/>
      <c r="N90" s="230"/>
      <c r="O90" s="229"/>
      <c r="P90" s="237"/>
      <c r="Q90" s="236"/>
      <c r="R90" s="54"/>
    </row>
    <row r="91" spans="1:18" s="55" customFormat="1" ht="13.5" customHeight="1">
      <c r="A91" s="206"/>
      <c r="B91" s="207"/>
      <c r="C91" s="208"/>
      <c r="D91" s="209"/>
      <c r="E91" s="200"/>
      <c r="F91" s="200"/>
      <c r="G91" s="200"/>
      <c r="H91" s="200"/>
      <c r="I91" s="212"/>
      <c r="J91" s="220" t="s">
        <v>14</v>
      </c>
      <c r="K91" s="227" t="s">
        <v>470</v>
      </c>
      <c r="L91" s="199" t="str">
        <f>UPPER(IF(OR(K91="a",K91="as"),J89,IF(OR(K91="b",K91="bs"),J93,)))</f>
        <v>吳宗翰</v>
      </c>
      <c r="M91" s="228"/>
      <c r="N91" s="230"/>
      <c r="O91" s="229"/>
      <c r="P91" s="237"/>
      <c r="Q91" s="236"/>
      <c r="R91" s="54"/>
    </row>
    <row r="92" spans="1:18" s="55" customFormat="1" ht="13.5" customHeight="1">
      <c r="A92" s="206" t="s">
        <v>481</v>
      </c>
      <c r="B92" s="195">
        <f>IF($D92="","",VLOOKUP($D92,'[6]男單3.0名單'!$A$6:$P$261,15))</f>
        <v>0</v>
      </c>
      <c r="C92" s="196">
        <f>IF($D92="","",VLOOKUP($D92,'[6]男單3.0名單'!$A$6:$P$261,16))</f>
        <v>0</v>
      </c>
      <c r="D92" s="197">
        <v>93</v>
      </c>
      <c r="E92" s="198" t="str">
        <f>UPPER(IF($D92="","",VLOOKUP($D92,'[6]男單3.0名單'!$A$6:$P$261,2)))</f>
        <v>林瑋民</v>
      </c>
      <c r="F92" s="460" t="str">
        <f>IF($D92="","",VLOOKUP($D92,'[6]男單3.0名單'!$A$6:$P$261,3))</f>
        <v>台科大</v>
      </c>
      <c r="G92" s="460"/>
      <c r="H92" s="460"/>
      <c r="I92" s="199"/>
      <c r="J92" s="212"/>
      <c r="K92" s="219"/>
      <c r="L92" s="212">
        <v>63</v>
      </c>
      <c r="M92" s="226"/>
      <c r="N92" s="230"/>
      <c r="O92" s="229"/>
      <c r="P92" s="237"/>
      <c r="Q92" s="236"/>
      <c r="R92" s="54"/>
    </row>
    <row r="93" spans="1:18" s="55" customFormat="1" ht="13.5" customHeight="1">
      <c r="A93" s="194"/>
      <c r="B93" s="207"/>
      <c r="C93" s="208"/>
      <c r="D93" s="209"/>
      <c r="E93" s="200"/>
      <c r="F93" s="200"/>
      <c r="G93" s="200"/>
      <c r="H93" s="210" t="s">
        <v>14</v>
      </c>
      <c r="I93" s="211" t="s">
        <v>470</v>
      </c>
      <c r="J93" s="199" t="str">
        <f>UPPER(IF(OR(I93="a",I93="as"),E92,IF(OR(I93="b",I93="bs"),E94,)))</f>
        <v>林瑋民</v>
      </c>
      <c r="K93" s="218"/>
      <c r="L93" s="212"/>
      <c r="M93" s="226"/>
      <c r="N93" s="230"/>
      <c r="O93" s="229"/>
      <c r="P93" s="237"/>
      <c r="Q93" s="236"/>
      <c r="R93" s="54"/>
    </row>
    <row r="94" spans="1:18" s="55" customFormat="1" ht="13.5" customHeight="1">
      <c r="A94" s="206" t="s">
        <v>482</v>
      </c>
      <c r="B94" s="195">
        <f>IF($D94="","",VLOOKUP($D94,'[6]男單3.0名單'!$A$6:$P$261,15))</f>
        <v>0</v>
      </c>
      <c r="C94" s="196">
        <f>IF($D94="","",VLOOKUP($D94,'[6]男單3.0名單'!$A$6:$P$261,16))</f>
        <v>0</v>
      </c>
      <c r="D94" s="197">
        <v>222</v>
      </c>
      <c r="E94" s="198" t="str">
        <f>UPPER(IF($D94="","",VLOOKUP($D94,'[6]男單3.0名單'!$A$6:$P$261,2)))</f>
        <v>BYE</v>
      </c>
      <c r="F94" s="460">
        <f>IF($D94="","",VLOOKUP($D94,'[6]男單3.0名單'!$A$6:$P$261,3))</f>
        <v>0</v>
      </c>
      <c r="G94" s="460"/>
      <c r="H94" s="460"/>
      <c r="I94" s="218"/>
      <c r="J94" s="212"/>
      <c r="K94" s="212"/>
      <c r="L94" s="212"/>
      <c r="M94" s="226"/>
      <c r="N94" s="230"/>
      <c r="O94" s="229"/>
      <c r="P94" s="237"/>
      <c r="Q94" s="236"/>
      <c r="R94" s="54"/>
    </row>
    <row r="95" spans="1:18" s="55" customFormat="1" ht="13.5" customHeight="1">
      <c r="A95" s="206"/>
      <c r="B95" s="207"/>
      <c r="C95" s="208"/>
      <c r="D95" s="209"/>
      <c r="E95" s="200"/>
      <c r="F95" s="200"/>
      <c r="G95" s="200"/>
      <c r="H95" s="210" t="s">
        <v>14</v>
      </c>
      <c r="I95" s="212"/>
      <c r="J95" s="212"/>
      <c r="K95" s="212"/>
      <c r="L95" s="220" t="s">
        <v>14</v>
      </c>
      <c r="M95" s="227" t="s">
        <v>472</v>
      </c>
      <c r="N95" s="199" t="str">
        <f>UPPER(IF(OR(M95="a",M95="as"),L91,IF(OR(M95="b",M95="bs"),L99,)))</f>
        <v>許涴書</v>
      </c>
      <c r="O95" s="238"/>
      <c r="P95" s="237"/>
      <c r="Q95" s="236"/>
      <c r="R95" s="54"/>
    </row>
    <row r="96" spans="1:18" s="55" customFormat="1" ht="13.5" customHeight="1">
      <c r="A96" s="206" t="s">
        <v>483</v>
      </c>
      <c r="B96" s="195">
        <f>IF($D96="","",VLOOKUP($D96,'[6]男單3.0名單'!$A$6:$P$261,15))</f>
        <v>0</v>
      </c>
      <c r="C96" s="196">
        <f>IF($D96="","",VLOOKUP($D96,'[6]男單3.0名單'!$A$6:$P$261,16))</f>
        <v>0</v>
      </c>
      <c r="D96" s="197">
        <v>57</v>
      </c>
      <c r="E96" s="198" t="str">
        <f>UPPER(IF($D96="","",VLOOKUP($D96,'[6]男單3.0名單'!$A$6:$P$261,2)))</f>
        <v>許涴書</v>
      </c>
      <c r="F96" s="460" t="str">
        <f>IF($D96="","",VLOOKUP($D96,'[6]男單3.0名單'!$A$6:$P$261,3))</f>
        <v>無</v>
      </c>
      <c r="G96" s="460"/>
      <c r="H96" s="460"/>
      <c r="I96" s="199"/>
      <c r="J96" s="212"/>
      <c r="K96" s="212"/>
      <c r="L96" s="212"/>
      <c r="M96" s="226"/>
      <c r="N96" s="212">
        <v>63</v>
      </c>
      <c r="O96" s="239"/>
      <c r="P96" s="237"/>
      <c r="Q96" s="236"/>
      <c r="R96" s="54"/>
    </row>
    <row r="97" spans="1:18" s="55" customFormat="1" ht="13.5" customHeight="1">
      <c r="A97" s="206"/>
      <c r="B97" s="207"/>
      <c r="C97" s="208"/>
      <c r="D97" s="209"/>
      <c r="E97" s="200"/>
      <c r="F97" s="200"/>
      <c r="G97" s="200"/>
      <c r="H97" s="210" t="s">
        <v>14</v>
      </c>
      <c r="I97" s="211" t="s">
        <v>470</v>
      </c>
      <c r="J97" s="199" t="str">
        <f>UPPER(IF(OR(I97="a",I97="as"),E96,IF(OR(I97="b",I97="bs"),E98,)))</f>
        <v>許涴書</v>
      </c>
      <c r="K97" s="199"/>
      <c r="L97" s="212"/>
      <c r="M97" s="226"/>
      <c r="N97" s="230"/>
      <c r="O97" s="239"/>
      <c r="P97" s="237"/>
      <c r="Q97" s="236"/>
      <c r="R97" s="54"/>
    </row>
    <row r="98" spans="1:18" s="55" customFormat="1" ht="13.5" customHeight="1">
      <c r="A98" s="206" t="s">
        <v>484</v>
      </c>
      <c r="B98" s="195">
        <f>IF($D98="","",VLOOKUP($D98,'[6]男單3.0名單'!$A$6:$P$261,15))</f>
        <v>0</v>
      </c>
      <c r="C98" s="196">
        <f>IF($D98="","",VLOOKUP($D98,'[6]男單3.0名單'!$A$6:$P$261,16))</f>
        <v>0</v>
      </c>
      <c r="D98" s="197">
        <v>222</v>
      </c>
      <c r="E98" s="198" t="str">
        <f>UPPER(IF($D98="","",VLOOKUP($D98,'[6]男單3.0名單'!$A$6:$P$261,2)))</f>
        <v>BYE</v>
      </c>
      <c r="F98" s="460">
        <f>IF($D98="","",VLOOKUP($D98,'[6]男單3.0名單'!$A$6:$P$261,3))</f>
        <v>0</v>
      </c>
      <c r="G98" s="460"/>
      <c r="H98" s="460"/>
      <c r="I98" s="218"/>
      <c r="J98" s="212"/>
      <c r="K98" s="219"/>
      <c r="L98" s="212"/>
      <c r="M98" s="226"/>
      <c r="N98" s="230"/>
      <c r="O98" s="239"/>
      <c r="P98" s="237"/>
      <c r="Q98" s="236"/>
      <c r="R98" s="54"/>
    </row>
    <row r="99" spans="1:18" s="55" customFormat="1" ht="13.5" customHeight="1">
      <c r="A99" s="206"/>
      <c r="B99" s="207"/>
      <c r="C99" s="208"/>
      <c r="D99" s="209"/>
      <c r="E99" s="200"/>
      <c r="F99" s="200"/>
      <c r="G99" s="200"/>
      <c r="H99" s="200"/>
      <c r="I99" s="212"/>
      <c r="J99" s="220" t="s">
        <v>14</v>
      </c>
      <c r="K99" s="227" t="s">
        <v>470</v>
      </c>
      <c r="L99" s="199" t="str">
        <f>UPPER(IF(OR(K99="a",K99="as"),J97,IF(OR(K99="b",K99="bs"),J101,)))</f>
        <v>許涴書</v>
      </c>
      <c r="M99" s="232"/>
      <c r="N99" s="230"/>
      <c r="O99" s="239"/>
      <c r="P99" s="237"/>
      <c r="Q99" s="236"/>
      <c r="R99" s="54"/>
    </row>
    <row r="100" spans="1:18" s="55" customFormat="1" ht="13.5" customHeight="1">
      <c r="A100" s="206" t="s">
        <v>485</v>
      </c>
      <c r="B100" s="195">
        <f>IF($D100="","",VLOOKUP($D100,'[6]男單3.0名單'!$A$6:$P$261,15))</f>
        <v>0</v>
      </c>
      <c r="C100" s="196">
        <f>IF($D100="","",VLOOKUP($D100,'[6]男單3.0名單'!$A$6:$P$261,16))</f>
        <v>0</v>
      </c>
      <c r="D100" s="197">
        <v>32</v>
      </c>
      <c r="E100" s="198" t="str">
        <f>UPPER(IF($D100="","",VLOOKUP($D100,'[6]男單3.0名單'!$A$6:$P$261,2)))</f>
        <v>許祐豪</v>
      </c>
      <c r="F100" s="460" t="str">
        <f>IF($D100="","",VLOOKUP($D100,'[6]男單3.0名單'!$A$6:$P$261,3))</f>
        <v>元智大學</v>
      </c>
      <c r="G100" s="460"/>
      <c r="H100" s="460"/>
      <c r="I100" s="199"/>
      <c r="J100" s="212"/>
      <c r="K100" s="219"/>
      <c r="L100" s="212">
        <v>63</v>
      </c>
      <c r="M100" s="224"/>
      <c r="N100" s="230"/>
      <c r="O100" s="239"/>
      <c r="P100" s="237"/>
      <c r="Q100" s="236"/>
      <c r="R100" s="54"/>
    </row>
    <row r="101" spans="1:18" s="55" customFormat="1" ht="13.5" customHeight="1">
      <c r="A101" s="206"/>
      <c r="B101" s="207"/>
      <c r="C101" s="208"/>
      <c r="D101" s="209"/>
      <c r="E101" s="200"/>
      <c r="F101" s="200"/>
      <c r="G101" s="200"/>
      <c r="H101" s="210" t="s">
        <v>14</v>
      </c>
      <c r="I101" s="211" t="s">
        <v>470</v>
      </c>
      <c r="J101" s="199" t="str">
        <f>UPPER(IF(OR(I101="a",I101="as"),E100,IF(OR(I101="b",I101="bs"),E102,)))</f>
        <v>許祐豪</v>
      </c>
      <c r="K101" s="218"/>
      <c r="L101" s="212"/>
      <c r="M101" s="224"/>
      <c r="N101" s="230"/>
      <c r="O101" s="239"/>
      <c r="P101" s="237"/>
      <c r="Q101" s="236"/>
      <c r="R101" s="54"/>
    </row>
    <row r="102" spans="1:18" s="55" customFormat="1" ht="13.5" customHeight="1">
      <c r="A102" s="194" t="s">
        <v>486</v>
      </c>
      <c r="B102" s="195">
        <f>IF($D102="","",VLOOKUP($D102,'[6]男單3.0名單'!$A$6:$P$261,15))</f>
        <v>0</v>
      </c>
      <c r="C102" s="196">
        <f>IF($D102="","",VLOOKUP($D102,'[6]男單3.0名單'!$A$6:$P$261,16))</f>
        <v>0</v>
      </c>
      <c r="D102" s="197">
        <v>222</v>
      </c>
      <c r="E102" s="198" t="str">
        <f>UPPER(IF($D102="","",VLOOKUP($D102,'[6]男單3.0名單'!$A$6:$P$261,2)))</f>
        <v>BYE</v>
      </c>
      <c r="F102" s="460">
        <f>IF($D102="","",VLOOKUP($D102,'[6]男單3.0名單'!$A$6:$P$261,3))</f>
        <v>0</v>
      </c>
      <c r="G102" s="460"/>
      <c r="H102" s="460"/>
      <c r="I102" s="218"/>
      <c r="J102" s="212"/>
      <c r="K102" s="212"/>
      <c r="L102" s="212"/>
      <c r="M102" s="224"/>
      <c r="N102" s="239"/>
      <c r="O102" s="239"/>
      <c r="P102" s="237"/>
      <c r="Q102" s="236"/>
      <c r="R102" s="54"/>
    </row>
    <row r="103" spans="1:19" s="55" customFormat="1" ht="13.5" customHeight="1">
      <c r="A103" s="206"/>
      <c r="B103" s="207"/>
      <c r="C103" s="208"/>
      <c r="D103" s="209"/>
      <c r="E103" s="200"/>
      <c r="F103" s="200"/>
      <c r="G103" s="200"/>
      <c r="H103" s="200"/>
      <c r="I103" s="212"/>
      <c r="J103" s="212"/>
      <c r="K103" s="212"/>
      <c r="L103" s="212"/>
      <c r="M103" s="224"/>
      <c r="N103" s="240"/>
      <c r="O103" s="241"/>
      <c r="P103" s="242" t="s">
        <v>487</v>
      </c>
      <c r="Q103" s="199" t="str">
        <f>UPPER(IF(OR(P103="a",P103="as"),P87,IF(OR(P103="b",P103="bs"),P119,)))</f>
        <v>范振祥</v>
      </c>
      <c r="R103" s="54"/>
      <c r="S103" s="234" t="s">
        <v>488</v>
      </c>
    </row>
    <row r="104" spans="1:18" s="55" customFormat="1" ht="13.5" customHeight="1">
      <c r="A104" s="194" t="s">
        <v>489</v>
      </c>
      <c r="B104" s="195">
        <f>IF($D104="","",VLOOKUP($D104,'[6]男單3.0名單'!$A$6:$P$261,15))</f>
        <v>0</v>
      </c>
      <c r="C104" s="196">
        <f>IF($D104="","",VLOOKUP($D104,'[6]男單3.0名單'!$A$6:$P$261,16))</f>
        <v>0</v>
      </c>
      <c r="D104" s="197">
        <v>23</v>
      </c>
      <c r="E104" s="198" t="str">
        <f>UPPER(IF($D104="","",VLOOKUP($D104,'[6]男單3.0名單'!$A$6:$P$261,2)))</f>
        <v>王照宇</v>
      </c>
      <c r="F104" s="460">
        <f>IF($D104="","",VLOOKUP($D104,'[6]男單3.0名單'!$A$6:$P$261,3))</f>
        <v>0</v>
      </c>
      <c r="G104" s="460"/>
      <c r="H104" s="460"/>
      <c r="I104" s="199"/>
      <c r="J104" s="212"/>
      <c r="K104" s="212"/>
      <c r="L104" s="212"/>
      <c r="M104" s="224"/>
      <c r="N104" s="220" t="s">
        <v>14</v>
      </c>
      <c r="O104" s="243" t="s">
        <v>490</v>
      </c>
      <c r="P104" s="219"/>
      <c r="Q104" s="445">
        <v>61</v>
      </c>
      <c r="R104" s="54"/>
    </row>
    <row r="105" spans="1:18" s="55" customFormat="1" ht="13.5" customHeight="1">
      <c r="A105" s="206"/>
      <c r="B105" s="207"/>
      <c r="C105" s="208"/>
      <c r="D105" s="209"/>
      <c r="E105" s="200"/>
      <c r="F105" s="200"/>
      <c r="G105" s="200"/>
      <c r="H105" s="210" t="s">
        <v>14</v>
      </c>
      <c r="I105" s="211" t="s">
        <v>470</v>
      </c>
      <c r="J105" s="199" t="str">
        <f>UPPER(IF(OR(I105="a",I105="as"),E104,IF(OR(I105="b",I105="bs"),E106,)))</f>
        <v>王照宇</v>
      </c>
      <c r="K105" s="199"/>
      <c r="L105" s="212"/>
      <c r="M105" s="224"/>
      <c r="N105" s="230"/>
      <c r="O105" s="239"/>
      <c r="P105" s="237"/>
      <c r="Q105" s="236"/>
      <c r="R105" s="54"/>
    </row>
    <row r="106" spans="1:18" s="55" customFormat="1" ht="13.5" customHeight="1">
      <c r="A106" s="206" t="s">
        <v>491</v>
      </c>
      <c r="B106" s="195">
        <f>IF($D106="","",VLOOKUP($D106,'[6]男單3.0名單'!$A$6:$P$261,15))</f>
        <v>0</v>
      </c>
      <c r="C106" s="196">
        <f>IF($D106="","",VLOOKUP($D106,'[6]男單3.0名單'!$A$6:$P$261,16))</f>
        <v>0</v>
      </c>
      <c r="D106" s="197">
        <v>222</v>
      </c>
      <c r="E106" s="198" t="str">
        <f>UPPER(IF($D106="","",VLOOKUP($D106,'[6]男單3.0名單'!$A$6:$P$261,2)))</f>
        <v>BYE</v>
      </c>
      <c r="F106" s="460">
        <f>IF($D106="","",VLOOKUP($D106,'[6]男單3.0名單'!$A$6:$P$261,3))</f>
        <v>0</v>
      </c>
      <c r="G106" s="460"/>
      <c r="H106" s="460"/>
      <c r="I106" s="218"/>
      <c r="J106" s="212"/>
      <c r="K106" s="219"/>
      <c r="L106" s="212"/>
      <c r="M106" s="224"/>
      <c r="N106" s="230"/>
      <c r="O106" s="239"/>
      <c r="P106" s="237"/>
      <c r="Q106" s="236"/>
      <c r="R106" s="54"/>
    </row>
    <row r="107" spans="1:18" s="55" customFormat="1" ht="13.5" customHeight="1">
      <c r="A107" s="206"/>
      <c r="B107" s="207"/>
      <c r="C107" s="208"/>
      <c r="D107" s="209"/>
      <c r="E107" s="200"/>
      <c r="F107" s="200"/>
      <c r="G107" s="200"/>
      <c r="H107" s="200"/>
      <c r="I107" s="212"/>
      <c r="J107" s="220" t="s">
        <v>14</v>
      </c>
      <c r="K107" s="227" t="s">
        <v>470</v>
      </c>
      <c r="L107" s="199" t="str">
        <f>UPPER(IF(OR(K107="a",K107="as"),J105,IF(OR(K107="b",K107="bs"),J109,)))</f>
        <v>王照宇</v>
      </c>
      <c r="M107" s="228"/>
      <c r="N107" s="230"/>
      <c r="O107" s="239"/>
      <c r="P107" s="237"/>
      <c r="Q107" s="236"/>
      <c r="R107" s="54"/>
    </row>
    <row r="108" spans="1:18" s="55" customFormat="1" ht="13.5" customHeight="1">
      <c r="A108" s="206" t="s">
        <v>492</v>
      </c>
      <c r="B108" s="195">
        <f>IF($D108="","",VLOOKUP($D108,'[6]男單3.0名單'!$A$6:$P$261,15))</f>
        <v>0</v>
      </c>
      <c r="C108" s="196">
        <f>IF($D108="","",VLOOKUP($D108,'[6]男單3.0名單'!$A$6:$P$261,16))</f>
        <v>0</v>
      </c>
      <c r="D108" s="197">
        <v>62</v>
      </c>
      <c r="E108" s="198" t="str">
        <f>UPPER(IF($D108="","",VLOOKUP($D108,'[6]男單3.0名單'!$A$6:$P$261,2)))</f>
        <v>李秉謙</v>
      </c>
      <c r="F108" s="460" t="str">
        <f>IF($D108="","",VLOOKUP($D108,'[6]男單3.0名單'!$A$6:$P$261,3))</f>
        <v>長庚大學</v>
      </c>
      <c r="G108" s="460"/>
      <c r="H108" s="460"/>
      <c r="I108" s="199"/>
      <c r="J108" s="212"/>
      <c r="K108" s="219"/>
      <c r="L108" s="212">
        <v>61</v>
      </c>
      <c r="M108" s="226"/>
      <c r="N108" s="230"/>
      <c r="O108" s="239"/>
      <c r="P108" s="237"/>
      <c r="Q108" s="236"/>
      <c r="R108" s="54"/>
    </row>
    <row r="109" spans="1:18" s="55" customFormat="1" ht="13.5" customHeight="1">
      <c r="A109" s="206"/>
      <c r="B109" s="207"/>
      <c r="C109" s="208"/>
      <c r="D109" s="209"/>
      <c r="E109" s="200"/>
      <c r="F109" s="200"/>
      <c r="G109" s="200"/>
      <c r="H109" s="210" t="s">
        <v>14</v>
      </c>
      <c r="I109" s="211" t="s">
        <v>470</v>
      </c>
      <c r="J109" s="199" t="str">
        <f>UPPER(IF(OR(I109="a",I109="as"),E108,IF(OR(I109="b",I109="bs"),E110,)))</f>
        <v>李秉謙</v>
      </c>
      <c r="K109" s="218"/>
      <c r="L109" s="212"/>
      <c r="M109" s="226"/>
      <c r="N109" s="230"/>
      <c r="O109" s="239"/>
      <c r="P109" s="237"/>
      <c r="Q109" s="236"/>
      <c r="R109" s="54"/>
    </row>
    <row r="110" spans="1:18" s="55" customFormat="1" ht="13.5" customHeight="1">
      <c r="A110" s="206" t="s">
        <v>493</v>
      </c>
      <c r="B110" s="195">
        <f>IF($D110="","",VLOOKUP($D110,'[6]男單3.0名單'!$A$6:$P$261,15))</f>
        <v>0</v>
      </c>
      <c r="C110" s="196">
        <f>IF($D110="","",VLOOKUP($D110,'[6]男單3.0名單'!$A$6:$P$261,16))</f>
        <v>0</v>
      </c>
      <c r="D110" s="197">
        <v>222</v>
      </c>
      <c r="E110" s="198" t="str">
        <f>UPPER(IF($D110="","",VLOOKUP($D110,'[6]男單3.0名單'!$A$6:$P$261,2)))</f>
        <v>BYE</v>
      </c>
      <c r="F110" s="460">
        <f>IF($D110="","",VLOOKUP($D110,'[6]男單3.0名單'!$A$6:$P$261,3))</f>
        <v>0</v>
      </c>
      <c r="G110" s="460"/>
      <c r="H110" s="460"/>
      <c r="I110" s="218"/>
      <c r="J110" s="212"/>
      <c r="K110" s="212"/>
      <c r="L110" s="212"/>
      <c r="M110" s="226"/>
      <c r="N110" s="230"/>
      <c r="O110" s="239"/>
      <c r="P110" s="237"/>
      <c r="Q110" s="236"/>
      <c r="R110" s="54"/>
    </row>
    <row r="111" spans="1:18" s="55" customFormat="1" ht="13.5" customHeight="1">
      <c r="A111" s="206"/>
      <c r="B111" s="207"/>
      <c r="C111" s="208"/>
      <c r="D111" s="209"/>
      <c r="E111" s="200"/>
      <c r="F111" s="200"/>
      <c r="G111" s="200"/>
      <c r="H111" s="210" t="s">
        <v>14</v>
      </c>
      <c r="I111" s="212"/>
      <c r="J111" s="212"/>
      <c r="K111" s="212"/>
      <c r="L111" s="220" t="s">
        <v>14</v>
      </c>
      <c r="M111" s="227" t="s">
        <v>472</v>
      </c>
      <c r="N111" s="199" t="str">
        <f>UPPER(IF(OR(M111="a",M111="as"),L107,IF(OR(M111="b",M111="bs"),L115,)))</f>
        <v>曾煜翔</v>
      </c>
      <c r="O111" s="244"/>
      <c r="P111" s="237"/>
      <c r="Q111" s="236"/>
      <c r="R111" s="54"/>
    </row>
    <row r="112" spans="1:18" s="55" customFormat="1" ht="13.5" customHeight="1">
      <c r="A112" s="206" t="s">
        <v>494</v>
      </c>
      <c r="B112" s="195">
        <f>IF($D112="","",VLOOKUP($D112,'[6]男單3.0名單'!$A$6:$P$261,15))</f>
        <v>0</v>
      </c>
      <c r="C112" s="196">
        <f>IF($D112="","",VLOOKUP($D112,'[6]男單3.0名單'!$A$6:$P$261,16))</f>
        <v>0</v>
      </c>
      <c r="D112" s="197">
        <v>86</v>
      </c>
      <c r="E112" s="198" t="str">
        <f>UPPER(IF($D112="","",VLOOKUP($D112,'[6]男單3.0名單'!$A$6:$P$261,2)))</f>
        <v>朱致力</v>
      </c>
      <c r="F112" s="460">
        <f>IF($D112="","",VLOOKUP($D112,'[6]男單3.0名單'!$A$6:$P$261,3))</f>
        <v>0</v>
      </c>
      <c r="G112" s="460"/>
      <c r="H112" s="460"/>
      <c r="I112" s="199"/>
      <c r="J112" s="212"/>
      <c r="K112" s="212"/>
      <c r="L112" s="212"/>
      <c r="M112" s="226"/>
      <c r="N112" s="212">
        <v>62</v>
      </c>
      <c r="O112" s="229"/>
      <c r="P112" s="237"/>
      <c r="Q112" s="236"/>
      <c r="R112" s="54"/>
    </row>
    <row r="113" spans="1:18" s="55" customFormat="1" ht="13.5" customHeight="1">
      <c r="A113" s="206"/>
      <c r="B113" s="207"/>
      <c r="C113" s="208"/>
      <c r="D113" s="209"/>
      <c r="E113" s="200"/>
      <c r="F113" s="200"/>
      <c r="G113" s="200"/>
      <c r="H113" s="210" t="s">
        <v>14</v>
      </c>
      <c r="I113" s="211" t="s">
        <v>470</v>
      </c>
      <c r="J113" s="199" t="str">
        <f>UPPER(IF(OR(I113="a",I113="as"),E112,IF(OR(I113="b",I113="bs"),E114,)))</f>
        <v>朱致力</v>
      </c>
      <c r="K113" s="199"/>
      <c r="L113" s="212"/>
      <c r="M113" s="226"/>
      <c r="N113" s="230"/>
      <c r="O113" s="229"/>
      <c r="P113" s="237"/>
      <c r="Q113" s="236"/>
      <c r="R113" s="54"/>
    </row>
    <row r="114" spans="1:18" s="55" customFormat="1" ht="13.5" customHeight="1">
      <c r="A114" s="206" t="s">
        <v>495</v>
      </c>
      <c r="B114" s="195">
        <f>IF($D114="","",VLOOKUP($D114,'[6]男單3.0名單'!$A$6:$P$261,15))</f>
        <v>0</v>
      </c>
      <c r="C114" s="196">
        <f>IF($D114="","",VLOOKUP($D114,'[6]男單3.0名單'!$A$6:$P$261,16))</f>
        <v>0</v>
      </c>
      <c r="D114" s="197">
        <v>222</v>
      </c>
      <c r="E114" s="198" t="str">
        <f>UPPER(IF($D114="","",VLOOKUP($D114,'[6]男單3.0名單'!$A$6:$P$261,2)))</f>
        <v>BYE</v>
      </c>
      <c r="F114" s="460">
        <f>IF($D114="","",VLOOKUP($D114,'[6]男單3.0名單'!$A$6:$P$261,3))</f>
        <v>0</v>
      </c>
      <c r="G114" s="460"/>
      <c r="H114" s="460"/>
      <c r="I114" s="218"/>
      <c r="J114" s="212"/>
      <c r="K114" s="219"/>
      <c r="L114" s="212"/>
      <c r="M114" s="226"/>
      <c r="N114" s="230"/>
      <c r="O114" s="229"/>
      <c r="P114" s="237"/>
      <c r="Q114" s="236"/>
      <c r="R114" s="54"/>
    </row>
    <row r="115" spans="1:18" s="55" customFormat="1" ht="13.5" customHeight="1">
      <c r="A115" s="206"/>
      <c r="B115" s="207"/>
      <c r="C115" s="208"/>
      <c r="D115" s="209"/>
      <c r="E115" s="200"/>
      <c r="F115" s="200"/>
      <c r="G115" s="200"/>
      <c r="H115" s="200"/>
      <c r="I115" s="212"/>
      <c r="J115" s="220" t="s">
        <v>14</v>
      </c>
      <c r="K115" s="227" t="s">
        <v>472</v>
      </c>
      <c r="L115" s="199" t="str">
        <f>UPPER(IF(OR(K115="a",K115="as"),J113,IF(OR(K115="b",K115="bs"),J117,)))</f>
        <v>曾煜翔</v>
      </c>
      <c r="M115" s="232"/>
      <c r="N115" s="230"/>
      <c r="O115" s="229"/>
      <c r="P115" s="237"/>
      <c r="Q115" s="236"/>
      <c r="R115" s="54"/>
    </row>
    <row r="116" spans="1:18" s="55" customFormat="1" ht="13.5" customHeight="1">
      <c r="A116" s="206" t="s">
        <v>496</v>
      </c>
      <c r="B116" s="195">
        <f>IF($D116="","",VLOOKUP($D116,'[6]男單3.0名單'!$A$6:$P$261,15))</f>
        <v>0</v>
      </c>
      <c r="C116" s="196">
        <f>IF($D116="","",VLOOKUP($D116,'[6]男單3.0名單'!$A$6:$P$261,16))</f>
        <v>0</v>
      </c>
      <c r="D116" s="197">
        <v>94</v>
      </c>
      <c r="E116" s="198" t="str">
        <f>UPPER(IF($D116="","",VLOOKUP($D116,'[6]男單3.0名單'!$A$6:$P$261,2)))</f>
        <v>曾煜翔</v>
      </c>
      <c r="F116" s="460" t="str">
        <f>IF($D116="","",VLOOKUP($D116,'[6]男單3.0名單'!$A$6:$P$261,3))</f>
        <v>育達商葉科技大學</v>
      </c>
      <c r="G116" s="460"/>
      <c r="H116" s="460"/>
      <c r="I116" s="199"/>
      <c r="J116" s="212"/>
      <c r="K116" s="219"/>
      <c r="L116" s="212">
        <v>61</v>
      </c>
      <c r="M116" s="224"/>
      <c r="N116" s="230"/>
      <c r="O116" s="229"/>
      <c r="P116" s="237"/>
      <c r="Q116" s="236"/>
      <c r="R116" s="54"/>
    </row>
    <row r="117" spans="1:18" s="55" customFormat="1" ht="13.5" customHeight="1">
      <c r="A117" s="206"/>
      <c r="B117" s="207"/>
      <c r="C117" s="208"/>
      <c r="D117" s="209"/>
      <c r="E117" s="200"/>
      <c r="F117" s="200"/>
      <c r="G117" s="200"/>
      <c r="H117" s="210" t="s">
        <v>14</v>
      </c>
      <c r="I117" s="211" t="s">
        <v>470</v>
      </c>
      <c r="J117" s="199" t="str">
        <f>UPPER(IF(OR(I117="a",I117="as"),E116,IF(OR(I117="b",I117="bs"),E118,)))</f>
        <v>曾煜翔</v>
      </c>
      <c r="K117" s="218"/>
      <c r="L117" s="212"/>
      <c r="M117" s="224"/>
      <c r="N117" s="230"/>
      <c r="O117" s="229"/>
      <c r="P117" s="245"/>
      <c r="Q117" s="236"/>
      <c r="R117" s="54"/>
    </row>
    <row r="118" spans="1:18" s="55" customFormat="1" ht="13.5" customHeight="1">
      <c r="A118" s="194" t="s">
        <v>497</v>
      </c>
      <c r="B118" s="195">
        <f>IF($D118="","",VLOOKUP($D118,'[6]男單3.0名單'!$A$6:$P$261,15))</f>
        <v>0</v>
      </c>
      <c r="C118" s="196">
        <f>IF($D118="","",VLOOKUP($D118,'[6]男單3.0名單'!$A$6:$P$261,16))</f>
        <v>0</v>
      </c>
      <c r="D118" s="197">
        <v>222</v>
      </c>
      <c r="E118" s="198" t="str">
        <f>UPPER(IF($D118="","",VLOOKUP($D118,'[6]男單3.0名單'!$A$6:$P$261,2)))</f>
        <v>BYE</v>
      </c>
      <c r="F118" s="460">
        <f>IF($D118="","",VLOOKUP($D118,'[6]男單3.0名單'!$A$6:$P$261,3))</f>
        <v>0</v>
      </c>
      <c r="G118" s="460"/>
      <c r="H118" s="460"/>
      <c r="I118" s="218"/>
      <c r="J118" s="212"/>
      <c r="K118" s="212"/>
      <c r="L118" s="212"/>
      <c r="M118" s="224"/>
      <c r="N118" s="230"/>
      <c r="O118" s="229"/>
      <c r="P118" s="237"/>
      <c r="Q118" s="236"/>
      <c r="R118" s="54"/>
    </row>
    <row r="119" spans="1:18" s="55" customFormat="1" ht="13.5" customHeight="1">
      <c r="A119" s="206"/>
      <c r="B119" s="207"/>
      <c r="C119" s="208"/>
      <c r="D119" s="209"/>
      <c r="E119" s="200"/>
      <c r="F119" s="200"/>
      <c r="G119" s="200"/>
      <c r="H119" s="200"/>
      <c r="I119" s="212"/>
      <c r="J119" s="212"/>
      <c r="K119" s="212"/>
      <c r="L119" s="212"/>
      <c r="M119" s="224"/>
      <c r="N119" s="220" t="s">
        <v>14</v>
      </c>
      <c r="O119" s="227" t="s">
        <v>498</v>
      </c>
      <c r="P119" s="218" t="str">
        <f>UPPER(IF(OR(O119="a",O119="as"),N111,IF(OR(O119="b",O119="bs"),N127,)))</f>
        <v>鄧丞敦</v>
      </c>
      <c r="Q119" s="246"/>
      <c r="R119" s="54"/>
    </row>
    <row r="120" spans="1:18" s="55" customFormat="1" ht="13.5" customHeight="1">
      <c r="A120" s="194" t="s">
        <v>499</v>
      </c>
      <c r="B120" s="195">
        <f>IF($D120="","",VLOOKUP($D120,'[6]男單3.0名單'!$A$6:$P$261,15))</f>
        <v>0</v>
      </c>
      <c r="C120" s="196">
        <f>IF($D120="","",VLOOKUP($D120,'[6]男單3.0名單'!$A$6:$P$261,16))</f>
        <v>0</v>
      </c>
      <c r="D120" s="197">
        <v>33</v>
      </c>
      <c r="E120" s="198" t="str">
        <f>UPPER(IF($D120="","",VLOOKUP($D120,'[6]男單3.0名單'!$A$6:$P$261,2)))</f>
        <v>鄭由承</v>
      </c>
      <c r="F120" s="460" t="str">
        <f>IF($D120="","",VLOOKUP($D120,'[6]男單3.0名單'!$A$6:$P$261,3))</f>
        <v>臺北醫學大學</v>
      </c>
      <c r="G120" s="460"/>
      <c r="H120" s="460"/>
      <c r="I120" s="199"/>
      <c r="J120" s="212"/>
      <c r="K120" s="212"/>
      <c r="L120" s="212"/>
      <c r="M120" s="224"/>
      <c r="N120" s="230"/>
      <c r="O120" s="229"/>
      <c r="P120" s="212">
        <v>62</v>
      </c>
      <c r="Q120" s="231"/>
      <c r="R120" s="54"/>
    </row>
    <row r="121" spans="1:18" s="55" customFormat="1" ht="13.5" customHeight="1">
      <c r="A121" s="206"/>
      <c r="B121" s="207"/>
      <c r="C121" s="208"/>
      <c r="D121" s="209"/>
      <c r="E121" s="200"/>
      <c r="F121" s="200"/>
      <c r="G121" s="200"/>
      <c r="H121" s="210" t="s">
        <v>14</v>
      </c>
      <c r="I121" s="211" t="s">
        <v>470</v>
      </c>
      <c r="J121" s="199" t="str">
        <f>UPPER(IF(OR(I121="a",I121="as"),E120,IF(OR(I121="b",I121="bs"),E122,)))</f>
        <v>鄭由承</v>
      </c>
      <c r="K121" s="199"/>
      <c r="L121" s="212"/>
      <c r="M121" s="224"/>
      <c r="N121" s="230"/>
      <c r="O121" s="229"/>
      <c r="P121" s="230"/>
      <c r="Q121" s="231"/>
      <c r="R121" s="54"/>
    </row>
    <row r="122" spans="1:18" s="55" customFormat="1" ht="13.5" customHeight="1">
      <c r="A122" s="206" t="s">
        <v>500</v>
      </c>
      <c r="B122" s="195">
        <f>IF($D122="","",VLOOKUP($D122,'[6]男單3.0名單'!$A$6:$P$261,15))</f>
        <v>0</v>
      </c>
      <c r="C122" s="196">
        <f>IF($D122="","",VLOOKUP($D122,'[6]男單3.0名單'!$A$6:$P$261,16))</f>
        <v>0</v>
      </c>
      <c r="D122" s="197">
        <v>222</v>
      </c>
      <c r="E122" s="198" t="str">
        <f>UPPER(IF($D122="","",VLOOKUP($D122,'[6]男單3.0名單'!$A$6:$P$261,2)))</f>
        <v>BYE</v>
      </c>
      <c r="F122" s="460">
        <f>IF($D122="","",VLOOKUP($D122,'[6]男單3.0名單'!$A$6:$P$261,3))</f>
        <v>0</v>
      </c>
      <c r="G122" s="460"/>
      <c r="H122" s="460"/>
      <c r="I122" s="218"/>
      <c r="J122" s="212"/>
      <c r="K122" s="219"/>
      <c r="L122" s="212"/>
      <c r="M122" s="224"/>
      <c r="N122" s="230"/>
      <c r="O122" s="229"/>
      <c r="P122" s="230"/>
      <c r="Q122" s="231"/>
      <c r="R122" s="54"/>
    </row>
    <row r="123" spans="1:18" s="55" customFormat="1" ht="13.5" customHeight="1">
      <c r="A123" s="206"/>
      <c r="B123" s="207"/>
      <c r="C123" s="208"/>
      <c r="D123" s="209"/>
      <c r="E123" s="200"/>
      <c r="F123" s="200"/>
      <c r="G123" s="200"/>
      <c r="H123" s="200"/>
      <c r="I123" s="212"/>
      <c r="J123" s="220" t="s">
        <v>14</v>
      </c>
      <c r="K123" s="227" t="s">
        <v>472</v>
      </c>
      <c r="L123" s="199" t="str">
        <f>UPPER(IF(OR(K123="a",K123="as"),J121,IF(OR(K123="b",K123="bs"),J125,)))</f>
        <v>蔡易成</v>
      </c>
      <c r="M123" s="228"/>
      <c r="N123" s="230"/>
      <c r="O123" s="229"/>
      <c r="P123" s="230"/>
      <c r="Q123" s="231"/>
      <c r="R123" s="54"/>
    </row>
    <row r="124" spans="1:18" s="55" customFormat="1" ht="13.5" customHeight="1">
      <c r="A124" s="206" t="s">
        <v>501</v>
      </c>
      <c r="B124" s="195">
        <f>IF($D124="","",VLOOKUP($D124,'[6]男單3.0名單'!$A$6:$P$261,15))</f>
        <v>0</v>
      </c>
      <c r="C124" s="196">
        <f>IF($D124="","",VLOOKUP($D124,'[6]男單3.0名單'!$A$6:$P$261,16))</f>
        <v>0</v>
      </c>
      <c r="D124" s="197">
        <v>22</v>
      </c>
      <c r="E124" s="198" t="str">
        <f>UPPER(IF($D124="","",VLOOKUP($D124,'[6]男單3.0名單'!$A$6:$P$261,2)))</f>
        <v>蔡易成</v>
      </c>
      <c r="F124" s="460">
        <f>IF($D124="","",VLOOKUP($D124,'[6]男單3.0名單'!$A$6:$P$261,3))</f>
        <v>0</v>
      </c>
      <c r="G124" s="460"/>
      <c r="H124" s="460"/>
      <c r="I124" s="199"/>
      <c r="J124" s="212"/>
      <c r="K124" s="219"/>
      <c r="L124" s="212" t="s">
        <v>502</v>
      </c>
      <c r="M124" s="226"/>
      <c r="N124" s="230"/>
      <c r="O124" s="229"/>
      <c r="P124" s="230"/>
      <c r="Q124" s="231"/>
      <c r="R124" s="96"/>
    </row>
    <row r="125" spans="1:18" s="55" customFormat="1" ht="13.5" customHeight="1">
      <c r="A125" s="206"/>
      <c r="B125" s="207"/>
      <c r="C125" s="208"/>
      <c r="D125" s="209"/>
      <c r="E125" s="200"/>
      <c r="F125" s="200"/>
      <c r="G125" s="200"/>
      <c r="H125" s="210" t="s">
        <v>14</v>
      </c>
      <c r="I125" s="211" t="s">
        <v>470</v>
      </c>
      <c r="J125" s="199" t="str">
        <f>UPPER(IF(OR(I125="a",I125="as"),E124,IF(OR(I125="b",I125="bs"),E126,)))</f>
        <v>蔡易成</v>
      </c>
      <c r="K125" s="218"/>
      <c r="L125" s="212"/>
      <c r="M125" s="226"/>
      <c r="N125" s="230"/>
      <c r="O125" s="229"/>
      <c r="P125" s="230"/>
      <c r="Q125" s="231"/>
      <c r="R125" s="54"/>
    </row>
    <row r="126" spans="1:18" s="55" customFormat="1" ht="13.5" customHeight="1">
      <c r="A126" s="206" t="s">
        <v>503</v>
      </c>
      <c r="B126" s="195">
        <f>IF($D126="","",VLOOKUP($D126,'[6]男單3.0名單'!$A$6:$P$261,15))</f>
        <v>0</v>
      </c>
      <c r="C126" s="196">
        <f>IF($D126="","",VLOOKUP($D126,'[6]男單3.0名單'!$A$6:$P$261,16))</f>
        <v>0</v>
      </c>
      <c r="D126" s="197">
        <v>222</v>
      </c>
      <c r="E126" s="198" t="str">
        <f>UPPER(IF($D126="","",VLOOKUP($D126,'[6]男單3.0名單'!$A$6:$P$261,2)))</f>
        <v>BYE</v>
      </c>
      <c r="F126" s="460">
        <f>IF($D126="","",VLOOKUP($D126,'[6]男單3.0名單'!$A$6:$P$261,3))</f>
        <v>0</v>
      </c>
      <c r="G126" s="460"/>
      <c r="H126" s="460"/>
      <c r="I126" s="218"/>
      <c r="J126" s="212"/>
      <c r="K126" s="212"/>
      <c r="L126" s="212"/>
      <c r="M126" s="226"/>
      <c r="N126" s="230"/>
      <c r="O126" s="229"/>
      <c r="P126" s="230"/>
      <c r="Q126" s="231"/>
      <c r="R126" s="54"/>
    </row>
    <row r="127" spans="1:18" s="55" customFormat="1" ht="13.5" customHeight="1">
      <c r="A127" s="206"/>
      <c r="B127" s="207"/>
      <c r="C127" s="208"/>
      <c r="D127" s="209"/>
      <c r="E127" s="200"/>
      <c r="F127" s="200"/>
      <c r="G127" s="200"/>
      <c r="H127" s="210" t="s">
        <v>14</v>
      </c>
      <c r="I127" s="212"/>
      <c r="J127" s="212"/>
      <c r="K127" s="212"/>
      <c r="L127" s="220" t="s">
        <v>14</v>
      </c>
      <c r="M127" s="227" t="s">
        <v>472</v>
      </c>
      <c r="N127" s="199" t="str">
        <f>UPPER(IF(OR(M127="a",M127="as"),L123,IF(OR(M127="b",M127="bs"),L131,)))</f>
        <v>鄧丞敦</v>
      </c>
      <c r="O127" s="238"/>
      <c r="P127" s="230"/>
      <c r="Q127" s="231"/>
      <c r="R127" s="54"/>
    </row>
    <row r="128" spans="1:18" s="55" customFormat="1" ht="13.5" customHeight="1">
      <c r="A128" s="206" t="s">
        <v>504</v>
      </c>
      <c r="B128" s="195">
        <f>IF($D128="","",VLOOKUP($D128,'[6]男單3.0名單'!$A$6:$P$261,15))</f>
        <v>0</v>
      </c>
      <c r="C128" s="196">
        <f>IF($D128="","",VLOOKUP($D128,'[6]男單3.0名單'!$A$6:$P$261,16))</f>
        <v>0</v>
      </c>
      <c r="D128" s="197">
        <v>56</v>
      </c>
      <c r="E128" s="198" t="str">
        <f>UPPER(IF($D128="","",VLOOKUP($D128,'[6]男單3.0名單'!$A$6:$P$261,2)))</f>
        <v>黃馨弘</v>
      </c>
      <c r="F128" s="460">
        <f>IF($D128="","",VLOOKUP($D128,'[6]男單3.0名單'!$A$6:$P$261,3))</f>
        <v>0</v>
      </c>
      <c r="G128" s="460"/>
      <c r="H128" s="460"/>
      <c r="I128" s="199"/>
      <c r="J128" s="212"/>
      <c r="K128" s="212"/>
      <c r="L128" s="212"/>
      <c r="M128" s="226"/>
      <c r="N128" s="212" t="s">
        <v>502</v>
      </c>
      <c r="O128" s="224"/>
      <c r="P128" s="225"/>
      <c r="Q128" s="217"/>
      <c r="R128" s="54"/>
    </row>
    <row r="129" spans="1:18" s="55" customFormat="1" ht="13.5" customHeight="1">
      <c r="A129" s="206"/>
      <c r="B129" s="207"/>
      <c r="C129" s="208"/>
      <c r="D129" s="209"/>
      <c r="E129" s="200"/>
      <c r="F129" s="200"/>
      <c r="G129" s="200"/>
      <c r="H129" s="210" t="s">
        <v>14</v>
      </c>
      <c r="I129" s="211" t="s">
        <v>470</v>
      </c>
      <c r="J129" s="199" t="str">
        <f>UPPER(IF(OR(I129="a",I129="as"),E128,IF(OR(I129="b",I129="bs"),E130,)))</f>
        <v>黃馨弘</v>
      </c>
      <c r="K129" s="199"/>
      <c r="L129" s="212"/>
      <c r="M129" s="226"/>
      <c r="N129" s="224"/>
      <c r="O129" s="224"/>
      <c r="P129" s="225"/>
      <c r="Q129" s="217"/>
      <c r="R129" s="54"/>
    </row>
    <row r="130" spans="1:18" s="55" customFormat="1" ht="13.5" customHeight="1">
      <c r="A130" s="206" t="s">
        <v>505</v>
      </c>
      <c r="B130" s="195">
        <f>IF($D130="","",VLOOKUP($D130,'[6]男單3.0名單'!$A$6:$P$261,15))</f>
        <v>0</v>
      </c>
      <c r="C130" s="196">
        <f>IF($D130="","",VLOOKUP($D130,'[6]男單3.0名單'!$A$6:$P$261,16))</f>
        <v>0</v>
      </c>
      <c r="D130" s="197">
        <v>222</v>
      </c>
      <c r="E130" s="198" t="str">
        <f>UPPER(IF($D130="","",VLOOKUP($D130,'[6]男單3.0名單'!$A$6:$P$261,2)))</f>
        <v>BYE</v>
      </c>
      <c r="F130" s="460">
        <f>IF($D130="","",VLOOKUP($D130,'[6]男單3.0名單'!$A$6:$P$261,3))</f>
        <v>0</v>
      </c>
      <c r="G130" s="460"/>
      <c r="H130" s="460"/>
      <c r="I130" s="218"/>
      <c r="J130" s="212"/>
      <c r="K130" s="219"/>
      <c r="L130" s="212"/>
      <c r="M130" s="226"/>
      <c r="N130" s="224"/>
      <c r="O130" s="224"/>
      <c r="P130" s="225"/>
      <c r="Q130" s="217"/>
      <c r="R130" s="54"/>
    </row>
    <row r="131" spans="1:18" s="55" customFormat="1" ht="13.5" customHeight="1">
      <c r="A131" s="206"/>
      <c r="B131" s="207"/>
      <c r="C131" s="208"/>
      <c r="D131" s="209"/>
      <c r="E131" s="200"/>
      <c r="F131" s="200"/>
      <c r="G131" s="200"/>
      <c r="H131" s="200"/>
      <c r="I131" s="212"/>
      <c r="J131" s="220" t="s">
        <v>14</v>
      </c>
      <c r="K131" s="227" t="s">
        <v>472</v>
      </c>
      <c r="L131" s="199" t="str">
        <f>UPPER(IF(OR(K131="a",K131="as"),J129,IF(OR(K131="b",K131="bs"),J133,)))</f>
        <v>鄧丞敦</v>
      </c>
      <c r="M131" s="232"/>
      <c r="N131" s="224"/>
      <c r="O131" s="224"/>
      <c r="P131" s="225"/>
      <c r="Q131" s="217"/>
      <c r="R131" s="54"/>
    </row>
    <row r="132" spans="1:18" s="55" customFormat="1" ht="13.5" customHeight="1">
      <c r="A132" s="206" t="s">
        <v>506</v>
      </c>
      <c r="B132" s="195">
        <f>IF($D132="","",VLOOKUP($D132,'[6]男單3.0名單'!$A$6:$P$261,15))</f>
        <v>0</v>
      </c>
      <c r="C132" s="196">
        <f>IF($D132="","",VLOOKUP($D132,'[6]男單3.0名單'!$A$6:$P$261,16))</f>
        <v>0</v>
      </c>
      <c r="D132" s="197">
        <v>63</v>
      </c>
      <c r="E132" s="198" t="str">
        <f>UPPER(IF($D132="","",VLOOKUP($D132,'[6]男單3.0名單'!$A$6:$P$261,2)))</f>
        <v>鄧丞敦</v>
      </c>
      <c r="F132" s="460" t="str">
        <f>IF($D132="","",VLOOKUP($D132,'[6]男單3.0名單'!$A$6:$P$261,3))</f>
        <v>瑞湖</v>
      </c>
      <c r="G132" s="460"/>
      <c r="H132" s="460"/>
      <c r="I132" s="199"/>
      <c r="J132" s="212"/>
      <c r="K132" s="219"/>
      <c r="L132" s="212">
        <v>62</v>
      </c>
      <c r="M132" s="224"/>
      <c r="N132" s="224"/>
      <c r="O132" s="224"/>
      <c r="P132" s="225"/>
      <c r="Q132" s="217"/>
      <c r="R132" s="54"/>
    </row>
    <row r="133" spans="1:18" s="55" customFormat="1" ht="13.5" customHeight="1">
      <c r="A133" s="206"/>
      <c r="B133" s="207"/>
      <c r="C133" s="208"/>
      <c r="D133" s="209"/>
      <c r="E133" s="200"/>
      <c r="F133" s="200"/>
      <c r="G133" s="200"/>
      <c r="H133" s="210" t="s">
        <v>14</v>
      </c>
      <c r="I133" s="211" t="s">
        <v>470</v>
      </c>
      <c r="J133" s="199" t="str">
        <f>UPPER(IF(OR(I133="a",I133="as"),E132,IF(OR(I133="b",I133="bs"),E134,)))</f>
        <v>鄧丞敦</v>
      </c>
      <c r="K133" s="218"/>
      <c r="L133" s="212"/>
      <c r="M133" s="224"/>
      <c r="N133" s="224"/>
      <c r="O133" s="224"/>
      <c r="P133" s="225"/>
      <c r="Q133" s="217"/>
      <c r="R133" s="54"/>
    </row>
    <row r="134" spans="1:18" s="55" customFormat="1" ht="13.5" customHeight="1">
      <c r="A134" s="194" t="s">
        <v>507</v>
      </c>
      <c r="B134" s="195">
        <f>IF($D134="","",VLOOKUP($D134,'[6]男單3.0名單'!$A$6:$P$261,15))</f>
        <v>0</v>
      </c>
      <c r="C134" s="196">
        <f>IF($D134="","",VLOOKUP($D134,'[6]男單3.0名單'!$A$6:$P$261,16))</f>
        <v>0</v>
      </c>
      <c r="D134" s="197">
        <v>222</v>
      </c>
      <c r="E134" s="198" t="str">
        <f>UPPER(IF($D134="","",VLOOKUP($D134,'[6]男單3.0名單'!$A$6:$P$261,2)))</f>
        <v>BYE</v>
      </c>
      <c r="F134" s="460">
        <f>IF($D134="","",VLOOKUP($D134,'[6]男單3.0名單'!$A$6:$P$261,3))</f>
        <v>0</v>
      </c>
      <c r="G134" s="460"/>
      <c r="H134" s="460"/>
      <c r="I134" s="218"/>
      <c r="J134" s="212"/>
      <c r="K134" s="212"/>
      <c r="L134" s="212"/>
      <c r="M134" s="212"/>
      <c r="N134" s="230"/>
      <c r="O134" s="239"/>
      <c r="P134" s="225"/>
      <c r="Q134" s="217"/>
      <c r="R134" s="54"/>
    </row>
    <row r="135" spans="1:19" s="185" customFormat="1" ht="14.25">
      <c r="A135" s="179"/>
      <c r="B135" s="180" t="s">
        <v>508</v>
      </c>
      <c r="C135" s="180" t="s">
        <v>509</v>
      </c>
      <c r="D135" s="181"/>
      <c r="E135" s="182" t="s">
        <v>510</v>
      </c>
      <c r="F135" s="462" t="s">
        <v>511</v>
      </c>
      <c r="G135" s="462"/>
      <c r="H135" s="462"/>
      <c r="I135" s="182"/>
      <c r="J135" s="180" t="s">
        <v>512</v>
      </c>
      <c r="K135" s="184"/>
      <c r="L135" s="180" t="s">
        <v>513</v>
      </c>
      <c r="M135" s="184"/>
      <c r="N135" s="180" t="s">
        <v>514</v>
      </c>
      <c r="O135" s="184"/>
      <c r="P135" s="180" t="s">
        <v>515</v>
      </c>
      <c r="Q135" s="180" t="s">
        <v>516</v>
      </c>
      <c r="S135" s="247"/>
    </row>
    <row r="136" spans="1:21" s="185" customFormat="1" ht="4.5" customHeight="1" thickBot="1">
      <c r="A136" s="253"/>
      <c r="B136" s="254"/>
      <c r="C136" s="254"/>
      <c r="D136" s="42"/>
      <c r="E136" s="255"/>
      <c r="F136" s="256"/>
      <c r="G136" s="256"/>
      <c r="H136" s="256"/>
      <c r="I136" s="255"/>
      <c r="J136" s="254"/>
      <c r="K136" s="257"/>
      <c r="L136" s="254"/>
      <c r="M136" s="257"/>
      <c r="N136" s="254"/>
      <c r="O136" s="257"/>
      <c r="P136" s="254"/>
      <c r="Q136" s="254"/>
      <c r="R136" s="258"/>
      <c r="S136" s="256"/>
      <c r="T136" s="258"/>
      <c r="U136" s="258"/>
    </row>
    <row r="137" spans="1:20" s="55" customFormat="1" ht="13.5" customHeight="1">
      <c r="A137" s="194" t="s">
        <v>517</v>
      </c>
      <c r="B137" s="195">
        <f>IF($D137="","",VLOOKUP($D137,'[6]男單3.0名單'!$A$6:$P$261,15))</f>
        <v>0</v>
      </c>
      <c r="C137" s="196">
        <f>IF($D137="","",VLOOKUP($D137,'[6]男單3.0名單'!$A$6:$P$261,16))</f>
        <v>0</v>
      </c>
      <c r="D137" s="197">
        <v>117</v>
      </c>
      <c r="E137" s="198" t="str">
        <f>UPPER(IF($D137="","",VLOOKUP($D137,'[6]男單3.0名單'!$A$6:$P$261,2)))</f>
        <v>郭沛明</v>
      </c>
      <c r="F137" s="460" t="str">
        <f>IF($D137="","",VLOOKUP($D137,'[6]男單3.0名單'!$A$6:$P$261,3))</f>
        <v>淡江大學</v>
      </c>
      <c r="G137" s="460"/>
      <c r="H137" s="460"/>
      <c r="I137" s="199"/>
      <c r="J137" s="200"/>
      <c r="K137" s="200"/>
      <c r="L137" s="200"/>
      <c r="M137" s="201"/>
      <c r="N137" s="202"/>
      <c r="O137" s="203"/>
      <c r="P137" s="204"/>
      <c r="Q137" s="205"/>
      <c r="R137" s="54"/>
      <c r="T137" s="56" t="e">
        <f>#REF!</f>
        <v>#REF!</v>
      </c>
    </row>
    <row r="138" spans="1:20" s="55" customFormat="1" ht="13.5" customHeight="1">
      <c r="A138" s="206"/>
      <c r="B138" s="207"/>
      <c r="C138" s="208"/>
      <c r="D138" s="209"/>
      <c r="E138" s="200"/>
      <c r="F138" s="200"/>
      <c r="G138" s="200"/>
      <c r="H138" s="210" t="s">
        <v>14</v>
      </c>
      <c r="I138" s="211" t="s">
        <v>470</v>
      </c>
      <c r="J138" s="199" t="str">
        <f>UPPER(IF(OR(I138="a",I138="as"),E137,IF(OR(I138="b",I138="bs"),E139,)))</f>
        <v>郭沛明</v>
      </c>
      <c r="K138" s="199"/>
      <c r="L138" s="212"/>
      <c r="M138" s="213"/>
      <c r="N138" s="214"/>
      <c r="O138" s="215"/>
      <c r="P138" s="216"/>
      <c r="Q138" s="217"/>
      <c r="R138" s="54"/>
      <c r="T138" s="63" t="e">
        <f>#REF!</f>
        <v>#REF!</v>
      </c>
    </row>
    <row r="139" spans="1:20" s="55" customFormat="1" ht="13.5" customHeight="1">
      <c r="A139" s="206" t="s">
        <v>518</v>
      </c>
      <c r="B139" s="195">
        <f>IF($D139="","",VLOOKUP($D139,'[6]男單3.0名單'!$A$6:$P$261,15))</f>
        <v>0</v>
      </c>
      <c r="C139" s="196">
        <f>IF($D139="","",VLOOKUP($D139,'[6]男單3.0名單'!$A$6:$P$261,16))</f>
        <v>0</v>
      </c>
      <c r="D139" s="197">
        <v>222</v>
      </c>
      <c r="E139" s="198" t="str">
        <f>UPPER(IF($D139="","",VLOOKUP($D139,'[6]男單3.0名單'!$A$6:$P$261,2)))</f>
        <v>BYE</v>
      </c>
      <c r="F139" s="460">
        <f>IF($D139="","",VLOOKUP($D139,'[6]男單3.0名單'!$A$6:$P$261,3))</f>
        <v>0</v>
      </c>
      <c r="G139" s="460"/>
      <c r="H139" s="460"/>
      <c r="I139" s="218"/>
      <c r="J139" s="212"/>
      <c r="K139" s="219"/>
      <c r="L139" s="212"/>
      <c r="M139" s="213"/>
      <c r="N139" s="214"/>
      <c r="O139" s="215"/>
      <c r="P139" s="216"/>
      <c r="Q139" s="217"/>
      <c r="R139" s="54"/>
      <c r="T139" s="63" t="e">
        <f>#REF!</f>
        <v>#REF!</v>
      </c>
    </row>
    <row r="140" spans="1:20" s="55" customFormat="1" ht="13.5" customHeight="1">
      <c r="A140" s="206"/>
      <c r="B140" s="207"/>
      <c r="C140" s="208"/>
      <c r="D140" s="209"/>
      <c r="E140" s="200"/>
      <c r="F140" s="200"/>
      <c r="G140" s="200"/>
      <c r="H140" s="200"/>
      <c r="I140" s="212"/>
      <c r="J140" s="220" t="s">
        <v>14</v>
      </c>
      <c r="K140" s="227" t="s">
        <v>472</v>
      </c>
      <c r="L140" s="199" t="str">
        <f>UPPER(IF(OR(K140="a",K140="as"),J138,IF(OR(K140="b",K140="bs"),J142,)))</f>
        <v>王向一</v>
      </c>
      <c r="M140" s="222"/>
      <c r="N140" s="222"/>
      <c r="O140" s="222"/>
      <c r="P140" s="216"/>
      <c r="Q140" s="217"/>
      <c r="R140" s="54"/>
      <c r="T140" s="63" t="e">
        <f>#REF!</f>
        <v>#REF!</v>
      </c>
    </row>
    <row r="141" spans="1:20" s="55" customFormat="1" ht="13.5" customHeight="1">
      <c r="A141" s="206" t="s">
        <v>519</v>
      </c>
      <c r="B141" s="195">
        <f>IF($D141="","",VLOOKUP($D141,'[6]男單3.0名單'!$A$6:$P$261,15))</f>
        <v>0</v>
      </c>
      <c r="C141" s="196">
        <f>IF($D141="","",VLOOKUP($D141,'[6]男單3.0名單'!$A$6:$P$261,16))</f>
        <v>0</v>
      </c>
      <c r="D141" s="197">
        <v>34</v>
      </c>
      <c r="E141" s="198" t="str">
        <f>UPPER(IF($D141="","",VLOOKUP($D141,'[6]男單3.0名單'!$A$6:$P$261,2)))</f>
        <v>王向一</v>
      </c>
      <c r="F141" s="460" t="str">
        <f>IF($D141="","",VLOOKUP($D141,'[6]男單3.0名單'!$A$6:$P$261,3))</f>
        <v>東信國小</v>
      </c>
      <c r="G141" s="460"/>
      <c r="H141" s="460"/>
      <c r="I141" s="199"/>
      <c r="J141" s="212"/>
      <c r="K141" s="219"/>
      <c r="L141" s="212">
        <v>60</v>
      </c>
      <c r="M141" s="223"/>
      <c r="N141" s="224"/>
      <c r="O141" s="224"/>
      <c r="P141" s="225"/>
      <c r="Q141" s="217"/>
      <c r="R141" s="54"/>
      <c r="T141" s="63" t="e">
        <f>#REF!</f>
        <v>#REF!</v>
      </c>
    </row>
    <row r="142" spans="1:20" s="55" customFormat="1" ht="13.5" customHeight="1">
      <c r="A142" s="206"/>
      <c r="B142" s="207"/>
      <c r="C142" s="208"/>
      <c r="D142" s="209"/>
      <c r="E142" s="200"/>
      <c r="F142" s="200"/>
      <c r="G142" s="200"/>
      <c r="H142" s="210" t="s">
        <v>14</v>
      </c>
      <c r="I142" s="211" t="s">
        <v>470</v>
      </c>
      <c r="J142" s="199" t="str">
        <f>UPPER(IF(OR(I142="a",I142="as"),E141,IF(OR(I142="b",I142="bs"),E143,)))</f>
        <v>王向一</v>
      </c>
      <c r="K142" s="218"/>
      <c r="L142" s="212"/>
      <c r="M142" s="226"/>
      <c r="N142" s="224"/>
      <c r="O142" s="224"/>
      <c r="P142" s="225"/>
      <c r="Q142" s="217"/>
      <c r="R142" s="54"/>
      <c r="T142" s="63" t="e">
        <f>#REF!</f>
        <v>#REF!</v>
      </c>
    </row>
    <row r="143" spans="1:20" s="55" customFormat="1" ht="13.5" customHeight="1">
      <c r="A143" s="206" t="s">
        <v>520</v>
      </c>
      <c r="B143" s="195">
        <f>IF($D143="","",VLOOKUP($D143,'[6]男單3.0名單'!$A$6:$P$261,15))</f>
        <v>0</v>
      </c>
      <c r="C143" s="196">
        <f>IF($D143="","",VLOOKUP($D143,'[6]男單3.0名單'!$A$6:$P$261,16))</f>
        <v>0</v>
      </c>
      <c r="D143" s="197">
        <v>222</v>
      </c>
      <c r="E143" s="198" t="str">
        <f>UPPER(IF($D143="","",VLOOKUP($D143,'[6]男單3.0名單'!$A$6:$P$261,2)))</f>
        <v>BYE</v>
      </c>
      <c r="F143" s="460">
        <f>IF($D143="","",VLOOKUP($D143,'[6]男單3.0名單'!$A$6:$P$261,3))</f>
        <v>0</v>
      </c>
      <c r="G143" s="460"/>
      <c r="H143" s="460"/>
      <c r="I143" s="218"/>
      <c r="J143" s="212"/>
      <c r="K143" s="212"/>
      <c r="L143" s="212"/>
      <c r="M143" s="226"/>
      <c r="N143" s="224"/>
      <c r="O143" s="224"/>
      <c r="P143" s="225"/>
      <c r="Q143" s="217"/>
      <c r="R143" s="54"/>
      <c r="T143" s="63" t="e">
        <f>#REF!</f>
        <v>#REF!</v>
      </c>
    </row>
    <row r="144" spans="1:21" s="55" customFormat="1" ht="13.5" customHeight="1">
      <c r="A144" s="206"/>
      <c r="B144" s="207"/>
      <c r="C144" s="208"/>
      <c r="D144" s="209"/>
      <c r="E144" s="200"/>
      <c r="F144" s="200"/>
      <c r="G144" s="200"/>
      <c r="H144" s="210" t="s">
        <v>14</v>
      </c>
      <c r="I144" s="212"/>
      <c r="J144" s="212"/>
      <c r="K144" s="212"/>
      <c r="L144" s="220" t="s">
        <v>14</v>
      </c>
      <c r="M144" s="227" t="s">
        <v>470</v>
      </c>
      <c r="N144" s="199" t="str">
        <f>UPPER(IF(OR(M144="a",M144="as"),L140,IF(OR(M144="b",M144="bs"),L148,)))</f>
        <v>王向一</v>
      </c>
      <c r="O144" s="228"/>
      <c r="P144" s="225"/>
      <c r="Q144" s="217"/>
      <c r="R144" s="54"/>
      <c r="T144" s="63" t="e">
        <f>#REF!</f>
        <v>#REF!</v>
      </c>
      <c r="U144" s="15"/>
    </row>
    <row r="145" spans="1:20" s="55" customFormat="1" ht="13.5" customHeight="1">
      <c r="A145" s="206" t="s">
        <v>521</v>
      </c>
      <c r="B145" s="195">
        <f>IF($D145="","",VLOOKUP($D145,'[6]男單3.0名單'!$A$6:$P$261,15))</f>
        <v>0</v>
      </c>
      <c r="C145" s="196">
        <f>IF($D145="","",VLOOKUP($D145,'[6]男單3.0名單'!$A$6:$P$261,16))</f>
        <v>0</v>
      </c>
      <c r="D145" s="197">
        <v>85</v>
      </c>
      <c r="E145" s="198" t="str">
        <f>UPPER(IF($D145="","",VLOOKUP($D145,'[6]男單3.0名單'!$A$6:$P$261,2)))</f>
        <v>楊忠正</v>
      </c>
      <c r="F145" s="460" t="str">
        <f>IF($D145="","",VLOOKUP($D145,'[6]男單3.0名單'!$A$6:$P$261,3))</f>
        <v>北台灣科技學院</v>
      </c>
      <c r="G145" s="460"/>
      <c r="H145" s="460"/>
      <c r="I145" s="199"/>
      <c r="J145" s="212"/>
      <c r="K145" s="212"/>
      <c r="L145" s="212"/>
      <c r="M145" s="226"/>
      <c r="N145" s="212">
        <v>60</v>
      </c>
      <c r="O145" s="229"/>
      <c r="P145" s="230"/>
      <c r="Q145" s="231"/>
      <c r="R145" s="54"/>
      <c r="T145" s="63" t="e">
        <f>#REF!</f>
        <v>#REF!</v>
      </c>
    </row>
    <row r="146" spans="1:20" s="55" customFormat="1" ht="13.5" customHeight="1" thickBot="1">
      <c r="A146" s="206"/>
      <c r="B146" s="207"/>
      <c r="C146" s="208"/>
      <c r="D146" s="209"/>
      <c r="E146" s="200"/>
      <c r="F146" s="200"/>
      <c r="G146" s="200"/>
      <c r="H146" s="210" t="s">
        <v>14</v>
      </c>
      <c r="I146" s="211" t="s">
        <v>470</v>
      </c>
      <c r="J146" s="199" t="str">
        <f>UPPER(IF(OR(I146="a",I146="as"),E145,IF(OR(I146="b",I146="bs"),E147,)))</f>
        <v>楊忠正</v>
      </c>
      <c r="K146" s="199"/>
      <c r="L146" s="212"/>
      <c r="M146" s="226"/>
      <c r="N146" s="230"/>
      <c r="O146" s="229"/>
      <c r="P146" s="230"/>
      <c r="Q146" s="231"/>
      <c r="R146" s="54"/>
      <c r="T146" s="82" t="e">
        <f>#REF!</f>
        <v>#REF!</v>
      </c>
    </row>
    <row r="147" spans="1:18" s="55" customFormat="1" ht="13.5" customHeight="1">
      <c r="A147" s="206" t="s">
        <v>522</v>
      </c>
      <c r="B147" s="195">
        <f>IF($D147="","",VLOOKUP($D147,'[6]男單3.0名單'!$A$6:$P$261,15))</f>
        <v>0</v>
      </c>
      <c r="C147" s="196">
        <f>IF($D147="","",VLOOKUP($D147,'[6]男單3.0名單'!$A$6:$P$261,16))</f>
        <v>0</v>
      </c>
      <c r="D147" s="197">
        <v>222</v>
      </c>
      <c r="E147" s="198" t="str">
        <f>UPPER(IF($D147="","",VLOOKUP($D147,'[6]男單3.0名單'!$A$6:$P$261,2)))</f>
        <v>BYE</v>
      </c>
      <c r="F147" s="460">
        <f>IF($D147="","",VLOOKUP($D147,'[6]男單3.0名單'!$A$6:$P$261,3))</f>
        <v>0</v>
      </c>
      <c r="G147" s="460"/>
      <c r="H147" s="460"/>
      <c r="I147" s="218"/>
      <c r="J147" s="212"/>
      <c r="K147" s="219"/>
      <c r="L147" s="212"/>
      <c r="M147" s="226"/>
      <c r="N147" s="230"/>
      <c r="O147" s="229"/>
      <c r="P147" s="230"/>
      <c r="Q147" s="231"/>
      <c r="R147" s="54"/>
    </row>
    <row r="148" spans="1:18" s="55" customFormat="1" ht="13.5" customHeight="1">
      <c r="A148" s="206"/>
      <c r="B148" s="207"/>
      <c r="C148" s="208"/>
      <c r="D148" s="209"/>
      <c r="E148" s="200"/>
      <c r="F148" s="200"/>
      <c r="G148" s="200"/>
      <c r="H148" s="200"/>
      <c r="I148" s="212"/>
      <c r="J148" s="220" t="s">
        <v>14</v>
      </c>
      <c r="K148" s="227" t="s">
        <v>470</v>
      </c>
      <c r="L148" s="199" t="str">
        <f>UPPER(IF(OR(K148="a",K148="as"),J146,IF(OR(K148="b",K148="bs"),J150,)))</f>
        <v>楊忠正</v>
      </c>
      <c r="M148" s="232"/>
      <c r="N148" s="230"/>
      <c r="O148" s="229"/>
      <c r="P148" s="230"/>
      <c r="Q148" s="231"/>
      <c r="R148" s="54"/>
    </row>
    <row r="149" spans="1:18" s="55" customFormat="1" ht="13.5" customHeight="1">
      <c r="A149" s="206" t="s">
        <v>523</v>
      </c>
      <c r="B149" s="195">
        <f>IF($D149="","",VLOOKUP($D149,'[6]男單3.0名單'!$A$6:$P$261,15))</f>
        <v>0</v>
      </c>
      <c r="C149" s="196">
        <f>IF($D149="","",VLOOKUP($D149,'[6]男單3.0名單'!$A$6:$P$261,16))</f>
        <v>0</v>
      </c>
      <c r="D149" s="197">
        <v>21</v>
      </c>
      <c r="E149" s="198" t="str">
        <f>UPPER(IF($D149="","",VLOOKUP($D149,'[6]男單3.0名單'!$A$6:$P$261,2)))</f>
        <v>林沐春</v>
      </c>
      <c r="F149" s="460">
        <f>IF($D149="","",VLOOKUP($D149,'[6]男單3.0名單'!$A$6:$P$261,3))</f>
        <v>0</v>
      </c>
      <c r="G149" s="460"/>
      <c r="H149" s="460"/>
      <c r="I149" s="199"/>
      <c r="J149" s="212"/>
      <c r="K149" s="219"/>
      <c r="L149" s="212">
        <v>61</v>
      </c>
      <c r="M149" s="224"/>
      <c r="N149" s="230"/>
      <c r="O149" s="229"/>
      <c r="P149" s="230"/>
      <c r="Q149" s="231"/>
      <c r="R149" s="54"/>
    </row>
    <row r="150" spans="1:18" s="55" customFormat="1" ht="13.5" customHeight="1">
      <c r="A150" s="206"/>
      <c r="B150" s="207"/>
      <c r="C150" s="208"/>
      <c r="D150" s="209"/>
      <c r="E150" s="200"/>
      <c r="F150" s="200"/>
      <c r="G150" s="200"/>
      <c r="H150" s="210" t="s">
        <v>14</v>
      </c>
      <c r="I150" s="211" t="s">
        <v>470</v>
      </c>
      <c r="J150" s="199" t="str">
        <f>UPPER(IF(OR(I150="a",I150="as"),E149,IF(OR(I150="b",I150="bs"),E151,)))</f>
        <v>林沐春</v>
      </c>
      <c r="K150" s="218"/>
      <c r="L150" s="212"/>
      <c r="M150" s="224"/>
      <c r="N150" s="230"/>
      <c r="O150" s="229"/>
      <c r="P150" s="233"/>
      <c r="Q150" s="231"/>
      <c r="R150" s="54"/>
    </row>
    <row r="151" spans="1:18" s="55" customFormat="1" ht="13.5" customHeight="1">
      <c r="A151" s="194" t="s">
        <v>524</v>
      </c>
      <c r="B151" s="195">
        <f>IF($D151="","",VLOOKUP($D151,'[6]男單3.0名單'!$A$6:$P$261,15))</f>
      </c>
      <c r="C151" s="196">
        <f>IF($D151="","",VLOOKUP($D151,'[6]男單3.0名單'!$A$6:$P$261,16))</f>
      </c>
      <c r="D151" s="197"/>
      <c r="E151" s="198" t="s">
        <v>477</v>
      </c>
      <c r="F151" s="460">
        <f>IF($D151="","",VLOOKUP($D151,'[6]男單3.0名單'!$A$6:$P$261,3))</f>
      </c>
      <c r="G151" s="460"/>
      <c r="H151" s="460"/>
      <c r="I151" s="218"/>
      <c r="J151" s="212"/>
      <c r="K151" s="212"/>
      <c r="L151" s="212"/>
      <c r="M151" s="224"/>
      <c r="N151" s="230"/>
      <c r="O151" s="229"/>
      <c r="P151" s="230"/>
      <c r="Q151" s="231"/>
      <c r="R151" s="54"/>
    </row>
    <row r="152" spans="1:18" s="55" customFormat="1" ht="13.5" customHeight="1">
      <c r="A152" s="206"/>
      <c r="B152" s="207"/>
      <c r="C152" s="208"/>
      <c r="D152" s="209"/>
      <c r="E152" s="200"/>
      <c r="F152" s="200"/>
      <c r="G152" s="200"/>
      <c r="H152" s="200"/>
      <c r="I152" s="212"/>
      <c r="J152" s="212"/>
      <c r="K152" s="212"/>
      <c r="L152" s="212"/>
      <c r="M152" s="224"/>
      <c r="N152" s="220" t="s">
        <v>14</v>
      </c>
      <c r="O152" s="227" t="s">
        <v>478</v>
      </c>
      <c r="P152" s="199" t="str">
        <f>UPPER(IF(OR(O152="a",O152="as"),N144,IF(OR(O152="b",O152="bs"),N160,)))</f>
        <v>王向一</v>
      </c>
      <c r="Q152" s="234"/>
      <c r="R152" s="54"/>
    </row>
    <row r="153" spans="1:18" s="55" customFormat="1" ht="13.5" customHeight="1">
      <c r="A153" s="194" t="s">
        <v>525</v>
      </c>
      <c r="B153" s="195">
        <f>IF($D153="","",VLOOKUP($D153,'[6]男單3.0名單'!$A$6:$P$261,15))</f>
        <v>0</v>
      </c>
      <c r="C153" s="196">
        <f>IF($D153="","",VLOOKUP($D153,'[6]男單3.0名單'!$A$6:$P$261,16))</f>
        <v>0</v>
      </c>
      <c r="D153" s="197">
        <v>64</v>
      </c>
      <c r="E153" s="198" t="str">
        <f>UPPER(IF($D153="","",VLOOKUP($D153,'[6]男單3.0名單'!$A$6:$P$261,2)))</f>
        <v>曾志銘</v>
      </c>
      <c r="F153" s="460">
        <f>IF($D153="","",VLOOKUP($D153,'[6]男單3.0名單'!$A$6:$P$261,3))</f>
        <v>0</v>
      </c>
      <c r="G153" s="460"/>
      <c r="H153" s="460"/>
      <c r="I153" s="199"/>
      <c r="J153" s="212"/>
      <c r="K153" s="212"/>
      <c r="L153" s="212"/>
      <c r="M153" s="224"/>
      <c r="N153" s="230"/>
      <c r="O153" s="229"/>
      <c r="P153" s="235">
        <v>60</v>
      </c>
      <c r="Q153" s="236"/>
      <c r="R153" s="54"/>
    </row>
    <row r="154" spans="1:18" s="55" customFormat="1" ht="13.5" customHeight="1">
      <c r="A154" s="206"/>
      <c r="B154" s="207"/>
      <c r="C154" s="208"/>
      <c r="D154" s="209"/>
      <c r="E154" s="200"/>
      <c r="F154" s="200"/>
      <c r="G154" s="200"/>
      <c r="H154" s="210" t="s">
        <v>14</v>
      </c>
      <c r="I154" s="211" t="s">
        <v>470</v>
      </c>
      <c r="J154" s="199" t="str">
        <f>UPPER(IF(OR(I154="a",I154="as"),E153,IF(OR(I154="b",I154="bs"),E155,)))</f>
        <v>曾志銘</v>
      </c>
      <c r="K154" s="199"/>
      <c r="L154" s="212"/>
      <c r="M154" s="224"/>
      <c r="N154" s="230"/>
      <c r="O154" s="229"/>
      <c r="P154" s="237"/>
      <c r="Q154" s="236"/>
      <c r="R154" s="54"/>
    </row>
    <row r="155" spans="1:18" s="55" customFormat="1" ht="13.5" customHeight="1">
      <c r="A155" s="206" t="s">
        <v>526</v>
      </c>
      <c r="B155" s="195">
        <f>IF($D155="","",VLOOKUP($D155,'[6]男單3.0名單'!$A$6:$P$261,15))</f>
        <v>0</v>
      </c>
      <c r="C155" s="196">
        <f>IF($D155="","",VLOOKUP($D155,'[6]男單3.0名單'!$A$6:$P$261,16))</f>
        <v>0</v>
      </c>
      <c r="D155" s="197">
        <v>222</v>
      </c>
      <c r="E155" s="198" t="str">
        <f>UPPER(IF($D155="","",VLOOKUP($D155,'[6]男單3.0名單'!$A$6:$P$261,2)))</f>
        <v>BYE</v>
      </c>
      <c r="F155" s="460">
        <f>IF($D155="","",VLOOKUP($D155,'[6]男單3.0名單'!$A$6:$P$261,3))</f>
        <v>0</v>
      </c>
      <c r="G155" s="460"/>
      <c r="H155" s="460"/>
      <c r="I155" s="218"/>
      <c r="J155" s="212"/>
      <c r="K155" s="219"/>
      <c r="L155" s="212"/>
      <c r="M155" s="224"/>
      <c r="N155" s="230"/>
      <c r="O155" s="229"/>
      <c r="P155" s="237"/>
      <c r="Q155" s="236"/>
      <c r="R155" s="54"/>
    </row>
    <row r="156" spans="1:18" s="55" customFormat="1" ht="13.5" customHeight="1">
      <c r="A156" s="206"/>
      <c r="B156" s="207"/>
      <c r="C156" s="208"/>
      <c r="D156" s="209"/>
      <c r="E156" s="200"/>
      <c r="F156" s="200"/>
      <c r="G156" s="200"/>
      <c r="H156" s="200"/>
      <c r="I156" s="212"/>
      <c r="J156" s="220" t="s">
        <v>14</v>
      </c>
      <c r="K156" s="227" t="s">
        <v>472</v>
      </c>
      <c r="L156" s="199" t="str">
        <f>UPPER(IF(OR(K156="a",K156="as"),J154,IF(OR(K156="b",K156="bs"),J158,)))</f>
        <v>王向千</v>
      </c>
      <c r="M156" s="228"/>
      <c r="N156" s="230"/>
      <c r="O156" s="229"/>
      <c r="P156" s="237"/>
      <c r="Q156" s="236"/>
      <c r="R156" s="54"/>
    </row>
    <row r="157" spans="1:18" s="55" customFormat="1" ht="13.5" customHeight="1">
      <c r="A157" s="206" t="s">
        <v>527</v>
      </c>
      <c r="B157" s="195">
        <f>IF($D157="","",VLOOKUP($D157,'[6]男單3.0名單'!$A$6:$P$261,15))</f>
        <v>0</v>
      </c>
      <c r="C157" s="196">
        <f>IF($D157="","",VLOOKUP($D157,'[6]男單3.0名單'!$A$6:$P$261,16))</f>
        <v>0</v>
      </c>
      <c r="D157" s="197">
        <v>35</v>
      </c>
      <c r="E157" s="198" t="str">
        <f>UPPER(IF($D157="","",VLOOKUP($D157,'[6]男單3.0名單'!$A$6:$P$261,2)))</f>
        <v>王向千</v>
      </c>
      <c r="F157" s="460" t="str">
        <f>IF($D157="","",VLOOKUP($D157,'[6]男單3.0名單'!$A$6:$P$261,3))</f>
        <v>東信國小</v>
      </c>
      <c r="G157" s="460"/>
      <c r="H157" s="460"/>
      <c r="I157" s="199"/>
      <c r="J157" s="212"/>
      <c r="K157" s="219"/>
      <c r="L157" s="212">
        <v>60</v>
      </c>
      <c r="M157" s="226"/>
      <c r="N157" s="230"/>
      <c r="O157" s="229"/>
      <c r="P157" s="237"/>
      <c r="Q157" s="236"/>
      <c r="R157" s="54"/>
    </row>
    <row r="158" spans="1:18" s="55" customFormat="1" ht="13.5" customHeight="1">
      <c r="A158" s="194"/>
      <c r="B158" s="207"/>
      <c r="C158" s="208"/>
      <c r="D158" s="209"/>
      <c r="E158" s="200"/>
      <c r="F158" s="200"/>
      <c r="G158" s="200"/>
      <c r="H158" s="210" t="s">
        <v>14</v>
      </c>
      <c r="I158" s="211" t="s">
        <v>470</v>
      </c>
      <c r="J158" s="199" t="str">
        <f>UPPER(IF(OR(I158="a",I158="as"),E157,IF(OR(I158="b",I158="bs"),E159,)))</f>
        <v>王向千</v>
      </c>
      <c r="K158" s="218"/>
      <c r="L158" s="212"/>
      <c r="M158" s="226"/>
      <c r="N158" s="230"/>
      <c r="O158" s="229"/>
      <c r="P158" s="237"/>
      <c r="Q158" s="236"/>
      <c r="R158" s="54"/>
    </row>
    <row r="159" spans="1:18" s="55" customFormat="1" ht="13.5" customHeight="1">
      <c r="A159" s="206" t="s">
        <v>528</v>
      </c>
      <c r="B159" s="195">
        <f>IF($D159="","",VLOOKUP($D159,'[6]男單3.0名單'!$A$6:$P$261,15))</f>
        <v>0</v>
      </c>
      <c r="C159" s="196">
        <f>IF($D159="","",VLOOKUP($D159,'[6]男單3.0名單'!$A$6:$P$261,16))</f>
        <v>0</v>
      </c>
      <c r="D159" s="197">
        <v>222</v>
      </c>
      <c r="E159" s="198" t="str">
        <f>UPPER(IF($D159="","",VLOOKUP($D159,'[6]男單3.0名單'!$A$6:$P$261,2)))</f>
        <v>BYE</v>
      </c>
      <c r="F159" s="460">
        <f>IF($D159="","",VLOOKUP($D159,'[6]男單3.0名單'!$A$6:$P$261,3))</f>
        <v>0</v>
      </c>
      <c r="G159" s="460"/>
      <c r="H159" s="460"/>
      <c r="I159" s="218"/>
      <c r="J159" s="212"/>
      <c r="K159" s="212"/>
      <c r="L159" s="212"/>
      <c r="M159" s="226"/>
      <c r="N159" s="230"/>
      <c r="O159" s="229"/>
      <c r="P159" s="237"/>
      <c r="Q159" s="236"/>
      <c r="R159" s="54"/>
    </row>
    <row r="160" spans="1:18" s="55" customFormat="1" ht="13.5" customHeight="1">
      <c r="A160" s="206"/>
      <c r="B160" s="207"/>
      <c r="C160" s="208"/>
      <c r="D160" s="209"/>
      <c r="E160" s="200"/>
      <c r="F160" s="200"/>
      <c r="G160" s="200"/>
      <c r="H160" s="210" t="s">
        <v>14</v>
      </c>
      <c r="I160" s="212"/>
      <c r="J160" s="212"/>
      <c r="K160" s="212"/>
      <c r="L160" s="220" t="s">
        <v>14</v>
      </c>
      <c r="M160" s="227" t="s">
        <v>529</v>
      </c>
      <c r="N160" s="199" t="str">
        <f>UPPER(IF(OR(M160="a",M160="as"),L156,IF(OR(M160="b",M160="bs"),L164,)))</f>
        <v>王向千</v>
      </c>
      <c r="O160" s="238"/>
      <c r="P160" s="237"/>
      <c r="Q160" s="236"/>
      <c r="R160" s="54"/>
    </row>
    <row r="161" spans="1:18" s="55" customFormat="1" ht="13.5" customHeight="1">
      <c r="A161" s="206" t="s">
        <v>530</v>
      </c>
      <c r="B161" s="195">
        <f>IF($D161="","",VLOOKUP($D161,'[6]男單3.0名單'!$A$6:$P$261,15))</f>
        <v>0</v>
      </c>
      <c r="C161" s="196">
        <f>IF($D161="","",VLOOKUP($D161,'[6]男單3.0名單'!$A$6:$P$261,16))</f>
        <v>0</v>
      </c>
      <c r="D161" s="197">
        <v>116</v>
      </c>
      <c r="E161" s="198" t="str">
        <f>UPPER(IF($D161="","",VLOOKUP($D161,'[6]男單3.0名單'!$A$6:$P$261,2)))</f>
        <v>高頂耀</v>
      </c>
      <c r="F161" s="460">
        <f>IF($D161="","",VLOOKUP($D161,'[6]男單3.0名單'!$A$6:$P$261,3))</f>
        <v>0</v>
      </c>
      <c r="G161" s="460"/>
      <c r="H161" s="460"/>
      <c r="I161" s="199"/>
      <c r="J161" s="212"/>
      <c r="K161" s="212"/>
      <c r="L161" s="212"/>
      <c r="M161" s="226"/>
      <c r="N161" s="212" t="s">
        <v>502</v>
      </c>
      <c r="O161" s="239"/>
      <c r="P161" s="237"/>
      <c r="Q161" s="236"/>
      <c r="R161" s="54"/>
    </row>
    <row r="162" spans="1:18" s="55" customFormat="1" ht="13.5" customHeight="1">
      <c r="A162" s="206"/>
      <c r="B162" s="207"/>
      <c r="C162" s="208"/>
      <c r="D162" s="209"/>
      <c r="E162" s="200"/>
      <c r="F162" s="200"/>
      <c r="G162" s="200"/>
      <c r="H162" s="210" t="s">
        <v>14</v>
      </c>
      <c r="I162" s="211" t="s">
        <v>470</v>
      </c>
      <c r="J162" s="199" t="str">
        <f>UPPER(IF(OR(I162="a",I162="as"),E161,IF(OR(I162="b",I162="bs"),E163,)))</f>
        <v>高頂耀</v>
      </c>
      <c r="K162" s="199"/>
      <c r="L162" s="212"/>
      <c r="M162" s="226"/>
      <c r="N162" s="230"/>
      <c r="O162" s="239"/>
      <c r="P162" s="237"/>
      <c r="Q162" s="236"/>
      <c r="R162" s="54"/>
    </row>
    <row r="163" spans="1:18" s="55" customFormat="1" ht="13.5" customHeight="1">
      <c r="A163" s="206" t="s">
        <v>531</v>
      </c>
      <c r="B163" s="195">
        <f>IF($D163="","",VLOOKUP($D163,'[6]男單3.0名單'!$A$6:$P$261,15))</f>
        <v>0</v>
      </c>
      <c r="C163" s="196">
        <f>IF($D163="","",VLOOKUP($D163,'[6]男單3.0名單'!$A$6:$P$261,16))</f>
        <v>0</v>
      </c>
      <c r="D163" s="197">
        <v>222</v>
      </c>
      <c r="E163" s="198" t="str">
        <f>UPPER(IF($D163="","",VLOOKUP($D163,'[6]男單3.0名單'!$A$6:$P$261,2)))</f>
        <v>BYE</v>
      </c>
      <c r="F163" s="460">
        <f>IF($D163="","",VLOOKUP($D163,'[6]男單3.0名單'!$A$6:$P$261,3))</f>
        <v>0</v>
      </c>
      <c r="G163" s="460"/>
      <c r="H163" s="460"/>
      <c r="I163" s="218"/>
      <c r="J163" s="212"/>
      <c r="K163" s="219"/>
      <c r="L163" s="212"/>
      <c r="M163" s="226"/>
      <c r="N163" s="230"/>
      <c r="O163" s="239"/>
      <c r="P163" s="237"/>
      <c r="Q163" s="236"/>
      <c r="R163" s="54"/>
    </row>
    <row r="164" spans="1:18" s="55" customFormat="1" ht="13.5" customHeight="1">
      <c r="A164" s="206"/>
      <c r="B164" s="207"/>
      <c r="C164" s="208"/>
      <c r="D164" s="209"/>
      <c r="E164" s="200"/>
      <c r="F164" s="200"/>
      <c r="G164" s="200"/>
      <c r="H164" s="200"/>
      <c r="I164" s="212"/>
      <c r="J164" s="220" t="s">
        <v>14</v>
      </c>
      <c r="K164" s="227" t="s">
        <v>470</v>
      </c>
      <c r="L164" s="199" t="str">
        <f>UPPER(IF(OR(K164="a",K164="as"),J162,IF(OR(K164="b",K164="bs"),J166,)))</f>
        <v>高頂耀</v>
      </c>
      <c r="M164" s="232"/>
      <c r="N164" s="230"/>
      <c r="O164" s="239"/>
      <c r="P164" s="237"/>
      <c r="Q164" s="236"/>
      <c r="R164" s="54"/>
    </row>
    <row r="165" spans="1:18" s="55" customFormat="1" ht="13.5" customHeight="1">
      <c r="A165" s="206" t="s">
        <v>532</v>
      </c>
      <c r="B165" s="195">
        <f>IF($D165="","",VLOOKUP($D165,'[6]男單3.0名單'!$A$6:$P$261,15))</f>
        <v>0</v>
      </c>
      <c r="C165" s="196">
        <f>IF($D165="","",VLOOKUP($D165,'[6]男單3.0名單'!$A$6:$P$261,16))</f>
        <v>0</v>
      </c>
      <c r="D165" s="197">
        <v>55</v>
      </c>
      <c r="E165" s="198" t="str">
        <f>UPPER(IF($D165="","",VLOOKUP($D165,'[6]男單3.0名單'!$A$6:$P$261,2)))</f>
        <v>黃仲廷</v>
      </c>
      <c r="F165" s="460" t="str">
        <f>IF($D165="","",VLOOKUP($D165,'[6]男單3.0名單'!$A$6:$P$261,3))</f>
        <v>華梵大學</v>
      </c>
      <c r="G165" s="460"/>
      <c r="H165" s="460"/>
      <c r="I165" s="199"/>
      <c r="J165" s="212"/>
      <c r="K165" s="219"/>
      <c r="L165" s="212">
        <v>60</v>
      </c>
      <c r="M165" s="224"/>
      <c r="N165" s="230"/>
      <c r="O165" s="239"/>
      <c r="P165" s="237"/>
      <c r="Q165" s="236"/>
      <c r="R165" s="54"/>
    </row>
    <row r="166" spans="1:18" s="55" customFormat="1" ht="13.5" customHeight="1">
      <c r="A166" s="206"/>
      <c r="B166" s="207"/>
      <c r="C166" s="208"/>
      <c r="D166" s="209"/>
      <c r="E166" s="200"/>
      <c r="F166" s="200"/>
      <c r="G166" s="200"/>
      <c r="H166" s="210" t="s">
        <v>14</v>
      </c>
      <c r="I166" s="211" t="s">
        <v>470</v>
      </c>
      <c r="J166" s="199" t="str">
        <f>UPPER(IF(OR(I166="a",I166="as"),E165,IF(OR(I166="b",I166="bs"),E167,)))</f>
        <v>黃仲廷</v>
      </c>
      <c r="K166" s="218"/>
      <c r="L166" s="212"/>
      <c r="M166" s="224"/>
      <c r="N166" s="230"/>
      <c r="O166" s="239"/>
      <c r="P166" s="237"/>
      <c r="Q166" s="236"/>
      <c r="R166" s="54"/>
    </row>
    <row r="167" spans="1:18" s="55" customFormat="1" ht="13.5" customHeight="1">
      <c r="A167" s="194" t="s">
        <v>533</v>
      </c>
      <c r="B167" s="195">
        <f>IF($D167="","",VLOOKUP($D167,'[6]男單3.0名單'!$A$6:$P$261,15))</f>
        <v>0</v>
      </c>
      <c r="C167" s="196">
        <f>IF($D167="","",VLOOKUP($D167,'[6]男單3.0名單'!$A$6:$P$261,16))</f>
        <v>0</v>
      </c>
      <c r="D167" s="197">
        <v>222</v>
      </c>
      <c r="E167" s="198" t="str">
        <f>UPPER(IF($D167="","",VLOOKUP($D167,'[6]男單3.0名單'!$A$6:$P$261,2)))</f>
        <v>BYE</v>
      </c>
      <c r="F167" s="460">
        <f>IF($D167="","",VLOOKUP($D167,'[6]男單3.0名單'!$A$6:$P$261,3))</f>
        <v>0</v>
      </c>
      <c r="G167" s="460"/>
      <c r="H167" s="460"/>
      <c r="I167" s="218"/>
      <c r="J167" s="212"/>
      <c r="K167" s="212"/>
      <c r="L167" s="212"/>
      <c r="M167" s="224"/>
      <c r="N167" s="239"/>
      <c r="O167" s="239"/>
      <c r="P167" s="237"/>
      <c r="Q167" s="236"/>
      <c r="R167" s="54"/>
    </row>
    <row r="168" spans="1:19" s="55" customFormat="1" ht="13.5" customHeight="1">
      <c r="A168" s="206"/>
      <c r="B168" s="207"/>
      <c r="C168" s="208"/>
      <c r="D168" s="209"/>
      <c r="E168" s="200"/>
      <c r="F168" s="200"/>
      <c r="G168" s="200"/>
      <c r="H168" s="200"/>
      <c r="I168" s="212"/>
      <c r="J168" s="212"/>
      <c r="K168" s="212"/>
      <c r="L168" s="212"/>
      <c r="M168" s="224"/>
      <c r="N168" s="240"/>
      <c r="O168" s="241"/>
      <c r="P168" s="242" t="s">
        <v>487</v>
      </c>
      <c r="Q168" s="199" t="str">
        <f>UPPER(IF(OR(P168="a",P168="as"),P152,IF(OR(P168="b",P168="bs"),P184,)))</f>
        <v>王向一</v>
      </c>
      <c r="R168" s="54"/>
      <c r="S168" s="234" t="s">
        <v>534</v>
      </c>
    </row>
    <row r="169" spans="1:18" s="55" customFormat="1" ht="13.5" customHeight="1">
      <c r="A169" s="194" t="s">
        <v>535</v>
      </c>
      <c r="B169" s="195">
        <f>IF($D169="","",VLOOKUP($D169,'[6]男單3.0名單'!$A$6:$P$261,15))</f>
        <v>0</v>
      </c>
      <c r="C169" s="196">
        <f>IF($D169="","",VLOOKUP($D169,'[6]男單3.0名單'!$A$6:$P$261,16))</f>
        <v>0</v>
      </c>
      <c r="D169" s="197">
        <v>20</v>
      </c>
      <c r="E169" s="198" t="str">
        <f>UPPER(IF($D169="","",VLOOKUP($D169,'[6]男單3.0名單'!$A$6:$P$261,2)))</f>
        <v>劉彥辰</v>
      </c>
      <c r="F169" s="460">
        <f>IF($D169="","",VLOOKUP($D169,'[6]男單3.0名單'!$A$6:$P$261,3))</f>
        <v>0</v>
      </c>
      <c r="G169" s="460"/>
      <c r="H169" s="460"/>
      <c r="I169" s="199"/>
      <c r="J169" s="212"/>
      <c r="K169" s="212"/>
      <c r="L169" s="212"/>
      <c r="M169" s="224"/>
      <c r="N169" s="220" t="s">
        <v>14</v>
      </c>
      <c r="O169" s="243" t="s">
        <v>490</v>
      </c>
      <c r="P169" s="219"/>
      <c r="Q169" s="445">
        <v>61</v>
      </c>
      <c r="R169" s="54"/>
    </row>
    <row r="170" spans="1:18" s="55" customFormat="1" ht="13.5" customHeight="1">
      <c r="A170" s="206"/>
      <c r="B170" s="207"/>
      <c r="C170" s="208"/>
      <c r="D170" s="209"/>
      <c r="E170" s="200"/>
      <c r="F170" s="200"/>
      <c r="G170" s="200"/>
      <c r="H170" s="210" t="s">
        <v>14</v>
      </c>
      <c r="I170" s="211" t="s">
        <v>470</v>
      </c>
      <c r="J170" s="199" t="str">
        <f>UPPER(IF(OR(I170="a",I170="as"),E169,IF(OR(I170="b",I170="bs"),E171,)))</f>
        <v>劉彥辰</v>
      </c>
      <c r="K170" s="199"/>
      <c r="L170" s="212"/>
      <c r="M170" s="224"/>
      <c r="N170" s="230"/>
      <c r="O170" s="239"/>
      <c r="P170" s="237"/>
      <c r="Q170" s="236"/>
      <c r="R170" s="54"/>
    </row>
    <row r="171" spans="1:18" s="55" customFormat="1" ht="13.5" customHeight="1">
      <c r="A171" s="206" t="s">
        <v>536</v>
      </c>
      <c r="B171" s="195">
        <f>IF($D171="","",VLOOKUP($D171,'[6]男單3.0名單'!$A$6:$P$261,15))</f>
        <v>0</v>
      </c>
      <c r="C171" s="196">
        <f>IF($D171="","",VLOOKUP($D171,'[6]男單3.0名單'!$A$6:$P$261,16))</f>
        <v>0</v>
      </c>
      <c r="D171" s="197">
        <v>222</v>
      </c>
      <c r="E171" s="198" t="str">
        <f>UPPER(IF($D171="","",VLOOKUP($D171,'[6]男單3.0名單'!$A$6:$P$261,2)))</f>
        <v>BYE</v>
      </c>
      <c r="F171" s="460">
        <f>IF($D171="","",VLOOKUP($D171,'[6]男單3.0名單'!$A$6:$P$261,3))</f>
        <v>0</v>
      </c>
      <c r="G171" s="460"/>
      <c r="H171" s="460"/>
      <c r="I171" s="218"/>
      <c r="J171" s="212"/>
      <c r="K171" s="219"/>
      <c r="L171" s="212"/>
      <c r="M171" s="224"/>
      <c r="N171" s="230"/>
      <c r="O171" s="239"/>
      <c r="P171" s="237"/>
      <c r="Q171" s="236"/>
      <c r="R171" s="54"/>
    </row>
    <row r="172" spans="1:18" s="55" customFormat="1" ht="13.5" customHeight="1">
      <c r="A172" s="206"/>
      <c r="B172" s="207"/>
      <c r="C172" s="208"/>
      <c r="D172" s="209"/>
      <c r="E172" s="200"/>
      <c r="F172" s="200"/>
      <c r="G172" s="200"/>
      <c r="H172" s="200"/>
      <c r="I172" s="212"/>
      <c r="J172" s="220" t="s">
        <v>14</v>
      </c>
      <c r="K172" s="227" t="s">
        <v>470</v>
      </c>
      <c r="L172" s="199" t="str">
        <f>UPPER(IF(OR(K172="a",K172="as"),J170,IF(OR(K172="b",K172="bs"),J174,)))</f>
        <v>劉彥辰</v>
      </c>
      <c r="M172" s="228"/>
      <c r="N172" s="230"/>
      <c r="O172" s="239"/>
      <c r="P172" s="237"/>
      <c r="Q172" s="236"/>
      <c r="R172" s="54"/>
    </row>
    <row r="173" spans="1:18" s="55" customFormat="1" ht="13.5" customHeight="1">
      <c r="A173" s="206" t="s">
        <v>537</v>
      </c>
      <c r="B173" s="195">
        <f>IF($D173="","",VLOOKUP($D173,'[6]男單3.0名單'!$A$6:$P$261,15))</f>
        <v>0</v>
      </c>
      <c r="C173" s="196">
        <f>IF($D173="","",VLOOKUP($D173,'[6]男單3.0名單'!$A$6:$P$261,16))</f>
        <v>0</v>
      </c>
      <c r="D173" s="197">
        <v>95</v>
      </c>
      <c r="E173" s="198" t="str">
        <f>UPPER(IF($D173="","",VLOOKUP($D173,'[6]男單3.0名單'!$A$6:$P$261,2)))</f>
        <v>梁德信</v>
      </c>
      <c r="F173" s="460" t="str">
        <f>IF($D173="","",VLOOKUP($D173,'[6]男單3.0名單'!$A$6:$P$261,3))</f>
        <v>長庚大學</v>
      </c>
      <c r="G173" s="460"/>
      <c r="H173" s="460"/>
      <c r="I173" s="199"/>
      <c r="J173" s="212"/>
      <c r="K173" s="219"/>
      <c r="L173" s="212" t="s">
        <v>538</v>
      </c>
      <c r="M173" s="226"/>
      <c r="N173" s="230"/>
      <c r="O173" s="239"/>
      <c r="P173" s="237"/>
      <c r="Q173" s="236"/>
      <c r="R173" s="54"/>
    </row>
    <row r="174" spans="1:18" s="55" customFormat="1" ht="13.5" customHeight="1">
      <c r="A174" s="206"/>
      <c r="B174" s="207"/>
      <c r="C174" s="208"/>
      <c r="D174" s="209"/>
      <c r="E174" s="200"/>
      <c r="F174" s="200"/>
      <c r="G174" s="200"/>
      <c r="H174" s="210" t="s">
        <v>14</v>
      </c>
      <c r="I174" s="211" t="s">
        <v>470</v>
      </c>
      <c r="J174" s="199" t="str">
        <f>UPPER(IF(OR(I174="a",I174="as"),E173,IF(OR(I174="b",I174="bs"),E175,)))</f>
        <v>梁德信</v>
      </c>
      <c r="K174" s="218"/>
      <c r="L174" s="212"/>
      <c r="M174" s="226"/>
      <c r="N174" s="230"/>
      <c r="O174" s="239"/>
      <c r="P174" s="237"/>
      <c r="Q174" s="236"/>
      <c r="R174" s="54"/>
    </row>
    <row r="175" spans="1:18" s="55" customFormat="1" ht="13.5" customHeight="1">
      <c r="A175" s="206" t="s">
        <v>539</v>
      </c>
      <c r="B175" s="195">
        <f>IF($D175="","",VLOOKUP($D175,'[6]男單3.0名單'!$A$6:$P$261,15))</f>
        <v>0</v>
      </c>
      <c r="C175" s="196">
        <f>IF($D175="","",VLOOKUP($D175,'[6]男單3.0名單'!$A$6:$P$261,16))</f>
        <v>0</v>
      </c>
      <c r="D175" s="197">
        <v>222</v>
      </c>
      <c r="E175" s="198" t="str">
        <f>UPPER(IF($D175="","",VLOOKUP($D175,'[6]男單3.0名單'!$A$6:$P$261,2)))</f>
        <v>BYE</v>
      </c>
      <c r="F175" s="460">
        <f>IF($D175="","",VLOOKUP($D175,'[6]男單3.0名單'!$A$6:$P$261,3))</f>
        <v>0</v>
      </c>
      <c r="G175" s="460"/>
      <c r="H175" s="460"/>
      <c r="I175" s="218"/>
      <c r="J175" s="212"/>
      <c r="K175" s="212"/>
      <c r="L175" s="212"/>
      <c r="M175" s="226"/>
      <c r="N175" s="230"/>
      <c r="O175" s="239"/>
      <c r="P175" s="237"/>
      <c r="Q175" s="236"/>
      <c r="R175" s="54"/>
    </row>
    <row r="176" spans="1:18" s="55" customFormat="1" ht="13.5" customHeight="1">
      <c r="A176" s="206"/>
      <c r="B176" s="207"/>
      <c r="C176" s="208"/>
      <c r="D176" s="209"/>
      <c r="E176" s="200"/>
      <c r="F176" s="200"/>
      <c r="G176" s="200"/>
      <c r="H176" s="210" t="s">
        <v>14</v>
      </c>
      <c r="I176" s="212"/>
      <c r="J176" s="212"/>
      <c r="K176" s="212"/>
      <c r="L176" s="220" t="s">
        <v>14</v>
      </c>
      <c r="M176" s="227" t="s">
        <v>540</v>
      </c>
      <c r="N176" s="199" t="str">
        <f>UPPER(IF(OR(M176="a",M176="as"),L172,IF(OR(M176="b",M176="bs"),L180,)))</f>
        <v>鄧浩敦</v>
      </c>
      <c r="O176" s="244"/>
      <c r="P176" s="237"/>
      <c r="Q176" s="236"/>
      <c r="R176" s="54"/>
    </row>
    <row r="177" spans="1:18" s="55" customFormat="1" ht="13.5" customHeight="1">
      <c r="A177" s="206" t="s">
        <v>541</v>
      </c>
      <c r="B177" s="195">
        <f>IF($D177="","",VLOOKUP($D177,'[6]男單3.0名單'!$A$6:$P$261,15))</f>
        <v>0</v>
      </c>
      <c r="C177" s="196">
        <f>IF($D177="","",VLOOKUP($D177,'[6]男單3.0名單'!$A$6:$P$261,16))</f>
        <v>0</v>
      </c>
      <c r="D177" s="197">
        <v>65</v>
      </c>
      <c r="E177" s="198" t="str">
        <f>UPPER(IF($D177="","",VLOOKUP($D177,'[6]男單3.0名單'!$A$6:$P$261,2)))</f>
        <v>周承彥</v>
      </c>
      <c r="F177" s="460" t="str">
        <f>IF($D177="","",VLOOKUP($D177,'[6]男單3.0名單'!$A$6:$P$261,3))</f>
        <v>成功高中</v>
      </c>
      <c r="G177" s="460"/>
      <c r="H177" s="460"/>
      <c r="I177" s="199"/>
      <c r="J177" s="212"/>
      <c r="K177" s="212"/>
      <c r="L177" s="212"/>
      <c r="M177" s="226"/>
      <c r="N177" s="212">
        <v>63</v>
      </c>
      <c r="O177" s="229"/>
      <c r="P177" s="237"/>
      <c r="Q177" s="236"/>
      <c r="R177" s="54"/>
    </row>
    <row r="178" spans="1:18" s="55" customFormat="1" ht="13.5" customHeight="1">
      <c r="A178" s="206"/>
      <c r="B178" s="207"/>
      <c r="C178" s="208"/>
      <c r="D178" s="209"/>
      <c r="E178" s="200"/>
      <c r="F178" s="200"/>
      <c r="G178" s="200"/>
      <c r="H178" s="210" t="s">
        <v>14</v>
      </c>
      <c r="I178" s="211" t="s">
        <v>470</v>
      </c>
      <c r="J178" s="199" t="str">
        <f>UPPER(IF(OR(I178="a",I178="as"),E177,IF(OR(I178="b",I178="bs"),E179,)))</f>
        <v>周承彥</v>
      </c>
      <c r="K178" s="199"/>
      <c r="L178" s="212"/>
      <c r="M178" s="226"/>
      <c r="N178" s="230"/>
      <c r="O178" s="229"/>
      <c r="P178" s="237"/>
      <c r="Q178" s="236"/>
      <c r="R178" s="54"/>
    </row>
    <row r="179" spans="1:18" s="55" customFormat="1" ht="13.5" customHeight="1">
      <c r="A179" s="206" t="s">
        <v>542</v>
      </c>
      <c r="B179" s="195">
        <f>IF($D179="","",VLOOKUP($D179,'[6]男單3.0名單'!$A$6:$P$261,15))</f>
        <v>0</v>
      </c>
      <c r="C179" s="196">
        <f>IF($D179="","",VLOOKUP($D179,'[6]男單3.0名單'!$A$6:$P$261,16))</f>
        <v>0</v>
      </c>
      <c r="D179" s="197">
        <v>222</v>
      </c>
      <c r="E179" s="198" t="str">
        <f>UPPER(IF($D179="","",VLOOKUP($D179,'[6]男單3.0名單'!$A$6:$P$261,2)))</f>
        <v>BYE</v>
      </c>
      <c r="F179" s="460">
        <f>IF($D179="","",VLOOKUP($D179,'[6]男單3.0名單'!$A$6:$P$261,3))</f>
        <v>0</v>
      </c>
      <c r="G179" s="460"/>
      <c r="H179" s="460"/>
      <c r="I179" s="218"/>
      <c r="J179" s="212"/>
      <c r="K179" s="219"/>
      <c r="L179" s="212"/>
      <c r="M179" s="226"/>
      <c r="N179" s="230"/>
      <c r="O179" s="229"/>
      <c r="P179" s="237"/>
      <c r="Q179" s="236"/>
      <c r="R179" s="54"/>
    </row>
    <row r="180" spans="1:18" s="55" customFormat="1" ht="13.5" customHeight="1">
      <c r="A180" s="206"/>
      <c r="B180" s="207"/>
      <c r="C180" s="208"/>
      <c r="D180" s="209"/>
      <c r="E180" s="200"/>
      <c r="F180" s="200"/>
      <c r="G180" s="200"/>
      <c r="H180" s="200"/>
      <c r="I180" s="212"/>
      <c r="J180" s="220" t="s">
        <v>14</v>
      </c>
      <c r="K180" s="227" t="s">
        <v>472</v>
      </c>
      <c r="L180" s="199" t="str">
        <f>UPPER(IF(OR(K180="a",K180="as"),J178,IF(OR(K180="b",K180="bs"),J182,)))</f>
        <v>鄧浩敦</v>
      </c>
      <c r="M180" s="232"/>
      <c r="N180" s="230"/>
      <c r="O180" s="229"/>
      <c r="P180" s="237"/>
      <c r="Q180" s="236"/>
      <c r="R180" s="54"/>
    </row>
    <row r="181" spans="1:18" s="55" customFormat="1" ht="13.5" customHeight="1">
      <c r="A181" s="206" t="s">
        <v>543</v>
      </c>
      <c r="B181" s="195">
        <f>IF($D181="","",VLOOKUP($D181,'[6]男單3.0名單'!$A$6:$P$261,15))</f>
        <v>0</v>
      </c>
      <c r="C181" s="196">
        <f>IF($D181="","",VLOOKUP($D181,'[6]男單3.0名單'!$A$6:$P$261,16))</f>
        <v>0</v>
      </c>
      <c r="D181" s="197">
        <v>36</v>
      </c>
      <c r="E181" s="198" t="str">
        <f>UPPER(IF($D181="","",VLOOKUP($D181,'[6]男單3.0名單'!$A$6:$P$261,2)))</f>
        <v>鄧浩敦</v>
      </c>
      <c r="F181" s="460" t="str">
        <f>IF($D181="","",VLOOKUP($D181,'[6]男單3.0名單'!$A$6:$P$261,3))</f>
        <v>瑞湖</v>
      </c>
      <c r="G181" s="460"/>
      <c r="H181" s="460"/>
      <c r="I181" s="199"/>
      <c r="J181" s="212"/>
      <c r="K181" s="219"/>
      <c r="L181" s="212">
        <v>61</v>
      </c>
      <c r="M181" s="224"/>
      <c r="N181" s="230"/>
      <c r="O181" s="229"/>
      <c r="P181" s="237"/>
      <c r="Q181" s="236"/>
      <c r="R181" s="54"/>
    </row>
    <row r="182" spans="1:18" s="55" customFormat="1" ht="13.5" customHeight="1">
      <c r="A182" s="206"/>
      <c r="B182" s="207"/>
      <c r="C182" s="208"/>
      <c r="D182" s="209"/>
      <c r="E182" s="200"/>
      <c r="F182" s="200"/>
      <c r="G182" s="200"/>
      <c r="H182" s="210" t="s">
        <v>14</v>
      </c>
      <c r="I182" s="211" t="s">
        <v>470</v>
      </c>
      <c r="J182" s="199" t="str">
        <f>UPPER(IF(OR(I182="a",I182="as"),E181,IF(OR(I182="b",I182="bs"),E183,)))</f>
        <v>鄧浩敦</v>
      </c>
      <c r="K182" s="218"/>
      <c r="L182" s="212"/>
      <c r="M182" s="224"/>
      <c r="N182" s="230"/>
      <c r="O182" s="229"/>
      <c r="P182" s="245"/>
      <c r="Q182" s="236"/>
      <c r="R182" s="54"/>
    </row>
    <row r="183" spans="1:18" s="55" customFormat="1" ht="13.5" customHeight="1">
      <c r="A183" s="194" t="s">
        <v>544</v>
      </c>
      <c r="B183" s="195">
        <f>IF($D183="","",VLOOKUP($D183,'[6]男單3.0名單'!$A$6:$P$261,15))</f>
        <v>0</v>
      </c>
      <c r="C183" s="196">
        <f>IF($D183="","",VLOOKUP($D183,'[6]男單3.0名單'!$A$6:$P$261,16))</f>
        <v>0</v>
      </c>
      <c r="D183" s="197">
        <v>222</v>
      </c>
      <c r="E183" s="198" t="str">
        <f>UPPER(IF($D183="","",VLOOKUP($D183,'[6]男單3.0名單'!$A$6:$P$261,2)))</f>
        <v>BYE</v>
      </c>
      <c r="F183" s="460">
        <f>IF($D183="","",VLOOKUP($D183,'[6]男單3.0名單'!$A$6:$P$261,3))</f>
        <v>0</v>
      </c>
      <c r="G183" s="460"/>
      <c r="H183" s="460"/>
      <c r="I183" s="218"/>
      <c r="J183" s="212"/>
      <c r="K183" s="212"/>
      <c r="L183" s="212"/>
      <c r="M183" s="224"/>
      <c r="N183" s="230"/>
      <c r="O183" s="229"/>
      <c r="P183" s="237"/>
      <c r="Q183" s="236"/>
      <c r="R183" s="54"/>
    </row>
    <row r="184" spans="1:18" s="55" customFormat="1" ht="13.5" customHeight="1">
      <c r="A184" s="206"/>
      <c r="B184" s="207"/>
      <c r="C184" s="208"/>
      <c r="D184" s="209"/>
      <c r="E184" s="200"/>
      <c r="F184" s="200"/>
      <c r="G184" s="200"/>
      <c r="H184" s="200"/>
      <c r="I184" s="212"/>
      <c r="J184" s="212"/>
      <c r="K184" s="212"/>
      <c r="L184" s="212"/>
      <c r="M184" s="224"/>
      <c r="N184" s="220" t="s">
        <v>14</v>
      </c>
      <c r="O184" s="227" t="s">
        <v>498</v>
      </c>
      <c r="P184" s="218" t="str">
        <f>UPPER(IF(OR(O184="a",O184="as"),N176,IF(OR(O184="b",O184="bs"),N192,)))</f>
        <v>曾智仁</v>
      </c>
      <c r="Q184" s="246"/>
      <c r="R184" s="54"/>
    </row>
    <row r="185" spans="1:18" s="55" customFormat="1" ht="13.5" customHeight="1">
      <c r="A185" s="194" t="s">
        <v>545</v>
      </c>
      <c r="B185" s="195">
        <f>IF($D185="","",VLOOKUP($D185,'[6]男單3.0名單'!$A$6:$P$261,15))</f>
        <v>0</v>
      </c>
      <c r="C185" s="196">
        <f>IF($D185="","",VLOOKUP($D185,'[6]男單3.0名單'!$A$6:$P$261,16))</f>
        <v>0</v>
      </c>
      <c r="D185" s="197">
        <v>54</v>
      </c>
      <c r="E185" s="198" t="str">
        <f>UPPER(IF($D185="","",VLOOKUP($D185,'[6]男單3.0名單'!$A$6:$P$261,2)))</f>
        <v>林浩威</v>
      </c>
      <c r="F185" s="460" t="str">
        <f>IF($D185="","",VLOOKUP($D185,'[6]男單3.0名單'!$A$6:$P$261,3))</f>
        <v>華梵大學</v>
      </c>
      <c r="G185" s="460"/>
      <c r="H185" s="460"/>
      <c r="I185" s="199"/>
      <c r="J185" s="212"/>
      <c r="K185" s="212"/>
      <c r="L185" s="212"/>
      <c r="M185" s="224"/>
      <c r="N185" s="230"/>
      <c r="O185" s="229"/>
      <c r="P185" s="212">
        <v>62</v>
      </c>
      <c r="Q185" s="231"/>
      <c r="R185" s="54"/>
    </row>
    <row r="186" spans="1:18" s="55" customFormat="1" ht="13.5" customHeight="1">
      <c r="A186" s="206"/>
      <c r="B186" s="207"/>
      <c r="C186" s="208"/>
      <c r="D186" s="209"/>
      <c r="E186" s="200"/>
      <c r="F186" s="200"/>
      <c r="G186" s="200"/>
      <c r="H186" s="210" t="s">
        <v>14</v>
      </c>
      <c r="I186" s="211" t="s">
        <v>470</v>
      </c>
      <c r="J186" s="199" t="str">
        <f>UPPER(IF(OR(I186="a",I186="as"),E185,IF(OR(I186="b",I186="bs"),E187,)))</f>
        <v>林浩威</v>
      </c>
      <c r="K186" s="199"/>
      <c r="L186" s="212"/>
      <c r="M186" s="224"/>
      <c r="N186" s="230"/>
      <c r="O186" s="229"/>
      <c r="P186" s="230"/>
      <c r="Q186" s="231"/>
      <c r="R186" s="54"/>
    </row>
    <row r="187" spans="1:18" s="55" customFormat="1" ht="13.5" customHeight="1">
      <c r="A187" s="206" t="s">
        <v>546</v>
      </c>
      <c r="B187" s="195">
        <f>IF($D187="","",VLOOKUP($D187,'[6]男單3.0名單'!$A$6:$P$261,15))</f>
        <v>0</v>
      </c>
      <c r="C187" s="196">
        <f>IF($D187="","",VLOOKUP($D187,'[6]男單3.0名單'!$A$6:$P$261,16))</f>
        <v>0</v>
      </c>
      <c r="D187" s="197">
        <v>222</v>
      </c>
      <c r="E187" s="198" t="str">
        <f>UPPER(IF($D187="","",VLOOKUP($D187,'[6]男單3.0名單'!$A$6:$P$261,2)))</f>
        <v>BYE</v>
      </c>
      <c r="F187" s="460">
        <f>IF($D187="","",VLOOKUP($D187,'[6]男單3.0名單'!$A$6:$P$261,3))</f>
        <v>0</v>
      </c>
      <c r="G187" s="460"/>
      <c r="H187" s="460"/>
      <c r="I187" s="218"/>
      <c r="J187" s="212"/>
      <c r="K187" s="219"/>
      <c r="L187" s="212"/>
      <c r="M187" s="224"/>
      <c r="N187" s="230"/>
      <c r="O187" s="229"/>
      <c r="P187" s="230"/>
      <c r="Q187" s="231"/>
      <c r="R187" s="54"/>
    </row>
    <row r="188" spans="1:18" s="55" customFormat="1" ht="13.5" customHeight="1">
      <c r="A188" s="206"/>
      <c r="B188" s="207"/>
      <c r="C188" s="208"/>
      <c r="D188" s="209"/>
      <c r="E188" s="200"/>
      <c r="F188" s="200"/>
      <c r="G188" s="200"/>
      <c r="H188" s="200"/>
      <c r="I188" s="212"/>
      <c r="J188" s="220" t="s">
        <v>14</v>
      </c>
      <c r="K188" s="227" t="s">
        <v>472</v>
      </c>
      <c r="L188" s="199" t="str">
        <f>UPPER(IF(OR(K188="a",K188="as"),J186,IF(OR(K188="b",K188="bs"),J190,)))</f>
        <v>曾智仁</v>
      </c>
      <c r="M188" s="228"/>
      <c r="N188" s="230"/>
      <c r="O188" s="229"/>
      <c r="P188" s="230"/>
      <c r="Q188" s="231"/>
      <c r="R188" s="54"/>
    </row>
    <row r="189" spans="1:18" s="55" customFormat="1" ht="13.5" customHeight="1">
      <c r="A189" s="206" t="s">
        <v>547</v>
      </c>
      <c r="B189" s="195">
        <f>IF($D189="","",VLOOKUP($D189,'[6]男單3.0名單'!$A$6:$P$261,15))</f>
        <v>0</v>
      </c>
      <c r="C189" s="196">
        <f>IF($D189="","",VLOOKUP($D189,'[6]男單3.0名單'!$A$6:$P$261,16))</f>
        <v>0</v>
      </c>
      <c r="D189" s="197">
        <v>84</v>
      </c>
      <c r="E189" s="198" t="str">
        <f>UPPER(IF($D189="","",VLOOKUP($D189,'[6]男單3.0名單'!$A$6:$P$261,2)))</f>
        <v>曾智仁</v>
      </c>
      <c r="F189" s="460" t="str">
        <f>IF($D189="","",VLOOKUP($D189,'[6]男單3.0名單'!$A$6:$P$261,3))</f>
        <v>北台灣科技學院</v>
      </c>
      <c r="G189" s="460"/>
      <c r="H189" s="460"/>
      <c r="I189" s="199"/>
      <c r="J189" s="212"/>
      <c r="K189" s="219"/>
      <c r="L189" s="212">
        <v>60</v>
      </c>
      <c r="M189" s="226"/>
      <c r="N189" s="230"/>
      <c r="O189" s="229"/>
      <c r="P189" s="230"/>
      <c r="Q189" s="231"/>
      <c r="R189" s="96"/>
    </row>
    <row r="190" spans="1:18" s="55" customFormat="1" ht="13.5" customHeight="1">
      <c r="A190" s="206"/>
      <c r="B190" s="207"/>
      <c r="C190" s="208"/>
      <c r="D190" s="209"/>
      <c r="E190" s="200"/>
      <c r="F190" s="200"/>
      <c r="G190" s="200"/>
      <c r="H190" s="210" t="s">
        <v>14</v>
      </c>
      <c r="I190" s="211" t="s">
        <v>470</v>
      </c>
      <c r="J190" s="199" t="str">
        <f>UPPER(IF(OR(I190="a",I190="as"),E189,IF(OR(I190="b",I190="bs"),E191,)))</f>
        <v>曾智仁</v>
      </c>
      <c r="K190" s="218"/>
      <c r="L190" s="212"/>
      <c r="M190" s="226"/>
      <c r="N190" s="230"/>
      <c r="O190" s="229"/>
      <c r="P190" s="230"/>
      <c r="Q190" s="231"/>
      <c r="R190" s="54"/>
    </row>
    <row r="191" spans="1:18" s="55" customFormat="1" ht="13.5" customHeight="1">
      <c r="A191" s="206" t="s">
        <v>548</v>
      </c>
      <c r="B191" s="195">
        <f>IF($D191="","",VLOOKUP($D191,'[6]男單3.0名單'!$A$6:$P$261,15))</f>
        <v>0</v>
      </c>
      <c r="C191" s="196">
        <f>IF($D191="","",VLOOKUP($D191,'[6]男單3.0名單'!$A$6:$P$261,16))</f>
        <v>0</v>
      </c>
      <c r="D191" s="197">
        <v>222</v>
      </c>
      <c r="E191" s="198" t="str">
        <f>UPPER(IF($D191="","",VLOOKUP($D191,'[6]男單3.0名單'!$A$6:$P$261,2)))</f>
        <v>BYE</v>
      </c>
      <c r="F191" s="460">
        <f>IF($D191="","",VLOOKUP($D191,'[6]男單3.0名單'!$A$6:$P$261,3))</f>
        <v>0</v>
      </c>
      <c r="G191" s="460"/>
      <c r="H191" s="460"/>
      <c r="I191" s="218"/>
      <c r="J191" s="212"/>
      <c r="K191" s="212"/>
      <c r="L191" s="212"/>
      <c r="M191" s="226"/>
      <c r="N191" s="230"/>
      <c r="O191" s="229"/>
      <c r="P191" s="230"/>
      <c r="Q191" s="231"/>
      <c r="R191" s="54"/>
    </row>
    <row r="192" spans="1:18" s="55" customFormat="1" ht="13.5" customHeight="1">
      <c r="A192" s="206"/>
      <c r="B192" s="207"/>
      <c r="C192" s="208"/>
      <c r="D192" s="209"/>
      <c r="E192" s="200"/>
      <c r="F192" s="200"/>
      <c r="G192" s="200"/>
      <c r="H192" s="210" t="s">
        <v>14</v>
      </c>
      <c r="I192" s="212"/>
      <c r="J192" s="212"/>
      <c r="K192" s="212"/>
      <c r="L192" s="220" t="s">
        <v>14</v>
      </c>
      <c r="M192" s="227" t="s">
        <v>529</v>
      </c>
      <c r="N192" s="199" t="str">
        <f>UPPER(IF(OR(M192="a",M192="as"),L188,IF(OR(M192="b",M192="bs"),L196,)))</f>
        <v>曾智仁</v>
      </c>
      <c r="O192" s="238"/>
      <c r="P192" s="230"/>
      <c r="Q192" s="231"/>
      <c r="R192" s="54"/>
    </row>
    <row r="193" spans="1:18" s="55" customFormat="1" ht="13.5" customHeight="1">
      <c r="A193" s="206" t="s">
        <v>549</v>
      </c>
      <c r="B193" s="195">
        <f>IF($D193="","",VLOOKUP($D193,'[6]男單3.0名單'!$A$6:$P$261,15))</f>
        <v>0</v>
      </c>
      <c r="C193" s="196">
        <f>IF($D193="","",VLOOKUP($D193,'[6]男單3.0名單'!$A$6:$P$261,16))</f>
        <v>0</v>
      </c>
      <c r="D193" s="197">
        <v>19</v>
      </c>
      <c r="E193" s="198" t="str">
        <f>UPPER(IF($D193="","",VLOOKUP($D193,'[6]男單3.0名單'!$A$6:$P$261,2)))</f>
        <v>陳家豪</v>
      </c>
      <c r="F193" s="460" t="str">
        <f>IF($D193="","",VLOOKUP($D193,'[6]男單3.0名單'!$A$6:$P$261,3))</f>
        <v>黎明技術學院</v>
      </c>
      <c r="G193" s="460"/>
      <c r="H193" s="460"/>
      <c r="I193" s="199"/>
      <c r="J193" s="212"/>
      <c r="K193" s="212"/>
      <c r="L193" s="212"/>
      <c r="M193" s="226"/>
      <c r="N193" s="212">
        <v>60</v>
      </c>
      <c r="O193" s="224"/>
      <c r="P193" s="225"/>
      <c r="Q193" s="217"/>
      <c r="R193" s="54"/>
    </row>
    <row r="194" spans="1:18" s="55" customFormat="1" ht="13.5" customHeight="1">
      <c r="A194" s="206"/>
      <c r="B194" s="207"/>
      <c r="C194" s="208"/>
      <c r="D194" s="209"/>
      <c r="E194" s="200"/>
      <c r="F194" s="200"/>
      <c r="G194" s="200"/>
      <c r="H194" s="210" t="s">
        <v>14</v>
      </c>
      <c r="I194" s="211" t="s">
        <v>470</v>
      </c>
      <c r="J194" s="199" t="str">
        <f>UPPER(IF(OR(I194="a",I194="as"),E193,IF(OR(I194="b",I194="bs"),E195,)))</f>
        <v>陳家豪</v>
      </c>
      <c r="K194" s="199"/>
      <c r="L194" s="212"/>
      <c r="M194" s="226"/>
      <c r="N194" s="224"/>
      <c r="O194" s="224"/>
      <c r="P194" s="225"/>
      <c r="Q194" s="217"/>
      <c r="R194" s="54"/>
    </row>
    <row r="195" spans="1:18" s="55" customFormat="1" ht="13.5" customHeight="1">
      <c r="A195" s="206" t="s">
        <v>550</v>
      </c>
      <c r="B195" s="195">
        <f>IF($D195="","",VLOOKUP($D195,'[6]男單3.0名單'!$A$6:$P$261,15))</f>
        <v>0</v>
      </c>
      <c r="C195" s="196">
        <f>IF($D195="","",VLOOKUP($D195,'[6]男單3.0名單'!$A$6:$P$261,16))</f>
        <v>0</v>
      </c>
      <c r="D195" s="197">
        <v>222</v>
      </c>
      <c r="E195" s="198" t="str">
        <f>UPPER(IF($D195="","",VLOOKUP($D195,'[6]男單3.0名單'!$A$6:$P$261,2)))</f>
        <v>BYE</v>
      </c>
      <c r="F195" s="460">
        <f>IF($D195="","",VLOOKUP($D195,'[6]男單3.0名單'!$A$6:$P$261,3))</f>
        <v>0</v>
      </c>
      <c r="G195" s="460"/>
      <c r="H195" s="460"/>
      <c r="I195" s="218"/>
      <c r="J195" s="212"/>
      <c r="K195" s="219"/>
      <c r="L195" s="212"/>
      <c r="M195" s="226"/>
      <c r="N195" s="224"/>
      <c r="O195" s="224"/>
      <c r="P195" s="225"/>
      <c r="Q195" s="217"/>
      <c r="R195" s="54"/>
    </row>
    <row r="196" spans="1:18" s="55" customFormat="1" ht="13.5" customHeight="1">
      <c r="A196" s="206"/>
      <c r="B196" s="207"/>
      <c r="C196" s="208"/>
      <c r="D196" s="209"/>
      <c r="E196" s="200"/>
      <c r="F196" s="200"/>
      <c r="G196" s="200"/>
      <c r="H196" s="200"/>
      <c r="I196" s="212"/>
      <c r="J196" s="220" t="s">
        <v>14</v>
      </c>
      <c r="K196" s="227" t="s">
        <v>470</v>
      </c>
      <c r="L196" s="199" t="str">
        <f>UPPER(IF(OR(K196="a",K196="as"),J194,IF(OR(K196="b",K196="bs"),J198,)))</f>
        <v>陳家豪</v>
      </c>
      <c r="M196" s="232"/>
      <c r="N196" s="224"/>
      <c r="O196" s="224"/>
      <c r="P196" s="225"/>
      <c r="Q196" s="217"/>
      <c r="R196" s="54"/>
    </row>
    <row r="197" spans="1:18" s="55" customFormat="1" ht="13.5" customHeight="1">
      <c r="A197" s="206" t="s">
        <v>551</v>
      </c>
      <c r="B197" s="195">
        <f>IF($D197="","",VLOOKUP($D197,'[6]男單3.0名單'!$A$6:$P$261,15))</f>
        <v>0</v>
      </c>
      <c r="C197" s="196">
        <f>IF($D197="","",VLOOKUP($D197,'[6]男單3.0名單'!$A$6:$P$261,16))</f>
        <v>0</v>
      </c>
      <c r="D197" s="197">
        <v>133</v>
      </c>
      <c r="E197" s="198" t="str">
        <f>UPPER(IF($D197="","",VLOOKUP($D197,'[6]男單3.0名單'!$A$6:$P$261,2)))</f>
        <v>謝丞宜</v>
      </c>
      <c r="F197" s="460" t="str">
        <f>IF($D197="","",VLOOKUP($D197,'[6]男單3.0名單'!$A$6:$P$261,3))</f>
        <v>文化大學</v>
      </c>
      <c r="G197" s="460"/>
      <c r="H197" s="460"/>
      <c r="I197" s="199"/>
      <c r="J197" s="212"/>
      <c r="K197" s="219"/>
      <c r="L197" s="212">
        <v>63</v>
      </c>
      <c r="M197" s="224"/>
      <c r="N197" s="224"/>
      <c r="O197" s="224"/>
      <c r="P197" s="225"/>
      <c r="Q197" s="217"/>
      <c r="R197" s="54"/>
    </row>
    <row r="198" spans="1:18" s="55" customFormat="1" ht="13.5" customHeight="1">
      <c r="A198" s="206"/>
      <c r="B198" s="207"/>
      <c r="C198" s="208"/>
      <c r="D198" s="209"/>
      <c r="E198" s="200"/>
      <c r="F198" s="200"/>
      <c r="G198" s="200"/>
      <c r="H198" s="210" t="s">
        <v>14</v>
      </c>
      <c r="I198" s="211" t="s">
        <v>470</v>
      </c>
      <c r="J198" s="199" t="str">
        <f>UPPER(IF(OR(I198="a",I198="as"),E197,IF(OR(I198="b",I198="bs"),E199,)))</f>
        <v>謝丞宜</v>
      </c>
      <c r="K198" s="218"/>
      <c r="L198" s="212"/>
      <c r="M198" s="224"/>
      <c r="N198" s="224"/>
      <c r="O198" s="224"/>
      <c r="P198" s="225"/>
      <c r="Q198" s="217"/>
      <c r="R198" s="54"/>
    </row>
    <row r="199" spans="1:18" s="55" customFormat="1" ht="13.5" customHeight="1">
      <c r="A199" s="194" t="s">
        <v>552</v>
      </c>
      <c r="B199" s="195">
        <f>IF($D199="","",VLOOKUP($D199,'[6]男單3.0名單'!$A$6:$P$261,15))</f>
        <v>0</v>
      </c>
      <c r="C199" s="196">
        <f>IF($D199="","",VLOOKUP($D199,'[6]男單3.0名單'!$A$6:$P$261,16))</f>
        <v>0</v>
      </c>
      <c r="D199" s="197">
        <v>222</v>
      </c>
      <c r="E199" s="198" t="str">
        <f>UPPER(IF($D199="","",VLOOKUP($D199,'[6]男單3.0名單'!$A$6:$P$261,2)))</f>
        <v>BYE</v>
      </c>
      <c r="F199" s="460">
        <f>IF($D199="","",VLOOKUP($D199,'[6]男單3.0名單'!$A$6:$P$261,3))</f>
        <v>0</v>
      </c>
      <c r="G199" s="460"/>
      <c r="H199" s="460"/>
      <c r="I199" s="218"/>
      <c r="J199" s="212"/>
      <c r="K199" s="212"/>
      <c r="L199" s="212"/>
      <c r="M199" s="212"/>
      <c r="N199" s="230"/>
      <c r="O199" s="239"/>
      <c r="P199" s="225"/>
      <c r="Q199" s="217"/>
      <c r="R199" s="54"/>
    </row>
    <row r="200" spans="1:19" s="185" customFormat="1" ht="14.25">
      <c r="A200" s="179"/>
      <c r="B200" s="180" t="s">
        <v>508</v>
      </c>
      <c r="C200" s="180" t="s">
        <v>509</v>
      </c>
      <c r="D200" s="181"/>
      <c r="E200" s="182" t="s">
        <v>510</v>
      </c>
      <c r="F200" s="462" t="s">
        <v>511</v>
      </c>
      <c r="G200" s="462"/>
      <c r="H200" s="462"/>
      <c r="I200" s="182"/>
      <c r="J200" s="180" t="s">
        <v>512</v>
      </c>
      <c r="K200" s="184"/>
      <c r="L200" s="180" t="s">
        <v>513</v>
      </c>
      <c r="M200" s="184"/>
      <c r="N200" s="180" t="s">
        <v>514</v>
      </c>
      <c r="O200" s="184"/>
      <c r="P200" s="180" t="s">
        <v>515</v>
      </c>
      <c r="Q200" s="180" t="s">
        <v>516</v>
      </c>
      <c r="S200" s="247"/>
    </row>
    <row r="201" ht="4.5" customHeight="1" thickBot="1">
      <c r="D201" s="42"/>
    </row>
    <row r="202" spans="1:20" s="55" customFormat="1" ht="13.5" customHeight="1">
      <c r="A202" s="194" t="s">
        <v>553</v>
      </c>
      <c r="B202" s="195">
        <f>IF($D202="","",VLOOKUP($D202,'[6]男單3.0名單'!$A$6:$P$261,15))</f>
        <v>0</v>
      </c>
      <c r="C202" s="196">
        <f>IF($D202="","",VLOOKUP($D202,'[6]男單3.0名單'!$A$6:$P$261,16))</f>
        <v>0</v>
      </c>
      <c r="D202" s="197">
        <v>115</v>
      </c>
      <c r="E202" s="198" t="str">
        <f>UPPER(IF($D202="","",VLOOKUP($D202,'[6]男單3.0名單'!$A$6:$P$261,2)))</f>
        <v>劉浩良</v>
      </c>
      <c r="F202" s="460">
        <f>IF($D202="","",VLOOKUP($D202,'[6]男單3.0名單'!$A$6:$P$261,3))</f>
        <v>0</v>
      </c>
      <c r="G202" s="460"/>
      <c r="H202" s="460"/>
      <c r="I202" s="199"/>
      <c r="J202" s="200"/>
      <c r="K202" s="200"/>
      <c r="L202" s="200"/>
      <c r="M202" s="201"/>
      <c r="N202" s="202"/>
      <c r="O202" s="203"/>
      <c r="P202" s="204"/>
      <c r="Q202" s="205"/>
      <c r="R202" s="54"/>
      <c r="T202" s="56" t="e">
        <f>#REF!</f>
        <v>#REF!</v>
      </c>
    </row>
    <row r="203" spans="1:20" s="55" customFormat="1" ht="13.5" customHeight="1">
      <c r="A203" s="206"/>
      <c r="B203" s="207"/>
      <c r="C203" s="208"/>
      <c r="D203" s="209"/>
      <c r="E203" s="200"/>
      <c r="F203" s="200"/>
      <c r="G203" s="200"/>
      <c r="H203" s="210" t="s">
        <v>14</v>
      </c>
      <c r="I203" s="211" t="s">
        <v>470</v>
      </c>
      <c r="J203" s="199" t="str">
        <f>UPPER(IF(OR(I203="a",I203="as"),E202,IF(OR(I203="b",I203="bs"),E204,)))</f>
        <v>劉浩良</v>
      </c>
      <c r="K203" s="199"/>
      <c r="L203" s="212"/>
      <c r="M203" s="213"/>
      <c r="N203" s="214"/>
      <c r="O203" s="215"/>
      <c r="P203" s="216"/>
      <c r="Q203" s="217"/>
      <c r="R203" s="54"/>
      <c r="T203" s="63" t="e">
        <f>#REF!</f>
        <v>#REF!</v>
      </c>
    </row>
    <row r="204" spans="1:20" s="55" customFormat="1" ht="13.5" customHeight="1">
      <c r="A204" s="206" t="s">
        <v>554</v>
      </c>
      <c r="B204" s="195">
        <f>IF($D204="","",VLOOKUP($D204,'[6]男單3.0名單'!$A$6:$P$261,15))</f>
        <v>0</v>
      </c>
      <c r="C204" s="196">
        <f>IF($D204="","",VLOOKUP($D204,'[6]男單3.0名單'!$A$6:$P$261,16))</f>
        <v>0</v>
      </c>
      <c r="D204" s="197">
        <v>222</v>
      </c>
      <c r="E204" s="198" t="str">
        <f>UPPER(IF($D204="","",VLOOKUP($D204,'[6]男單3.0名單'!$A$6:$P$261,2)))</f>
        <v>BYE</v>
      </c>
      <c r="F204" s="460">
        <f>IF($D204="","",VLOOKUP($D204,'[6]男單3.0名單'!$A$6:$P$261,3))</f>
        <v>0</v>
      </c>
      <c r="G204" s="460"/>
      <c r="H204" s="460"/>
      <c r="I204" s="218"/>
      <c r="J204" s="212"/>
      <c r="K204" s="219"/>
      <c r="L204" s="212"/>
      <c r="M204" s="213"/>
      <c r="N204" s="214"/>
      <c r="O204" s="215"/>
      <c r="P204" s="216"/>
      <c r="Q204" s="217"/>
      <c r="R204" s="54"/>
      <c r="T204" s="63" t="e">
        <f>#REF!</f>
        <v>#REF!</v>
      </c>
    </row>
    <row r="205" spans="1:20" s="55" customFormat="1" ht="13.5" customHeight="1">
      <c r="A205" s="206"/>
      <c r="B205" s="207"/>
      <c r="C205" s="208"/>
      <c r="D205" s="209"/>
      <c r="E205" s="200"/>
      <c r="F205" s="200"/>
      <c r="G205" s="200"/>
      <c r="H205" s="200"/>
      <c r="I205" s="212"/>
      <c r="J205" s="220" t="s">
        <v>14</v>
      </c>
      <c r="K205" s="227" t="s">
        <v>472</v>
      </c>
      <c r="L205" s="199" t="str">
        <f>UPPER(IF(OR(K205="a",K205="as"),J203,IF(OR(K205="b",K205="bs"),J207,)))</f>
        <v>陳冠璋</v>
      </c>
      <c r="M205" s="222"/>
      <c r="N205" s="222"/>
      <c r="O205" s="222"/>
      <c r="P205" s="216"/>
      <c r="Q205" s="217"/>
      <c r="R205" s="54"/>
      <c r="T205" s="63" t="e">
        <f>#REF!</f>
        <v>#REF!</v>
      </c>
    </row>
    <row r="206" spans="1:20" s="55" customFormat="1" ht="13.5" customHeight="1">
      <c r="A206" s="206" t="s">
        <v>555</v>
      </c>
      <c r="B206" s="195">
        <f>IF($D206="","",VLOOKUP($D206,'[6]男單3.0名單'!$A$6:$P$261,15))</f>
        <v>0</v>
      </c>
      <c r="C206" s="196">
        <f>IF($D206="","",VLOOKUP($D206,'[6]男單3.0名單'!$A$6:$P$261,16))</f>
        <v>0</v>
      </c>
      <c r="D206" s="197">
        <v>66</v>
      </c>
      <c r="E206" s="198" t="str">
        <f>UPPER(IF($D206="","",VLOOKUP($D206,'[6]男單3.0名單'!$A$6:$P$261,2)))</f>
        <v>陳冠璋</v>
      </c>
      <c r="F206" s="460" t="str">
        <f>IF($D206="","",VLOOKUP($D206,'[6]男單3.0名單'!$A$6:$P$261,3))</f>
        <v>三重高中</v>
      </c>
      <c r="G206" s="460"/>
      <c r="H206" s="460"/>
      <c r="I206" s="199"/>
      <c r="J206" s="212"/>
      <c r="K206" s="219"/>
      <c r="L206" s="212">
        <v>62</v>
      </c>
      <c r="M206" s="223"/>
      <c r="N206" s="224"/>
      <c r="O206" s="224"/>
      <c r="P206" s="225"/>
      <c r="Q206" s="217"/>
      <c r="R206" s="54"/>
      <c r="T206" s="63" t="e">
        <f>#REF!</f>
        <v>#REF!</v>
      </c>
    </row>
    <row r="207" spans="1:20" s="55" customFormat="1" ht="13.5" customHeight="1">
      <c r="A207" s="206"/>
      <c r="B207" s="207"/>
      <c r="C207" s="208"/>
      <c r="D207" s="209"/>
      <c r="E207" s="200"/>
      <c r="F207" s="200"/>
      <c r="G207" s="200"/>
      <c r="H207" s="210" t="s">
        <v>14</v>
      </c>
      <c r="I207" s="211" t="s">
        <v>470</v>
      </c>
      <c r="J207" s="199" t="str">
        <f>UPPER(IF(OR(I207="a",I207="as"),E206,IF(OR(I207="b",I207="bs"),E208,)))</f>
        <v>陳冠璋</v>
      </c>
      <c r="K207" s="218"/>
      <c r="L207" s="212"/>
      <c r="M207" s="226"/>
      <c r="N207" s="224"/>
      <c r="O207" s="224"/>
      <c r="P207" s="225"/>
      <c r="Q207" s="217"/>
      <c r="R207" s="54"/>
      <c r="T207" s="63" t="e">
        <f>#REF!</f>
        <v>#REF!</v>
      </c>
    </row>
    <row r="208" spans="1:20" s="55" customFormat="1" ht="13.5" customHeight="1">
      <c r="A208" s="206" t="s">
        <v>556</v>
      </c>
      <c r="B208" s="195">
        <f>IF($D208="","",VLOOKUP($D208,'[6]男單3.0名單'!$A$6:$P$261,15))</f>
        <v>0</v>
      </c>
      <c r="C208" s="196">
        <f>IF($D208="","",VLOOKUP($D208,'[6]男單3.0名單'!$A$6:$P$261,16))</f>
        <v>0</v>
      </c>
      <c r="D208" s="197">
        <v>222</v>
      </c>
      <c r="E208" s="198" t="str">
        <f>UPPER(IF($D208="","",VLOOKUP($D208,'[6]男單3.0名單'!$A$6:$P$261,2)))</f>
        <v>BYE</v>
      </c>
      <c r="F208" s="460">
        <f>IF($D208="","",VLOOKUP($D208,'[6]男單3.0名單'!$A$6:$P$261,3))</f>
        <v>0</v>
      </c>
      <c r="G208" s="460"/>
      <c r="H208" s="460"/>
      <c r="I208" s="218"/>
      <c r="J208" s="212"/>
      <c r="K208" s="212"/>
      <c r="L208" s="212"/>
      <c r="M208" s="226"/>
      <c r="N208" s="224"/>
      <c r="O208" s="224"/>
      <c r="P208" s="225"/>
      <c r="Q208" s="217"/>
      <c r="R208" s="54"/>
      <c r="T208" s="63" t="e">
        <f>#REF!</f>
        <v>#REF!</v>
      </c>
    </row>
    <row r="209" spans="1:21" s="55" customFormat="1" ht="13.5" customHeight="1">
      <c r="A209" s="206"/>
      <c r="B209" s="207"/>
      <c r="C209" s="208"/>
      <c r="D209" s="209"/>
      <c r="E209" s="200"/>
      <c r="F209" s="200"/>
      <c r="G209" s="200"/>
      <c r="H209" s="210" t="s">
        <v>14</v>
      </c>
      <c r="I209" s="212"/>
      <c r="J209" s="212"/>
      <c r="K209" s="212"/>
      <c r="L209" s="220" t="s">
        <v>14</v>
      </c>
      <c r="M209" s="227" t="s">
        <v>540</v>
      </c>
      <c r="N209" s="199" t="str">
        <f>UPPER(IF(OR(M209="a",M209="as"),L205,IF(OR(M209="b",M209="bs"),L213,)))</f>
        <v>楊凱捷</v>
      </c>
      <c r="O209" s="228"/>
      <c r="P209" s="225"/>
      <c r="Q209" s="217"/>
      <c r="R209" s="54"/>
      <c r="T209" s="63" t="e">
        <f>#REF!</f>
        <v>#REF!</v>
      </c>
      <c r="U209" s="15"/>
    </row>
    <row r="210" spans="1:20" s="55" customFormat="1" ht="13.5" customHeight="1">
      <c r="A210" s="206" t="s">
        <v>557</v>
      </c>
      <c r="B210" s="195">
        <f>IF($D210="","",VLOOKUP($D210,'[6]男單3.0名單'!$A$6:$P$261,15))</f>
        <v>0</v>
      </c>
      <c r="C210" s="196">
        <f>IF($D210="","",VLOOKUP($D210,'[6]男單3.0名單'!$A$6:$P$261,16))</f>
        <v>0</v>
      </c>
      <c r="D210" s="197">
        <v>53</v>
      </c>
      <c r="E210" s="198" t="str">
        <f>UPPER(IF($D210="","",VLOOKUP($D210,'[6]男單3.0名單'!$A$6:$P$261,2)))</f>
        <v>楊明憲</v>
      </c>
      <c r="F210" s="460" t="str">
        <f>IF($D210="","",VLOOKUP($D210,'[6]男單3.0名單'!$A$6:$P$261,3))</f>
        <v>華梵大學</v>
      </c>
      <c r="G210" s="460"/>
      <c r="H210" s="460"/>
      <c r="I210" s="199"/>
      <c r="J210" s="212"/>
      <c r="K210" s="212"/>
      <c r="L210" s="212"/>
      <c r="M210" s="226"/>
      <c r="N210" s="212">
        <v>61</v>
      </c>
      <c r="O210" s="229"/>
      <c r="P210" s="230"/>
      <c r="Q210" s="231"/>
      <c r="R210" s="54"/>
      <c r="T210" s="63" t="e">
        <f>#REF!</f>
        <v>#REF!</v>
      </c>
    </row>
    <row r="211" spans="1:20" s="55" customFormat="1" ht="13.5" customHeight="1" thickBot="1">
      <c r="A211" s="206"/>
      <c r="B211" s="207"/>
      <c r="C211" s="208"/>
      <c r="D211" s="209"/>
      <c r="E211" s="200"/>
      <c r="F211" s="200"/>
      <c r="G211" s="200"/>
      <c r="H211" s="210" t="s">
        <v>14</v>
      </c>
      <c r="I211" s="211" t="s">
        <v>470</v>
      </c>
      <c r="J211" s="199" t="str">
        <f>UPPER(IF(OR(I211="a",I211="as"),E210,IF(OR(I211="b",I211="bs"),E212,)))</f>
        <v>楊明憲</v>
      </c>
      <c r="K211" s="199"/>
      <c r="L211" s="212"/>
      <c r="M211" s="226"/>
      <c r="N211" s="230"/>
      <c r="O211" s="229"/>
      <c r="P211" s="230"/>
      <c r="Q211" s="231"/>
      <c r="R211" s="54"/>
      <c r="T211" s="82" t="e">
        <f>#REF!</f>
        <v>#REF!</v>
      </c>
    </row>
    <row r="212" spans="1:18" s="55" customFormat="1" ht="13.5" customHeight="1">
      <c r="A212" s="206" t="s">
        <v>558</v>
      </c>
      <c r="B212" s="195">
        <f>IF($D212="","",VLOOKUP($D212,'[6]男單3.0名單'!$A$6:$P$261,15))</f>
        <v>0</v>
      </c>
      <c r="C212" s="196">
        <f>IF($D212="","",VLOOKUP($D212,'[6]男單3.0名單'!$A$6:$P$261,16))</f>
        <v>0</v>
      </c>
      <c r="D212" s="197">
        <v>222</v>
      </c>
      <c r="E212" s="198" t="str">
        <f>UPPER(IF($D212="","",VLOOKUP($D212,'[6]男單3.0名單'!$A$6:$P$261,2)))</f>
        <v>BYE</v>
      </c>
      <c r="F212" s="460">
        <f>IF($D212="","",VLOOKUP($D212,'[6]男單3.0名單'!$A$6:$P$261,3))</f>
        <v>0</v>
      </c>
      <c r="G212" s="460"/>
      <c r="H212" s="460"/>
      <c r="I212" s="218"/>
      <c r="J212" s="212"/>
      <c r="K212" s="219"/>
      <c r="L212" s="212"/>
      <c r="M212" s="226"/>
      <c r="N212" s="230"/>
      <c r="O212" s="229"/>
      <c r="P212" s="230"/>
      <c r="Q212" s="231"/>
      <c r="R212" s="54"/>
    </row>
    <row r="213" spans="1:18" s="55" customFormat="1" ht="13.5" customHeight="1">
      <c r="A213" s="206"/>
      <c r="B213" s="207"/>
      <c r="C213" s="208"/>
      <c r="D213" s="209"/>
      <c r="E213" s="200"/>
      <c r="F213" s="200"/>
      <c r="G213" s="200"/>
      <c r="H213" s="200"/>
      <c r="I213" s="212"/>
      <c r="J213" s="220" t="s">
        <v>14</v>
      </c>
      <c r="K213" s="227" t="s">
        <v>472</v>
      </c>
      <c r="L213" s="199" t="str">
        <f>UPPER(IF(OR(K213="a",K213="as"),J211,IF(OR(K213="b",K213="bs"),J215,)))</f>
        <v>楊凱捷</v>
      </c>
      <c r="M213" s="232"/>
      <c r="N213" s="230"/>
      <c r="O213" s="229"/>
      <c r="P213" s="230"/>
      <c r="Q213" s="231"/>
      <c r="R213" s="54"/>
    </row>
    <row r="214" spans="1:18" s="55" customFormat="1" ht="13.5" customHeight="1">
      <c r="A214" s="206" t="s">
        <v>559</v>
      </c>
      <c r="B214" s="195">
        <f>IF($D214="","",VLOOKUP($D214,'[6]男單3.0名單'!$A$6:$P$261,15))</f>
        <v>0</v>
      </c>
      <c r="C214" s="196">
        <f>IF($D214="","",VLOOKUP($D214,'[6]男單3.0名單'!$A$6:$P$261,16))</f>
        <v>0</v>
      </c>
      <c r="D214" s="197">
        <v>132</v>
      </c>
      <c r="E214" s="198" t="str">
        <f>UPPER(IF($D214="","",VLOOKUP($D214,'[6]男單3.0名單'!$A$6:$P$261,2)))</f>
        <v>楊凱捷</v>
      </c>
      <c r="F214" s="460" t="str">
        <f>IF($D214="","",VLOOKUP($D214,'[6]男單3.0名單'!$A$6:$P$261,3))</f>
        <v>文化大學</v>
      </c>
      <c r="G214" s="460"/>
      <c r="H214" s="460"/>
      <c r="I214" s="199"/>
      <c r="J214" s="212"/>
      <c r="K214" s="219"/>
      <c r="L214" s="212">
        <v>60</v>
      </c>
      <c r="M214" s="224"/>
      <c r="N214" s="230"/>
      <c r="O214" s="229"/>
      <c r="P214" s="230"/>
      <c r="Q214" s="231"/>
      <c r="R214" s="54"/>
    </row>
    <row r="215" spans="1:18" s="55" customFormat="1" ht="13.5" customHeight="1">
      <c r="A215" s="206"/>
      <c r="B215" s="207"/>
      <c r="C215" s="208"/>
      <c r="D215" s="209"/>
      <c r="E215" s="200"/>
      <c r="F215" s="200"/>
      <c r="G215" s="200"/>
      <c r="H215" s="210" t="s">
        <v>14</v>
      </c>
      <c r="I215" s="211" t="s">
        <v>470</v>
      </c>
      <c r="J215" s="199" t="str">
        <f>UPPER(IF(OR(I215="a",I215="as"),E214,IF(OR(I215="b",I215="bs"),E216,)))</f>
        <v>楊凱捷</v>
      </c>
      <c r="K215" s="218"/>
      <c r="L215" s="212"/>
      <c r="M215" s="224"/>
      <c r="N215" s="230"/>
      <c r="O215" s="229"/>
      <c r="P215" s="233"/>
      <c r="Q215" s="231"/>
      <c r="R215" s="54"/>
    </row>
    <row r="216" spans="1:18" s="55" customFormat="1" ht="13.5" customHeight="1">
      <c r="A216" s="194" t="s">
        <v>560</v>
      </c>
      <c r="B216" s="195">
        <f>IF($D216="","",VLOOKUP($D216,'[6]男單3.0名單'!$A$6:$P$261,15))</f>
      </c>
      <c r="C216" s="196">
        <f>IF($D216="","",VLOOKUP($D216,'[6]男單3.0名單'!$A$6:$P$261,16))</f>
      </c>
      <c r="D216" s="197"/>
      <c r="E216" s="198" t="s">
        <v>477</v>
      </c>
      <c r="F216" s="460">
        <f>IF($D216="","",VLOOKUP($D216,'[6]男單3.0名單'!$A$6:$P$261,3))</f>
      </c>
      <c r="G216" s="460"/>
      <c r="H216" s="460"/>
      <c r="I216" s="218"/>
      <c r="J216" s="212"/>
      <c r="K216" s="212"/>
      <c r="L216" s="212"/>
      <c r="M216" s="224"/>
      <c r="N216" s="230"/>
      <c r="O216" s="229"/>
      <c r="P216" s="230"/>
      <c r="Q216" s="231"/>
      <c r="R216" s="54"/>
    </row>
    <row r="217" spans="1:18" s="55" customFormat="1" ht="13.5" customHeight="1">
      <c r="A217" s="206"/>
      <c r="B217" s="207"/>
      <c r="C217" s="208"/>
      <c r="D217" s="209"/>
      <c r="E217" s="200"/>
      <c r="F217" s="200"/>
      <c r="G217" s="200"/>
      <c r="H217" s="200"/>
      <c r="I217" s="212"/>
      <c r="J217" s="212"/>
      <c r="K217" s="212"/>
      <c r="L217" s="212"/>
      <c r="M217" s="224"/>
      <c r="N217" s="220" t="s">
        <v>14</v>
      </c>
      <c r="O217" s="227" t="s">
        <v>498</v>
      </c>
      <c r="P217" s="199" t="str">
        <f>UPPER(IF(OR(O217="a",O217="as"),N209,IF(OR(O217="b",O217="bs"),N225,)))</f>
        <v>呂斌豪</v>
      </c>
      <c r="Q217" s="234"/>
      <c r="R217" s="54"/>
    </row>
    <row r="218" spans="1:18" s="55" customFormat="1" ht="13.5" customHeight="1">
      <c r="A218" s="194" t="s">
        <v>561</v>
      </c>
      <c r="B218" s="195">
        <f>IF($D218="","",VLOOKUP($D218,'[6]男單3.0名單'!$A$6:$P$261,15))</f>
        <v>0</v>
      </c>
      <c r="C218" s="196">
        <f>IF($D218="","",VLOOKUP($D218,'[6]男單3.0名單'!$A$6:$P$261,16))</f>
        <v>0</v>
      </c>
      <c r="D218" s="197">
        <v>18</v>
      </c>
      <c r="E218" s="198" t="str">
        <f>UPPER(IF($D218="","",VLOOKUP($D218,'[6]男單3.0名單'!$A$6:$P$261,2)))</f>
        <v>呂斌豪</v>
      </c>
      <c r="F218" s="460">
        <f>IF($D218="","",VLOOKUP($D218,'[6]男單3.0名單'!$A$6:$P$261,3))</f>
        <v>0</v>
      </c>
      <c r="G218" s="460"/>
      <c r="H218" s="460"/>
      <c r="I218" s="199"/>
      <c r="J218" s="212"/>
      <c r="K218" s="212"/>
      <c r="L218" s="212"/>
      <c r="M218" s="224"/>
      <c r="N218" s="230"/>
      <c r="O218" s="229"/>
      <c r="P218" s="235">
        <v>64</v>
      </c>
      <c r="Q218" s="236"/>
      <c r="R218" s="54"/>
    </row>
    <row r="219" spans="1:18" s="55" customFormat="1" ht="13.5" customHeight="1">
      <c r="A219" s="206"/>
      <c r="B219" s="207"/>
      <c r="C219" s="208"/>
      <c r="D219" s="209"/>
      <c r="E219" s="200"/>
      <c r="F219" s="200"/>
      <c r="G219" s="200"/>
      <c r="H219" s="210" t="s">
        <v>14</v>
      </c>
      <c r="I219" s="211" t="s">
        <v>470</v>
      </c>
      <c r="J219" s="199" t="str">
        <f>UPPER(IF(OR(I219="a",I219="as"),E218,IF(OR(I219="b",I219="bs"),E220,)))</f>
        <v>呂斌豪</v>
      </c>
      <c r="K219" s="199"/>
      <c r="L219" s="212"/>
      <c r="M219" s="224"/>
      <c r="N219" s="230"/>
      <c r="O219" s="229"/>
      <c r="P219" s="237"/>
      <c r="Q219" s="236"/>
      <c r="R219" s="54"/>
    </row>
    <row r="220" spans="1:18" s="55" customFormat="1" ht="13.5" customHeight="1">
      <c r="A220" s="206" t="s">
        <v>562</v>
      </c>
      <c r="B220" s="195">
        <f>IF($D220="","",VLOOKUP($D220,'[6]男單3.0名單'!$A$6:$P$261,15))</f>
        <v>0</v>
      </c>
      <c r="C220" s="196">
        <f>IF($D220="","",VLOOKUP($D220,'[6]男單3.0名單'!$A$6:$P$261,16))</f>
        <v>0</v>
      </c>
      <c r="D220" s="197">
        <v>222</v>
      </c>
      <c r="E220" s="198" t="str">
        <f>UPPER(IF($D220="","",VLOOKUP($D220,'[6]男單3.0名單'!$A$6:$P$261,2)))</f>
        <v>BYE</v>
      </c>
      <c r="F220" s="460">
        <f>IF($D220="","",VLOOKUP($D220,'[6]男單3.0名單'!$A$6:$P$261,3))</f>
        <v>0</v>
      </c>
      <c r="G220" s="460"/>
      <c r="H220" s="460"/>
      <c r="I220" s="218"/>
      <c r="J220" s="212"/>
      <c r="K220" s="219"/>
      <c r="L220" s="212"/>
      <c r="M220" s="224"/>
      <c r="N220" s="230"/>
      <c r="O220" s="229"/>
      <c r="P220" s="237"/>
      <c r="Q220" s="236"/>
      <c r="R220" s="54"/>
    </row>
    <row r="221" spans="1:18" s="55" customFormat="1" ht="13.5" customHeight="1">
      <c r="A221" s="206"/>
      <c r="B221" s="207"/>
      <c r="C221" s="208"/>
      <c r="D221" s="209"/>
      <c r="E221" s="200"/>
      <c r="F221" s="200"/>
      <c r="G221" s="200"/>
      <c r="H221" s="200"/>
      <c r="I221" s="212"/>
      <c r="J221" s="220" t="s">
        <v>14</v>
      </c>
      <c r="K221" s="227" t="s">
        <v>470</v>
      </c>
      <c r="L221" s="199" t="str">
        <f>UPPER(IF(OR(K221="a",K221="as"),J219,IF(OR(K221="b",K221="bs"),J223,)))</f>
        <v>呂斌豪</v>
      </c>
      <c r="M221" s="228"/>
      <c r="N221" s="230"/>
      <c r="O221" s="229"/>
      <c r="P221" s="237"/>
      <c r="Q221" s="236"/>
      <c r="R221" s="54"/>
    </row>
    <row r="222" spans="1:18" s="55" customFormat="1" ht="13.5" customHeight="1">
      <c r="A222" s="206" t="s">
        <v>563</v>
      </c>
      <c r="B222" s="195">
        <f>IF($D222="","",VLOOKUP($D222,'[6]男單3.0名單'!$A$6:$P$261,15))</f>
        <v>0</v>
      </c>
      <c r="C222" s="196">
        <f>IF($D222="","",VLOOKUP($D222,'[6]男單3.0名單'!$A$6:$P$261,16))</f>
        <v>0</v>
      </c>
      <c r="D222" s="197">
        <v>114</v>
      </c>
      <c r="E222" s="198" t="str">
        <f>UPPER(IF($D222="","",VLOOKUP($D222,'[6]男單3.0名單'!$A$6:$P$261,2)))</f>
        <v>鄭由承</v>
      </c>
      <c r="F222" s="460">
        <f>IF($D222="","",VLOOKUP($D222,'[6]男單3.0名單'!$A$6:$P$261,3))</f>
        <v>0</v>
      </c>
      <c r="G222" s="460"/>
      <c r="H222" s="460"/>
      <c r="I222" s="199"/>
      <c r="J222" s="212"/>
      <c r="K222" s="219"/>
      <c r="L222" s="212">
        <v>75</v>
      </c>
      <c r="M222" s="226"/>
      <c r="N222" s="230"/>
      <c r="O222" s="229"/>
      <c r="P222" s="237"/>
      <c r="Q222" s="236"/>
      <c r="R222" s="54"/>
    </row>
    <row r="223" spans="1:18" s="55" customFormat="1" ht="13.5" customHeight="1">
      <c r="A223" s="194"/>
      <c r="B223" s="207"/>
      <c r="C223" s="208"/>
      <c r="D223" s="209"/>
      <c r="E223" s="200"/>
      <c r="F223" s="200"/>
      <c r="G223" s="200"/>
      <c r="H223" s="210" t="s">
        <v>14</v>
      </c>
      <c r="I223" s="211" t="s">
        <v>470</v>
      </c>
      <c r="J223" s="199" t="str">
        <f>UPPER(IF(OR(I223="a",I223="as"),E222,IF(OR(I223="b",I223="bs"),E224,)))</f>
        <v>鄭由承</v>
      </c>
      <c r="K223" s="218"/>
      <c r="L223" s="212"/>
      <c r="M223" s="226"/>
      <c r="N223" s="230"/>
      <c r="O223" s="229"/>
      <c r="P223" s="237"/>
      <c r="Q223" s="236"/>
      <c r="R223" s="54"/>
    </row>
    <row r="224" spans="1:18" s="55" customFormat="1" ht="13.5" customHeight="1">
      <c r="A224" s="206" t="s">
        <v>564</v>
      </c>
      <c r="B224" s="195">
        <f>IF($D224="","",VLOOKUP($D224,'[6]男單3.0名單'!$A$6:$P$261,15))</f>
        <v>0</v>
      </c>
      <c r="C224" s="196">
        <f>IF($D224="","",VLOOKUP($D224,'[6]男單3.0名單'!$A$6:$P$261,16))</f>
        <v>0</v>
      </c>
      <c r="D224" s="197">
        <v>222</v>
      </c>
      <c r="E224" s="198" t="str">
        <f>UPPER(IF($D224="","",VLOOKUP($D224,'[6]男單3.0名單'!$A$6:$P$261,2)))</f>
        <v>BYE</v>
      </c>
      <c r="F224" s="460">
        <f>IF($D224="","",VLOOKUP($D224,'[6]男單3.0名單'!$A$6:$P$261,3))</f>
        <v>0</v>
      </c>
      <c r="G224" s="460"/>
      <c r="H224" s="460"/>
      <c r="I224" s="218"/>
      <c r="J224" s="212"/>
      <c r="K224" s="212"/>
      <c r="L224" s="212"/>
      <c r="M224" s="226"/>
      <c r="N224" s="230"/>
      <c r="O224" s="229"/>
      <c r="P224" s="237"/>
      <c r="Q224" s="236"/>
      <c r="R224" s="54"/>
    </row>
    <row r="225" spans="1:18" s="55" customFormat="1" ht="13.5" customHeight="1">
      <c r="A225" s="206"/>
      <c r="B225" s="207"/>
      <c r="C225" s="208"/>
      <c r="D225" s="209"/>
      <c r="E225" s="200"/>
      <c r="F225" s="200"/>
      <c r="G225" s="200"/>
      <c r="H225" s="210" t="s">
        <v>14</v>
      </c>
      <c r="I225" s="212"/>
      <c r="J225" s="212"/>
      <c r="K225" s="212"/>
      <c r="L225" s="220" t="s">
        <v>14</v>
      </c>
      <c r="M225" s="227" t="s">
        <v>529</v>
      </c>
      <c r="N225" s="199" t="str">
        <f>UPPER(IF(OR(M225="a",M225="as"),L221,IF(OR(M225="b",M225="bs"),L229,)))</f>
        <v>呂斌豪</v>
      </c>
      <c r="O225" s="238"/>
      <c r="P225" s="237"/>
      <c r="Q225" s="236"/>
      <c r="R225" s="54"/>
    </row>
    <row r="226" spans="1:18" s="55" customFormat="1" ht="13.5" customHeight="1">
      <c r="A226" s="206" t="s">
        <v>565</v>
      </c>
      <c r="B226" s="195">
        <f>IF($D226="","",VLOOKUP($D226,'[6]男單3.0名單'!$A$6:$P$261,15))</f>
        <v>0</v>
      </c>
      <c r="C226" s="196">
        <f>IF($D226="","",VLOOKUP($D226,'[6]男單3.0名單'!$A$6:$P$261,16))</f>
        <v>0</v>
      </c>
      <c r="D226" s="197">
        <v>131</v>
      </c>
      <c r="E226" s="198" t="str">
        <f>UPPER(IF($D226="","",VLOOKUP($D226,'[6]男單3.0名單'!$A$6:$P$261,2)))</f>
        <v>劉浩良</v>
      </c>
      <c r="F226" s="460">
        <f>IF($D226="","",VLOOKUP($D226,'[6]男單3.0名單'!$A$6:$P$261,3))</f>
        <v>0</v>
      </c>
      <c r="G226" s="460"/>
      <c r="H226" s="460"/>
      <c r="I226" s="199"/>
      <c r="J226" s="212"/>
      <c r="K226" s="212"/>
      <c r="L226" s="212"/>
      <c r="M226" s="226"/>
      <c r="N226" s="212">
        <v>60</v>
      </c>
      <c r="O226" s="239"/>
      <c r="P226" s="237"/>
      <c r="Q226" s="236"/>
      <c r="R226" s="54"/>
    </row>
    <row r="227" spans="1:18" s="55" customFormat="1" ht="13.5" customHeight="1">
      <c r="A227" s="206"/>
      <c r="B227" s="207"/>
      <c r="C227" s="208"/>
      <c r="D227" s="209"/>
      <c r="E227" s="200"/>
      <c r="F227" s="200"/>
      <c r="G227" s="200"/>
      <c r="H227" s="210" t="s">
        <v>14</v>
      </c>
      <c r="I227" s="211" t="s">
        <v>470</v>
      </c>
      <c r="J227" s="199" t="str">
        <f>UPPER(IF(OR(I227="a",I227="as"),E226,IF(OR(I227="b",I227="bs"),E228,)))</f>
        <v>劉浩良</v>
      </c>
      <c r="K227" s="199"/>
      <c r="L227" s="212"/>
      <c r="M227" s="226"/>
      <c r="N227" s="230"/>
      <c r="O227" s="239"/>
      <c r="P227" s="237"/>
      <c r="Q227" s="236"/>
      <c r="R227" s="54"/>
    </row>
    <row r="228" spans="1:18" s="55" customFormat="1" ht="13.5" customHeight="1">
      <c r="A228" s="206" t="s">
        <v>566</v>
      </c>
      <c r="B228" s="195">
        <f>IF($D228="","",VLOOKUP($D228,'[6]男單3.0名單'!$A$6:$P$261,15))</f>
        <v>0</v>
      </c>
      <c r="C228" s="196">
        <f>IF($D228="","",VLOOKUP($D228,'[6]男單3.0名單'!$A$6:$P$261,16))</f>
        <v>0</v>
      </c>
      <c r="D228" s="197">
        <v>222</v>
      </c>
      <c r="E228" s="198" t="str">
        <f>UPPER(IF($D228="","",VLOOKUP($D228,'[6]男單3.0名單'!$A$6:$P$261,2)))</f>
        <v>BYE</v>
      </c>
      <c r="F228" s="460">
        <f>IF($D228="","",VLOOKUP($D228,'[6]男單3.0名單'!$A$6:$P$261,3))</f>
        <v>0</v>
      </c>
      <c r="G228" s="460"/>
      <c r="H228" s="460"/>
      <c r="I228" s="218"/>
      <c r="J228" s="212"/>
      <c r="K228" s="219"/>
      <c r="L228" s="212"/>
      <c r="M228" s="226"/>
      <c r="N228" s="230"/>
      <c r="O228" s="239"/>
      <c r="P228" s="237"/>
      <c r="Q228" s="236"/>
      <c r="R228" s="54"/>
    </row>
    <row r="229" spans="1:18" s="55" customFormat="1" ht="13.5" customHeight="1">
      <c r="A229" s="206"/>
      <c r="B229" s="207"/>
      <c r="C229" s="208"/>
      <c r="D229" s="209"/>
      <c r="E229" s="200"/>
      <c r="F229" s="200"/>
      <c r="G229" s="200"/>
      <c r="H229" s="200"/>
      <c r="I229" s="212"/>
      <c r="J229" s="220" t="s">
        <v>14</v>
      </c>
      <c r="K229" s="227" t="s">
        <v>472</v>
      </c>
      <c r="L229" s="199" t="str">
        <f>UPPER(IF(OR(K229="a",K229="as"),J227,IF(OR(K229="b",K229="bs"),J231,)))</f>
        <v>范宸瑜</v>
      </c>
      <c r="M229" s="232"/>
      <c r="N229" s="230"/>
      <c r="O229" s="239"/>
      <c r="P229" s="237"/>
      <c r="Q229" s="236"/>
      <c r="R229" s="54"/>
    </row>
    <row r="230" spans="1:18" s="55" customFormat="1" ht="13.5" customHeight="1">
      <c r="A230" s="206" t="s">
        <v>567</v>
      </c>
      <c r="B230" s="195">
        <f>IF($D230="","",VLOOKUP($D230,'[6]男單3.0名單'!$A$6:$P$261,15))</f>
        <v>0</v>
      </c>
      <c r="C230" s="196">
        <f>IF($D230="","",VLOOKUP($D230,'[6]男單3.0名單'!$A$6:$P$261,16))</f>
        <v>0</v>
      </c>
      <c r="D230" s="197">
        <v>83</v>
      </c>
      <c r="E230" s="198" t="str">
        <f>UPPER(IF($D230="","",VLOOKUP($D230,'[6]男單3.0名單'!$A$6:$P$261,2)))</f>
        <v>范宸瑜</v>
      </c>
      <c r="F230" s="460">
        <f>IF($D230="","",VLOOKUP($D230,'[6]男單3.0名單'!$A$6:$P$261,3))</f>
        <v>0</v>
      </c>
      <c r="G230" s="460"/>
      <c r="H230" s="460"/>
      <c r="I230" s="199"/>
      <c r="J230" s="212"/>
      <c r="K230" s="219"/>
      <c r="L230" s="212" t="s">
        <v>502</v>
      </c>
      <c r="M230" s="224"/>
      <c r="N230" s="230"/>
      <c r="O230" s="239"/>
      <c r="P230" s="237"/>
      <c r="Q230" s="236"/>
      <c r="R230" s="54"/>
    </row>
    <row r="231" spans="1:18" s="55" customFormat="1" ht="13.5" customHeight="1">
      <c r="A231" s="206"/>
      <c r="B231" s="207"/>
      <c r="C231" s="208"/>
      <c r="D231" s="209"/>
      <c r="E231" s="200"/>
      <c r="F231" s="200"/>
      <c r="G231" s="200"/>
      <c r="H231" s="210" t="s">
        <v>14</v>
      </c>
      <c r="I231" s="211" t="s">
        <v>470</v>
      </c>
      <c r="J231" s="199" t="str">
        <f>UPPER(IF(OR(I231="a",I231="as"),E230,IF(OR(I231="b",I231="bs"),E232,)))</f>
        <v>范宸瑜</v>
      </c>
      <c r="K231" s="218"/>
      <c r="L231" s="212"/>
      <c r="M231" s="224"/>
      <c r="N231" s="230"/>
      <c r="O231" s="239"/>
      <c r="P231" s="237"/>
      <c r="Q231" s="236"/>
      <c r="R231" s="54"/>
    </row>
    <row r="232" spans="1:18" s="55" customFormat="1" ht="13.5" customHeight="1">
      <c r="A232" s="194" t="s">
        <v>568</v>
      </c>
      <c r="B232" s="195">
        <f>IF($D232="","",VLOOKUP($D232,'[6]男單3.0名單'!$A$6:$P$261,15))</f>
        <v>0</v>
      </c>
      <c r="C232" s="196">
        <f>IF($D232="","",VLOOKUP($D232,'[6]男單3.0名單'!$A$6:$P$261,16))</f>
        <v>0</v>
      </c>
      <c r="D232" s="197">
        <v>222</v>
      </c>
      <c r="E232" s="198" t="str">
        <f>UPPER(IF($D232="","",VLOOKUP($D232,'[6]男單3.0名單'!$A$6:$P$261,2)))</f>
        <v>BYE</v>
      </c>
      <c r="F232" s="460">
        <f>IF($D232="","",VLOOKUP($D232,'[6]男單3.0名單'!$A$6:$P$261,3))</f>
        <v>0</v>
      </c>
      <c r="G232" s="460"/>
      <c r="H232" s="460"/>
      <c r="I232" s="218"/>
      <c r="J232" s="212"/>
      <c r="K232" s="212"/>
      <c r="L232" s="212"/>
      <c r="M232" s="224"/>
      <c r="N232" s="239"/>
      <c r="O232" s="239"/>
      <c r="P232" s="237"/>
      <c r="Q232" s="236"/>
      <c r="R232" s="54"/>
    </row>
    <row r="233" spans="1:19" s="55" customFormat="1" ht="13.5" customHeight="1">
      <c r="A233" s="206"/>
      <c r="B233" s="207"/>
      <c r="C233" s="208"/>
      <c r="D233" s="209"/>
      <c r="E233" s="200"/>
      <c r="F233" s="200"/>
      <c r="G233" s="200"/>
      <c r="H233" s="200"/>
      <c r="I233" s="212"/>
      <c r="J233" s="212"/>
      <c r="K233" s="212"/>
      <c r="L233" s="212"/>
      <c r="M233" s="224"/>
      <c r="N233" s="240"/>
      <c r="O233" s="241"/>
      <c r="P233" s="242" t="s">
        <v>488</v>
      </c>
      <c r="Q233" s="199" t="str">
        <f>UPPER(IF(OR(P233="a",P233="as"),P217,IF(OR(P233="b",P233="bs"),P249,)))</f>
        <v>陳穎厚</v>
      </c>
      <c r="R233" s="54"/>
      <c r="S233" s="234" t="s">
        <v>569</v>
      </c>
    </row>
    <row r="234" spans="1:18" s="55" customFormat="1" ht="13.5" customHeight="1">
      <c r="A234" s="194" t="s">
        <v>570</v>
      </c>
      <c r="B234" s="195">
        <f>IF($D234="","",VLOOKUP($D234,'[6]男單3.0名單'!$A$6:$P$261,15))</f>
        <v>0</v>
      </c>
      <c r="C234" s="196">
        <f>IF($D234="","",VLOOKUP($D234,'[6]男單3.0名單'!$A$6:$P$261,16))</f>
        <v>0</v>
      </c>
      <c r="D234" s="197">
        <v>52</v>
      </c>
      <c r="E234" s="198" t="str">
        <f>UPPER(IF($D234="","",VLOOKUP($D234,'[6]男單3.0名單'!$A$6:$P$261,2)))</f>
        <v>陳穎厚</v>
      </c>
      <c r="F234" s="460" t="str">
        <f>IF($D234="","",VLOOKUP($D234,'[6]男單3.0名單'!$A$6:$P$261,3))</f>
        <v>臺灣大學</v>
      </c>
      <c r="G234" s="460"/>
      <c r="H234" s="460"/>
      <c r="I234" s="199"/>
      <c r="J234" s="212"/>
      <c r="K234" s="212"/>
      <c r="L234" s="212"/>
      <c r="M234" s="224"/>
      <c r="N234" s="220" t="s">
        <v>14</v>
      </c>
      <c r="O234" s="243" t="s">
        <v>490</v>
      </c>
      <c r="P234" s="219"/>
      <c r="Q234" s="445">
        <v>63</v>
      </c>
      <c r="R234" s="54"/>
    </row>
    <row r="235" spans="1:18" s="55" customFormat="1" ht="13.5" customHeight="1">
      <c r="A235" s="206"/>
      <c r="B235" s="207"/>
      <c r="C235" s="208"/>
      <c r="D235" s="209"/>
      <c r="E235" s="200"/>
      <c r="F235" s="200"/>
      <c r="G235" s="200"/>
      <c r="H235" s="210" t="s">
        <v>14</v>
      </c>
      <c r="I235" s="211" t="s">
        <v>470</v>
      </c>
      <c r="J235" s="199" t="str">
        <f>UPPER(IF(OR(I235="a",I235="as"),E234,IF(OR(I235="b",I235="bs"),E236,)))</f>
        <v>陳穎厚</v>
      </c>
      <c r="K235" s="199"/>
      <c r="L235" s="212"/>
      <c r="M235" s="224"/>
      <c r="N235" s="230"/>
      <c r="O235" s="239"/>
      <c r="P235" s="237"/>
      <c r="Q235" s="236"/>
      <c r="R235" s="54"/>
    </row>
    <row r="236" spans="1:18" s="55" customFormat="1" ht="13.5" customHeight="1">
      <c r="A236" s="206" t="s">
        <v>571</v>
      </c>
      <c r="B236" s="195">
        <f>IF($D236="","",VLOOKUP($D236,'[6]男單3.0名單'!$A$6:$P$261,15))</f>
        <v>0</v>
      </c>
      <c r="C236" s="196">
        <f>IF($D236="","",VLOOKUP($D236,'[6]男單3.0名單'!$A$6:$P$261,16))</f>
        <v>0</v>
      </c>
      <c r="D236" s="197">
        <v>222</v>
      </c>
      <c r="E236" s="198" t="str">
        <f>UPPER(IF($D236="","",VLOOKUP($D236,'[6]男單3.0名單'!$A$6:$P$261,2)))</f>
        <v>BYE</v>
      </c>
      <c r="F236" s="460">
        <f>IF($D236="","",VLOOKUP($D236,'[6]男單3.0名單'!$A$6:$P$261,3))</f>
        <v>0</v>
      </c>
      <c r="G236" s="460"/>
      <c r="H236" s="460"/>
      <c r="I236" s="218"/>
      <c r="J236" s="212"/>
      <c r="K236" s="219"/>
      <c r="L236" s="212"/>
      <c r="M236" s="224"/>
      <c r="N236" s="230"/>
      <c r="O236" s="239"/>
      <c r="P236" s="237"/>
      <c r="Q236" s="236"/>
      <c r="R236" s="54"/>
    </row>
    <row r="237" spans="1:18" s="55" customFormat="1" ht="13.5" customHeight="1">
      <c r="A237" s="206"/>
      <c r="B237" s="207"/>
      <c r="C237" s="208"/>
      <c r="D237" s="209"/>
      <c r="E237" s="200"/>
      <c r="F237" s="200"/>
      <c r="G237" s="200"/>
      <c r="H237" s="200"/>
      <c r="I237" s="212"/>
      <c r="J237" s="220" t="s">
        <v>14</v>
      </c>
      <c r="K237" s="227" t="s">
        <v>470</v>
      </c>
      <c r="L237" s="199" t="str">
        <f>UPPER(IF(OR(K237="a",K237="as"),J235,IF(OR(K237="b",K237="bs"),J239,)))</f>
        <v>陳穎厚</v>
      </c>
      <c r="M237" s="228"/>
      <c r="N237" s="230"/>
      <c r="O237" s="239"/>
      <c r="P237" s="237"/>
      <c r="Q237" s="236"/>
      <c r="R237" s="54"/>
    </row>
    <row r="238" spans="1:18" s="55" customFormat="1" ht="13.5" customHeight="1">
      <c r="A238" s="206" t="s">
        <v>572</v>
      </c>
      <c r="B238" s="195">
        <f>IF($D238="","",VLOOKUP($D238,'[6]男單3.0名單'!$A$6:$P$261,15))</f>
        <v>0</v>
      </c>
      <c r="C238" s="196">
        <f>IF($D238="","",VLOOKUP($D238,'[6]男單3.0名單'!$A$6:$P$261,16))</f>
        <v>0</v>
      </c>
      <c r="D238" s="197">
        <v>67</v>
      </c>
      <c r="E238" s="198" t="str">
        <f>UPPER(IF($D238="","",VLOOKUP($D238,'[6]男單3.0名單'!$A$6:$P$261,2)))</f>
        <v>甘登貴</v>
      </c>
      <c r="F238" s="460" t="str">
        <f>IF($D238="","",VLOOKUP($D238,'[6]男單3.0名單'!$A$6:$P$261,3))</f>
        <v>南港公園網球場</v>
      </c>
      <c r="G238" s="460"/>
      <c r="H238" s="460"/>
      <c r="I238" s="199"/>
      <c r="J238" s="212"/>
      <c r="K238" s="219"/>
      <c r="L238" s="212">
        <v>61</v>
      </c>
      <c r="M238" s="226"/>
      <c r="N238" s="230"/>
      <c r="O238" s="239"/>
      <c r="P238" s="237"/>
      <c r="Q238" s="236"/>
      <c r="R238" s="54"/>
    </row>
    <row r="239" spans="1:18" s="55" customFormat="1" ht="13.5" customHeight="1">
      <c r="A239" s="206"/>
      <c r="B239" s="207"/>
      <c r="C239" s="208"/>
      <c r="D239" s="209"/>
      <c r="E239" s="200"/>
      <c r="F239" s="200"/>
      <c r="G239" s="200"/>
      <c r="H239" s="210" t="s">
        <v>14</v>
      </c>
      <c r="I239" s="211" t="s">
        <v>470</v>
      </c>
      <c r="J239" s="199" t="str">
        <f>UPPER(IF(OR(I239="a",I239="as"),E238,IF(OR(I239="b",I239="bs"),E240,)))</f>
        <v>甘登貴</v>
      </c>
      <c r="K239" s="218"/>
      <c r="L239" s="212"/>
      <c r="M239" s="226"/>
      <c r="N239" s="230"/>
      <c r="O239" s="239"/>
      <c r="P239" s="237"/>
      <c r="Q239" s="236"/>
      <c r="R239" s="54"/>
    </row>
    <row r="240" spans="1:18" s="55" customFormat="1" ht="13.5" customHeight="1">
      <c r="A240" s="206" t="s">
        <v>573</v>
      </c>
      <c r="B240" s="195">
        <f>IF($D240="","",VLOOKUP($D240,'[6]男單3.0名單'!$A$6:$P$261,15))</f>
        <v>0</v>
      </c>
      <c r="C240" s="196">
        <f>IF($D240="","",VLOOKUP($D240,'[6]男單3.0名單'!$A$6:$P$261,16))</f>
        <v>0</v>
      </c>
      <c r="D240" s="197">
        <v>222</v>
      </c>
      <c r="E240" s="198" t="str">
        <f>UPPER(IF($D240="","",VLOOKUP($D240,'[6]男單3.0名單'!$A$6:$P$261,2)))</f>
        <v>BYE</v>
      </c>
      <c r="F240" s="460">
        <f>IF($D240="","",VLOOKUP($D240,'[6]男單3.0名單'!$A$6:$P$261,3))</f>
        <v>0</v>
      </c>
      <c r="G240" s="460"/>
      <c r="H240" s="460"/>
      <c r="I240" s="218"/>
      <c r="J240" s="212"/>
      <c r="K240" s="212"/>
      <c r="L240" s="212"/>
      <c r="M240" s="226"/>
      <c r="N240" s="230"/>
      <c r="O240" s="239"/>
      <c r="P240" s="237"/>
      <c r="Q240" s="236"/>
      <c r="R240" s="54"/>
    </row>
    <row r="241" spans="1:18" s="55" customFormat="1" ht="13.5" customHeight="1">
      <c r="A241" s="206"/>
      <c r="B241" s="207"/>
      <c r="C241" s="208"/>
      <c r="D241" s="209"/>
      <c r="E241" s="200"/>
      <c r="F241" s="200"/>
      <c r="G241" s="200"/>
      <c r="H241" s="210" t="s">
        <v>14</v>
      </c>
      <c r="I241" s="212"/>
      <c r="J241" s="212"/>
      <c r="K241" s="212"/>
      <c r="L241" s="220" t="s">
        <v>14</v>
      </c>
      <c r="M241" s="227" t="s">
        <v>529</v>
      </c>
      <c r="N241" s="199" t="str">
        <f>UPPER(IF(OR(M241="a",M241="as"),L237,IF(OR(M241="b",M241="bs"),L245,)))</f>
        <v>陳穎厚</v>
      </c>
      <c r="O241" s="244"/>
      <c r="P241" s="237"/>
      <c r="Q241" s="236"/>
      <c r="R241" s="54"/>
    </row>
    <row r="242" spans="1:18" s="55" customFormat="1" ht="13.5" customHeight="1">
      <c r="A242" s="206" t="s">
        <v>574</v>
      </c>
      <c r="B242" s="195">
        <f>IF($D242="","",VLOOKUP($D242,'[6]男單3.0名單'!$A$6:$P$261,15))</f>
        <v>0</v>
      </c>
      <c r="C242" s="196">
        <f>IF($D242="","",VLOOKUP($D242,'[6]男單3.0名單'!$A$6:$P$261,16))</f>
        <v>0</v>
      </c>
      <c r="D242" s="197">
        <v>17</v>
      </c>
      <c r="E242" s="198" t="str">
        <f>UPPER(IF($D242="","",VLOOKUP($D242,'[6]男單3.0名單'!$A$6:$P$261,2)))</f>
        <v>余奕彰</v>
      </c>
      <c r="F242" s="460" t="str">
        <f>IF($D242="","",VLOOKUP($D242,'[6]男單3.0名單'!$A$6:$P$261,3))</f>
        <v>基隆中正公園網球場</v>
      </c>
      <c r="G242" s="460"/>
      <c r="H242" s="460"/>
      <c r="I242" s="199"/>
      <c r="J242" s="212"/>
      <c r="K242" s="212"/>
      <c r="L242" s="212"/>
      <c r="M242" s="226"/>
      <c r="N242" s="212" t="s">
        <v>575</v>
      </c>
      <c r="O242" s="229"/>
      <c r="P242" s="237"/>
      <c r="Q242" s="236"/>
      <c r="R242" s="54"/>
    </row>
    <row r="243" spans="1:18" s="55" customFormat="1" ht="13.5" customHeight="1">
      <c r="A243" s="206"/>
      <c r="B243" s="207"/>
      <c r="C243" s="208"/>
      <c r="D243" s="209"/>
      <c r="E243" s="200"/>
      <c r="F243" s="200"/>
      <c r="G243" s="200"/>
      <c r="H243" s="210" t="s">
        <v>14</v>
      </c>
      <c r="I243" s="211" t="s">
        <v>470</v>
      </c>
      <c r="J243" s="199" t="str">
        <f>UPPER(IF(OR(I243="a",I243="as"),E242,IF(OR(I243="b",I243="bs"),E244,)))</f>
        <v>余奕彰</v>
      </c>
      <c r="K243" s="199"/>
      <c r="L243" s="212"/>
      <c r="M243" s="226"/>
      <c r="N243" s="230"/>
      <c r="O243" s="229"/>
      <c r="P243" s="237"/>
      <c r="Q243" s="236"/>
      <c r="R243" s="54"/>
    </row>
    <row r="244" spans="1:18" s="55" customFormat="1" ht="13.5" customHeight="1">
      <c r="A244" s="206" t="s">
        <v>576</v>
      </c>
      <c r="B244" s="195">
        <f>IF($D244="","",VLOOKUP($D244,'[6]男單3.0名單'!$A$6:$P$261,15))</f>
        <v>0</v>
      </c>
      <c r="C244" s="196">
        <f>IF($D244="","",VLOOKUP($D244,'[6]男單3.0名單'!$A$6:$P$261,16))</f>
        <v>0</v>
      </c>
      <c r="D244" s="197">
        <v>222</v>
      </c>
      <c r="E244" s="198" t="str">
        <f>UPPER(IF($D244="","",VLOOKUP($D244,'[6]男單3.0名單'!$A$6:$P$261,2)))</f>
        <v>BYE</v>
      </c>
      <c r="F244" s="460">
        <f>IF($D244="","",VLOOKUP($D244,'[6]男單3.0名單'!$A$6:$P$261,3))</f>
        <v>0</v>
      </c>
      <c r="G244" s="460"/>
      <c r="H244" s="460"/>
      <c r="I244" s="218"/>
      <c r="J244" s="212"/>
      <c r="K244" s="219"/>
      <c r="L244" s="212"/>
      <c r="M244" s="226"/>
      <c r="N244" s="230"/>
      <c r="O244" s="229"/>
      <c r="P244" s="237"/>
      <c r="Q244" s="236"/>
      <c r="R244" s="54"/>
    </row>
    <row r="245" spans="1:18" s="55" customFormat="1" ht="13.5" customHeight="1">
      <c r="A245" s="206"/>
      <c r="B245" s="207"/>
      <c r="C245" s="208"/>
      <c r="D245" s="209"/>
      <c r="E245" s="200"/>
      <c r="F245" s="200"/>
      <c r="G245" s="200"/>
      <c r="H245" s="200"/>
      <c r="I245" s="212"/>
      <c r="J245" s="220" t="s">
        <v>14</v>
      </c>
      <c r="K245" s="227" t="s">
        <v>470</v>
      </c>
      <c r="L245" s="199" t="str">
        <f>UPPER(IF(OR(K245="a",K245="as"),J243,IF(OR(K245="b",K245="bs"),J247,)))</f>
        <v>余奕彰</v>
      </c>
      <c r="M245" s="232"/>
      <c r="N245" s="230"/>
      <c r="O245" s="229"/>
      <c r="P245" s="237"/>
      <c r="Q245" s="236"/>
      <c r="R245" s="54"/>
    </row>
    <row r="246" spans="1:18" s="55" customFormat="1" ht="13.5" customHeight="1">
      <c r="A246" s="206" t="s">
        <v>577</v>
      </c>
      <c r="B246" s="195">
        <f>IF($D246="","",VLOOKUP($D246,'[6]男單3.0名單'!$A$6:$P$261,15))</f>
        <v>0</v>
      </c>
      <c r="C246" s="196">
        <f>IF($D246="","",VLOOKUP($D246,'[6]男單3.0名單'!$A$6:$P$261,16))</f>
        <v>0</v>
      </c>
      <c r="D246" s="197">
        <v>113</v>
      </c>
      <c r="E246" s="198" t="str">
        <f>UPPER(IF($D246="","",VLOOKUP($D246,'[6]男單3.0名單'!$A$6:$P$261,2)))</f>
        <v>王耀德</v>
      </c>
      <c r="F246" s="460">
        <f>IF($D246="","",VLOOKUP($D246,'[6]男單3.0名單'!$A$6:$P$261,3))</f>
        <v>0</v>
      </c>
      <c r="G246" s="460"/>
      <c r="H246" s="460"/>
      <c r="I246" s="199"/>
      <c r="J246" s="212"/>
      <c r="K246" s="219"/>
      <c r="L246" s="212">
        <v>62</v>
      </c>
      <c r="M246" s="224"/>
      <c r="N246" s="230"/>
      <c r="O246" s="229"/>
      <c r="P246" s="237"/>
      <c r="Q246" s="236"/>
      <c r="R246" s="54"/>
    </row>
    <row r="247" spans="1:18" s="55" customFormat="1" ht="13.5" customHeight="1">
      <c r="A247" s="206"/>
      <c r="B247" s="207"/>
      <c r="C247" s="208"/>
      <c r="D247" s="209"/>
      <c r="E247" s="200"/>
      <c r="F247" s="200"/>
      <c r="G247" s="200"/>
      <c r="H247" s="210" t="s">
        <v>14</v>
      </c>
      <c r="I247" s="211" t="s">
        <v>470</v>
      </c>
      <c r="J247" s="199" t="str">
        <f>UPPER(IF(OR(I247="a",I247="as"),E246,IF(OR(I247="b",I247="bs"),E248,)))</f>
        <v>王耀德</v>
      </c>
      <c r="K247" s="218"/>
      <c r="L247" s="212"/>
      <c r="M247" s="224"/>
      <c r="N247" s="230"/>
      <c r="O247" s="229"/>
      <c r="P247" s="245"/>
      <c r="Q247" s="236"/>
      <c r="R247" s="54"/>
    </row>
    <row r="248" spans="1:18" s="55" customFormat="1" ht="13.5" customHeight="1">
      <c r="A248" s="194" t="s">
        <v>578</v>
      </c>
      <c r="B248" s="195">
        <f>IF($D248="","",VLOOKUP($D248,'[6]男單3.0名單'!$A$6:$P$261,15))</f>
        <v>0</v>
      </c>
      <c r="C248" s="196">
        <f>IF($D248="","",VLOOKUP($D248,'[6]男單3.0名單'!$A$6:$P$261,16))</f>
        <v>0</v>
      </c>
      <c r="D248" s="197">
        <v>222</v>
      </c>
      <c r="E248" s="198" t="str">
        <f>UPPER(IF($D248="","",VLOOKUP($D248,'[6]男單3.0名單'!$A$6:$P$261,2)))</f>
        <v>BYE</v>
      </c>
      <c r="F248" s="460">
        <f>IF($D248="","",VLOOKUP($D248,'[6]男單3.0名單'!$A$6:$P$261,3))</f>
        <v>0</v>
      </c>
      <c r="G248" s="460"/>
      <c r="H248" s="460"/>
      <c r="I248" s="218"/>
      <c r="J248" s="212"/>
      <c r="K248" s="212"/>
      <c r="L248" s="212"/>
      <c r="M248" s="224"/>
      <c r="N248" s="230"/>
      <c r="O248" s="229"/>
      <c r="P248" s="237"/>
      <c r="Q248" s="236"/>
      <c r="R248" s="54"/>
    </row>
    <row r="249" spans="1:18" s="55" customFormat="1" ht="13.5" customHeight="1">
      <c r="A249" s="206"/>
      <c r="B249" s="207"/>
      <c r="C249" s="208"/>
      <c r="D249" s="209"/>
      <c r="E249" s="200"/>
      <c r="F249" s="200"/>
      <c r="G249" s="200"/>
      <c r="H249" s="200"/>
      <c r="I249" s="212"/>
      <c r="J249" s="212"/>
      <c r="K249" s="212"/>
      <c r="L249" s="212"/>
      <c r="M249" s="224"/>
      <c r="N249" s="220" t="s">
        <v>14</v>
      </c>
      <c r="O249" s="227" t="s">
        <v>478</v>
      </c>
      <c r="P249" s="218" t="str">
        <f>UPPER(IF(OR(O249="a",O249="as"),N241,IF(OR(O249="b",O249="bs"),N257,)))</f>
        <v>陳穎厚</v>
      </c>
      <c r="Q249" s="246"/>
      <c r="R249" s="54"/>
    </row>
    <row r="250" spans="1:18" s="55" customFormat="1" ht="13.5" customHeight="1">
      <c r="A250" s="194" t="s">
        <v>579</v>
      </c>
      <c r="B250" s="195">
        <f>IF($D250="","",VLOOKUP($D250,'[6]男單3.0名單'!$A$6:$P$261,15))</f>
        <v>0</v>
      </c>
      <c r="C250" s="196">
        <f>IF($D250="","",VLOOKUP($D250,'[6]男單3.0名單'!$A$6:$P$261,16))</f>
        <v>0</v>
      </c>
      <c r="D250" s="197">
        <v>130</v>
      </c>
      <c r="E250" s="198" t="str">
        <f>UPPER(IF($D250="","",VLOOKUP($D250,'[6]男單3.0名單'!$A$6:$P$261,2)))</f>
        <v>郭金龍</v>
      </c>
      <c r="F250" s="460" t="str">
        <f>IF($D250="","",VLOOKUP($D250,'[6]男單3.0名單'!$A$6:$P$261,3))</f>
        <v>北台灣技術學院</v>
      </c>
      <c r="G250" s="460"/>
      <c r="H250" s="460"/>
      <c r="I250" s="199"/>
      <c r="J250" s="212"/>
      <c r="K250" s="212"/>
      <c r="L250" s="212"/>
      <c r="M250" s="224"/>
      <c r="N250" s="230"/>
      <c r="O250" s="229"/>
      <c r="P250" s="212" t="s">
        <v>502</v>
      </c>
      <c r="Q250" s="231"/>
      <c r="R250" s="54"/>
    </row>
    <row r="251" spans="1:18" s="55" customFormat="1" ht="13.5" customHeight="1">
      <c r="A251" s="206"/>
      <c r="B251" s="207"/>
      <c r="C251" s="208"/>
      <c r="D251" s="209"/>
      <c r="E251" s="200"/>
      <c r="F251" s="200"/>
      <c r="G251" s="200"/>
      <c r="H251" s="210" t="s">
        <v>14</v>
      </c>
      <c r="I251" s="211" t="s">
        <v>470</v>
      </c>
      <c r="J251" s="199" t="str">
        <f>UPPER(IF(OR(I251="a",I251="as"),E250,IF(OR(I251="b",I251="bs"),E252,)))</f>
        <v>郭金龍</v>
      </c>
      <c r="K251" s="199"/>
      <c r="L251" s="212"/>
      <c r="M251" s="224"/>
      <c r="N251" s="230"/>
      <c r="O251" s="229"/>
      <c r="P251" s="230"/>
      <c r="Q251" s="231"/>
      <c r="R251" s="54"/>
    </row>
    <row r="252" spans="1:18" s="55" customFormat="1" ht="13.5" customHeight="1">
      <c r="A252" s="206" t="s">
        <v>580</v>
      </c>
      <c r="B252" s="195">
        <f>IF($D252="","",VLOOKUP($D252,'[6]男單3.0名單'!$A$6:$P$261,15))</f>
        <v>0</v>
      </c>
      <c r="C252" s="196">
        <f>IF($D252="","",VLOOKUP($D252,'[6]男單3.0名單'!$A$6:$P$261,16))</f>
        <v>0</v>
      </c>
      <c r="D252" s="197">
        <v>222</v>
      </c>
      <c r="E252" s="198" t="str">
        <f>UPPER(IF($D252="","",VLOOKUP($D252,'[6]男單3.0名單'!$A$6:$P$261,2)))</f>
        <v>BYE</v>
      </c>
      <c r="F252" s="460">
        <f>IF($D252="","",VLOOKUP($D252,'[6]男單3.0名單'!$A$6:$P$261,3))</f>
        <v>0</v>
      </c>
      <c r="G252" s="460"/>
      <c r="H252" s="460"/>
      <c r="I252" s="218"/>
      <c r="J252" s="212"/>
      <c r="K252" s="219"/>
      <c r="L252" s="212"/>
      <c r="M252" s="224"/>
      <c r="N252" s="230"/>
      <c r="O252" s="229"/>
      <c r="P252" s="230"/>
      <c r="Q252" s="231"/>
      <c r="R252" s="54"/>
    </row>
    <row r="253" spans="1:18" s="55" customFormat="1" ht="13.5" customHeight="1">
      <c r="A253" s="206"/>
      <c r="B253" s="207"/>
      <c r="C253" s="208"/>
      <c r="D253" s="209"/>
      <c r="E253" s="200"/>
      <c r="F253" s="200"/>
      <c r="G253" s="200"/>
      <c r="H253" s="200"/>
      <c r="I253" s="212"/>
      <c r="J253" s="220" t="s">
        <v>14</v>
      </c>
      <c r="K253" s="227" t="s">
        <v>472</v>
      </c>
      <c r="L253" s="199" t="str">
        <f>UPPER(IF(OR(K253="a",K253="as"),J251,IF(OR(K253="b",K253="bs"),J255,)))</f>
        <v>林宜陽</v>
      </c>
      <c r="M253" s="228"/>
      <c r="N253" s="230"/>
      <c r="O253" s="229"/>
      <c r="P253" s="230"/>
      <c r="Q253" s="231"/>
      <c r="R253" s="54"/>
    </row>
    <row r="254" spans="1:18" s="55" customFormat="1" ht="13.5" customHeight="1">
      <c r="A254" s="206" t="s">
        <v>581</v>
      </c>
      <c r="B254" s="195">
        <f>IF($D254="","",VLOOKUP($D254,'[6]男單3.0名單'!$A$6:$P$261,15))</f>
        <v>0</v>
      </c>
      <c r="C254" s="196">
        <f>IF($D254="","",VLOOKUP($D254,'[6]男單3.0名單'!$A$6:$P$261,16))</f>
        <v>0</v>
      </c>
      <c r="D254" s="197">
        <v>148</v>
      </c>
      <c r="E254" s="198" t="str">
        <f>UPPER(IF($D254="","",VLOOKUP($D254,'[6]男單3.0名單'!$A$6:$P$261,2)))</f>
        <v>林宜陽</v>
      </c>
      <c r="F254" s="460" t="str">
        <f>IF($D254="","",VLOOKUP($D254,'[6]男單3.0名單'!$A$6:$P$261,3))</f>
        <v>陽明高中</v>
      </c>
      <c r="G254" s="460"/>
      <c r="H254" s="460"/>
      <c r="I254" s="199"/>
      <c r="J254" s="212"/>
      <c r="K254" s="219"/>
      <c r="L254" s="212">
        <v>62</v>
      </c>
      <c r="M254" s="226"/>
      <c r="N254" s="230"/>
      <c r="O254" s="229"/>
      <c r="P254" s="230"/>
      <c r="Q254" s="231"/>
      <c r="R254" s="96"/>
    </row>
    <row r="255" spans="1:18" s="55" customFormat="1" ht="13.5" customHeight="1">
      <c r="A255" s="206"/>
      <c r="B255" s="207"/>
      <c r="C255" s="208"/>
      <c r="D255" s="209"/>
      <c r="E255" s="200"/>
      <c r="F255" s="200"/>
      <c r="G255" s="200"/>
      <c r="H255" s="210" t="s">
        <v>14</v>
      </c>
      <c r="I255" s="211" t="s">
        <v>470</v>
      </c>
      <c r="J255" s="199" t="str">
        <f>UPPER(IF(OR(I255="a",I255="as"),E254,IF(OR(I255="b",I255="bs"),E256,)))</f>
        <v>林宜陽</v>
      </c>
      <c r="K255" s="218"/>
      <c r="L255" s="212"/>
      <c r="M255" s="226"/>
      <c r="N255" s="230"/>
      <c r="O255" s="229"/>
      <c r="P255" s="230"/>
      <c r="Q255" s="231"/>
      <c r="R255" s="54"/>
    </row>
    <row r="256" spans="1:18" s="55" customFormat="1" ht="13.5" customHeight="1">
      <c r="A256" s="206" t="s">
        <v>582</v>
      </c>
      <c r="B256" s="195">
        <f>IF($D256="","",VLOOKUP($D256,'[6]男單3.0名單'!$A$6:$P$261,15))</f>
        <v>0</v>
      </c>
      <c r="C256" s="196">
        <f>IF($D256="","",VLOOKUP($D256,'[6]男單3.0名單'!$A$6:$P$261,16))</f>
        <v>0</v>
      </c>
      <c r="D256" s="197">
        <v>222</v>
      </c>
      <c r="E256" s="198" t="str">
        <f>UPPER(IF($D256="","",VLOOKUP($D256,'[6]男單3.0名單'!$A$6:$P$261,2)))</f>
        <v>BYE</v>
      </c>
      <c r="F256" s="460">
        <f>IF($D256="","",VLOOKUP($D256,'[6]男單3.0名單'!$A$6:$P$261,3))</f>
        <v>0</v>
      </c>
      <c r="G256" s="460"/>
      <c r="H256" s="460"/>
      <c r="I256" s="218"/>
      <c r="J256" s="212"/>
      <c r="K256" s="212"/>
      <c r="L256" s="212"/>
      <c r="M256" s="226"/>
      <c r="N256" s="230"/>
      <c r="O256" s="229"/>
      <c r="P256" s="230"/>
      <c r="Q256" s="231"/>
      <c r="R256" s="54"/>
    </row>
    <row r="257" spans="1:18" s="55" customFormat="1" ht="13.5" customHeight="1">
      <c r="A257" s="206"/>
      <c r="B257" s="207"/>
      <c r="C257" s="208"/>
      <c r="D257" s="209"/>
      <c r="E257" s="200"/>
      <c r="F257" s="200"/>
      <c r="G257" s="200"/>
      <c r="H257" s="210" t="s">
        <v>14</v>
      </c>
      <c r="I257" s="212"/>
      <c r="J257" s="212"/>
      <c r="K257" s="212"/>
      <c r="L257" s="220" t="s">
        <v>14</v>
      </c>
      <c r="M257" s="227" t="s">
        <v>540</v>
      </c>
      <c r="N257" s="199" t="str">
        <f>UPPER(IF(OR(M257="a",M257="as"),L253,IF(OR(M257="b",M257="bs"),L261,)))</f>
        <v>唐道申</v>
      </c>
      <c r="O257" s="238"/>
      <c r="P257" s="230"/>
      <c r="Q257" s="231"/>
      <c r="R257" s="54"/>
    </row>
    <row r="258" spans="1:18" s="55" customFormat="1" ht="13.5" customHeight="1">
      <c r="A258" s="206" t="s">
        <v>583</v>
      </c>
      <c r="B258" s="195">
        <f>IF($D258="","",VLOOKUP($D258,'[6]男單3.0名單'!$A$6:$P$261,15))</f>
        <v>0</v>
      </c>
      <c r="C258" s="196">
        <f>IF($D258="","",VLOOKUP($D258,'[6]男單3.0名單'!$A$6:$P$261,16))</f>
        <v>0</v>
      </c>
      <c r="D258" s="197">
        <v>51</v>
      </c>
      <c r="E258" s="198" t="str">
        <f>UPPER(IF($D258="","",VLOOKUP($D258,'[6]男單3.0名單'!$A$6:$P$261,2)))</f>
        <v>楊啟弘</v>
      </c>
      <c r="F258" s="460" t="str">
        <f>IF($D258="","",VLOOKUP($D258,'[6]男單3.0名單'!$A$6:$P$261,3))</f>
        <v>臺灣大學</v>
      </c>
      <c r="G258" s="460"/>
      <c r="H258" s="460"/>
      <c r="I258" s="199"/>
      <c r="J258" s="212"/>
      <c r="K258" s="212"/>
      <c r="L258" s="212"/>
      <c r="M258" s="226"/>
      <c r="N258" s="212">
        <v>61</v>
      </c>
      <c r="O258" s="224"/>
      <c r="P258" s="225"/>
      <c r="Q258" s="217"/>
      <c r="R258" s="54"/>
    </row>
    <row r="259" spans="1:18" s="55" customFormat="1" ht="13.5" customHeight="1">
      <c r="A259" s="206"/>
      <c r="B259" s="207"/>
      <c r="C259" s="208"/>
      <c r="D259" s="209"/>
      <c r="E259" s="200"/>
      <c r="F259" s="200"/>
      <c r="G259" s="200"/>
      <c r="H259" s="210" t="s">
        <v>14</v>
      </c>
      <c r="I259" s="211" t="s">
        <v>470</v>
      </c>
      <c r="J259" s="199" t="str">
        <f>UPPER(IF(OR(I259="a",I259="as"),E258,IF(OR(I259="b",I259="bs"),E260,)))</f>
        <v>楊啟弘</v>
      </c>
      <c r="K259" s="199"/>
      <c r="L259" s="212"/>
      <c r="M259" s="226"/>
      <c r="N259" s="224"/>
      <c r="O259" s="224"/>
      <c r="P259" s="225"/>
      <c r="Q259" s="217"/>
      <c r="R259" s="54"/>
    </row>
    <row r="260" spans="1:18" s="55" customFormat="1" ht="13.5" customHeight="1">
      <c r="A260" s="206" t="s">
        <v>584</v>
      </c>
      <c r="B260" s="195">
        <f>IF($D260="","",VLOOKUP($D260,'[6]男單3.0名單'!$A$6:$P$261,15))</f>
        <v>0</v>
      </c>
      <c r="C260" s="196">
        <f>IF($D260="","",VLOOKUP($D260,'[6]男單3.0名單'!$A$6:$P$261,16))</f>
        <v>0</v>
      </c>
      <c r="D260" s="197">
        <v>222</v>
      </c>
      <c r="E260" s="198" t="str">
        <f>UPPER(IF($D260="","",VLOOKUP($D260,'[6]男單3.0名單'!$A$6:$P$261,2)))</f>
        <v>BYE</v>
      </c>
      <c r="F260" s="460">
        <f>IF($D260="","",VLOOKUP($D260,'[6]男單3.0名單'!$A$6:$P$261,3))</f>
        <v>0</v>
      </c>
      <c r="G260" s="460"/>
      <c r="H260" s="460"/>
      <c r="I260" s="218"/>
      <c r="J260" s="212"/>
      <c r="K260" s="219"/>
      <c r="L260" s="212"/>
      <c r="M260" s="226"/>
      <c r="N260" s="224"/>
      <c r="O260" s="224"/>
      <c r="P260" s="225"/>
      <c r="Q260" s="217"/>
      <c r="R260" s="54"/>
    </row>
    <row r="261" spans="1:18" s="55" customFormat="1" ht="13.5" customHeight="1">
      <c r="A261" s="206"/>
      <c r="B261" s="207"/>
      <c r="C261" s="208"/>
      <c r="D261" s="209"/>
      <c r="E261" s="200"/>
      <c r="F261" s="200"/>
      <c r="G261" s="200"/>
      <c r="H261" s="200"/>
      <c r="I261" s="212"/>
      <c r="J261" s="220" t="s">
        <v>14</v>
      </c>
      <c r="K261" s="227" t="s">
        <v>472</v>
      </c>
      <c r="L261" s="199" t="str">
        <f>UPPER(IF(OR(K261="a",K261="as"),J259,IF(OR(K261="b",K261="bs"),J263,)))</f>
        <v>唐道申</v>
      </c>
      <c r="M261" s="232"/>
      <c r="N261" s="224"/>
      <c r="O261" s="224"/>
      <c r="P261" s="225"/>
      <c r="Q261" s="217"/>
      <c r="R261" s="54"/>
    </row>
    <row r="262" spans="1:18" s="55" customFormat="1" ht="13.5" customHeight="1">
      <c r="A262" s="206" t="s">
        <v>585</v>
      </c>
      <c r="B262" s="195">
        <f>IF($D262="","",VLOOKUP($D262,'[6]男單3.0名單'!$A$6:$P$261,15))</f>
        <v>0</v>
      </c>
      <c r="C262" s="196">
        <f>IF($D262="","",VLOOKUP($D262,'[6]男單3.0名單'!$A$6:$P$261,16))</f>
        <v>0</v>
      </c>
      <c r="D262" s="197">
        <v>16</v>
      </c>
      <c r="E262" s="198" t="str">
        <f>UPPER(IF($D262="","",VLOOKUP($D262,'[6]男單3.0名單'!$A$6:$P$261,2)))</f>
        <v>唐道申</v>
      </c>
      <c r="F262" s="460" t="str">
        <f>IF($D262="","",VLOOKUP($D262,'[6]男單3.0名單'!$A$6:$P$261,3))</f>
        <v>基隆中正公園網球場</v>
      </c>
      <c r="G262" s="460"/>
      <c r="H262" s="460"/>
      <c r="I262" s="199"/>
      <c r="J262" s="212"/>
      <c r="K262" s="219"/>
      <c r="L262" s="212">
        <v>62</v>
      </c>
      <c r="M262" s="224"/>
      <c r="N262" s="224"/>
      <c r="O262" s="224"/>
      <c r="P262" s="225"/>
      <c r="Q262" s="217"/>
      <c r="R262" s="54"/>
    </row>
    <row r="263" spans="1:18" s="55" customFormat="1" ht="13.5" customHeight="1">
      <c r="A263" s="206"/>
      <c r="B263" s="207"/>
      <c r="C263" s="208"/>
      <c r="D263" s="209"/>
      <c r="E263" s="200"/>
      <c r="F263" s="200"/>
      <c r="G263" s="200"/>
      <c r="H263" s="210" t="s">
        <v>14</v>
      </c>
      <c r="I263" s="211" t="s">
        <v>470</v>
      </c>
      <c r="J263" s="199" t="str">
        <f>UPPER(IF(OR(I263="a",I263="as"),E262,IF(OR(I263="b",I263="bs"),E264,)))</f>
        <v>唐道申</v>
      </c>
      <c r="K263" s="218"/>
      <c r="L263" s="212"/>
      <c r="M263" s="224"/>
      <c r="N263" s="224"/>
      <c r="O263" s="224"/>
      <c r="P263" s="225"/>
      <c r="Q263" s="217"/>
      <c r="R263" s="54"/>
    </row>
    <row r="264" spans="1:18" s="55" customFormat="1" ht="13.5" customHeight="1">
      <c r="A264" s="194" t="s">
        <v>586</v>
      </c>
      <c r="B264" s="195">
        <f>IF($D264="","",VLOOKUP($D264,'[6]男單3.0名單'!$A$6:$P$261,15))</f>
        <v>0</v>
      </c>
      <c r="C264" s="196">
        <f>IF($D264="","",VLOOKUP($D264,'[6]男單3.0名單'!$A$6:$P$261,16))</f>
        <v>0</v>
      </c>
      <c r="D264" s="197">
        <v>222</v>
      </c>
      <c r="E264" s="198" t="str">
        <f>UPPER(IF($D264="","",VLOOKUP($D264,'[6]男單3.0名單'!$A$6:$P$261,2)))</f>
        <v>BYE</v>
      </c>
      <c r="F264" s="460">
        <f>IF($D264="","",VLOOKUP($D264,'[6]男單3.0名單'!$A$6:$P$261,3))</f>
        <v>0</v>
      </c>
      <c r="G264" s="460"/>
      <c r="H264" s="460"/>
      <c r="I264" s="218"/>
      <c r="J264" s="212"/>
      <c r="K264" s="212"/>
      <c r="L264" s="212"/>
      <c r="M264" s="212"/>
      <c r="N264" s="230"/>
      <c r="O264" s="239"/>
      <c r="P264" s="225"/>
      <c r="Q264" s="217"/>
      <c r="R264" s="54"/>
    </row>
    <row r="265" spans="1:19" s="185" customFormat="1" ht="14.25">
      <c r="A265" s="179"/>
      <c r="B265" s="180" t="s">
        <v>508</v>
      </c>
      <c r="C265" s="180" t="s">
        <v>509</v>
      </c>
      <c r="D265" s="181"/>
      <c r="E265" s="182" t="s">
        <v>510</v>
      </c>
      <c r="F265" s="462" t="s">
        <v>511</v>
      </c>
      <c r="G265" s="462"/>
      <c r="H265" s="462"/>
      <c r="I265" s="182"/>
      <c r="J265" s="180" t="s">
        <v>512</v>
      </c>
      <c r="K265" s="184"/>
      <c r="L265" s="180" t="s">
        <v>513</v>
      </c>
      <c r="M265" s="184"/>
      <c r="N265" s="180" t="s">
        <v>514</v>
      </c>
      <c r="O265" s="184"/>
      <c r="P265" s="180" t="s">
        <v>515</v>
      </c>
      <c r="Q265" s="180" t="s">
        <v>516</v>
      </c>
      <c r="S265" s="247"/>
    </row>
    <row r="266" spans="1:19" s="185" customFormat="1" ht="4.5" customHeight="1" thickBot="1">
      <c r="A266" s="253"/>
      <c r="B266" s="254"/>
      <c r="C266" s="254"/>
      <c r="D266" s="42"/>
      <c r="E266" s="255"/>
      <c r="F266" s="256"/>
      <c r="G266" s="256"/>
      <c r="H266" s="256"/>
      <c r="I266" s="255"/>
      <c r="J266" s="254"/>
      <c r="K266" s="257"/>
      <c r="L266" s="254"/>
      <c r="M266" s="257"/>
      <c r="N266" s="254"/>
      <c r="O266" s="257"/>
      <c r="P266" s="254"/>
      <c r="Q266" s="254"/>
      <c r="R266" s="258"/>
      <c r="S266" s="256"/>
    </row>
    <row r="267" spans="1:20" s="55" customFormat="1" ht="13.5" customHeight="1">
      <c r="A267" s="194" t="s">
        <v>587</v>
      </c>
      <c r="B267" s="195">
        <f>IF($D267="","",VLOOKUP($D267,'[6]男單3.0名單'!$A$6:$P$261,15))</f>
        <v>0</v>
      </c>
      <c r="C267" s="196">
        <f>IF($D267="","",VLOOKUP($D267,'[6]男單3.0名單'!$A$6:$P$261,16))</f>
        <v>0</v>
      </c>
      <c r="D267" s="197">
        <v>82</v>
      </c>
      <c r="E267" s="198" t="str">
        <f>UPPER(IF($D267="","",VLOOKUP($D267,'[6]男單3.0名單'!$A$6:$P$261,2)))</f>
        <v>賴信誠</v>
      </c>
      <c r="F267" s="460">
        <f>IF($D267="","",VLOOKUP($D267,'[6]男單3.0名單'!$A$6:$P$261,3))</f>
        <v>0</v>
      </c>
      <c r="G267" s="460"/>
      <c r="H267" s="460"/>
      <c r="I267" s="199"/>
      <c r="J267" s="200"/>
      <c r="K267" s="200"/>
      <c r="L267" s="200"/>
      <c r="M267" s="201"/>
      <c r="N267" s="202"/>
      <c r="O267" s="203"/>
      <c r="P267" s="204"/>
      <c r="Q267" s="205"/>
      <c r="R267" s="54"/>
      <c r="T267" s="56" t="e">
        <f>#REF!</f>
        <v>#REF!</v>
      </c>
    </row>
    <row r="268" spans="1:20" s="55" customFormat="1" ht="13.5" customHeight="1">
      <c r="A268" s="206"/>
      <c r="B268" s="207"/>
      <c r="C268" s="208"/>
      <c r="D268" s="209"/>
      <c r="E268" s="200"/>
      <c r="F268" s="200"/>
      <c r="G268" s="200"/>
      <c r="H268" s="210" t="s">
        <v>14</v>
      </c>
      <c r="I268" s="211" t="s">
        <v>470</v>
      </c>
      <c r="J268" s="199" t="str">
        <f>UPPER(IF(OR(I268="a",I268="as"),E267,IF(OR(I268="b",I268="bs"),E269,)))</f>
        <v>賴信誠</v>
      </c>
      <c r="K268" s="199"/>
      <c r="L268" s="212"/>
      <c r="M268" s="213"/>
      <c r="N268" s="214"/>
      <c r="O268" s="215"/>
      <c r="P268" s="216"/>
      <c r="Q268" s="217"/>
      <c r="R268" s="54"/>
      <c r="T268" s="63" t="e">
        <f>#REF!</f>
        <v>#REF!</v>
      </c>
    </row>
    <row r="269" spans="1:20" s="55" customFormat="1" ht="13.5" customHeight="1">
      <c r="A269" s="206" t="s">
        <v>588</v>
      </c>
      <c r="B269" s="195">
        <f>IF($D269="","",VLOOKUP($D269,'[6]男單3.0名單'!$A$6:$P$261,15))</f>
        <v>0</v>
      </c>
      <c r="C269" s="196">
        <f>IF($D269="","",VLOOKUP($D269,'[6]男單3.0名單'!$A$6:$P$261,16))</f>
        <v>0</v>
      </c>
      <c r="D269" s="197">
        <v>222</v>
      </c>
      <c r="E269" s="198" t="str">
        <f>UPPER(IF($D269="","",VLOOKUP($D269,'[6]男單3.0名單'!$A$6:$P$261,2)))</f>
        <v>BYE</v>
      </c>
      <c r="F269" s="460">
        <f>IF($D269="","",VLOOKUP($D269,'[6]男單3.0名單'!$A$6:$P$261,3))</f>
        <v>0</v>
      </c>
      <c r="G269" s="460"/>
      <c r="H269" s="460"/>
      <c r="I269" s="218"/>
      <c r="J269" s="212"/>
      <c r="K269" s="219"/>
      <c r="L269" s="212"/>
      <c r="M269" s="213"/>
      <c r="N269" s="214"/>
      <c r="O269" s="215"/>
      <c r="P269" s="216"/>
      <c r="Q269" s="217"/>
      <c r="R269" s="54"/>
      <c r="T269" s="63" t="e">
        <f>#REF!</f>
        <v>#REF!</v>
      </c>
    </row>
    <row r="270" spans="1:20" s="55" customFormat="1" ht="13.5" customHeight="1">
      <c r="A270" s="206"/>
      <c r="B270" s="207"/>
      <c r="C270" s="208"/>
      <c r="D270" s="209"/>
      <c r="E270" s="200"/>
      <c r="F270" s="200"/>
      <c r="G270" s="200"/>
      <c r="H270" s="200"/>
      <c r="I270" s="212"/>
      <c r="J270" s="220" t="s">
        <v>14</v>
      </c>
      <c r="K270" s="227" t="s">
        <v>472</v>
      </c>
      <c r="L270" s="199" t="str">
        <f>UPPER(IF(OR(K270="a",K270="as"),J268,IF(OR(K270="b",K270="bs"),J272,)))</f>
        <v>林學鴻</v>
      </c>
      <c r="M270" s="222"/>
      <c r="N270" s="222"/>
      <c r="O270" s="222"/>
      <c r="P270" s="216"/>
      <c r="Q270" s="217"/>
      <c r="R270" s="54"/>
      <c r="T270" s="63" t="e">
        <f>#REF!</f>
        <v>#REF!</v>
      </c>
    </row>
    <row r="271" spans="1:20" s="55" customFormat="1" ht="13.5" customHeight="1">
      <c r="A271" s="206" t="s">
        <v>589</v>
      </c>
      <c r="B271" s="195">
        <f>IF($D271="","",VLOOKUP($D271,'[6]男單3.0名單'!$A$6:$P$261,15))</f>
        <v>0</v>
      </c>
      <c r="C271" s="196">
        <f>IF($D271="","",VLOOKUP($D271,'[6]男單3.0名單'!$A$6:$P$261,16))</f>
        <v>0</v>
      </c>
      <c r="D271" s="197">
        <v>112</v>
      </c>
      <c r="E271" s="198" t="str">
        <f>UPPER(IF($D271="","",VLOOKUP($D271,'[6]男單3.0名單'!$A$6:$P$261,2)))</f>
        <v>林學鴻</v>
      </c>
      <c r="F271" s="460">
        <f>IF($D271="","",VLOOKUP($D271,'[6]男單3.0名單'!$A$6:$P$261,3))</f>
        <v>0</v>
      </c>
      <c r="G271" s="460"/>
      <c r="H271" s="460"/>
      <c r="I271" s="199"/>
      <c r="J271" s="212"/>
      <c r="K271" s="219"/>
      <c r="L271" s="212">
        <v>63</v>
      </c>
      <c r="M271" s="223"/>
      <c r="N271" s="224"/>
      <c r="O271" s="224"/>
      <c r="P271" s="225"/>
      <c r="Q271" s="217"/>
      <c r="R271" s="54"/>
      <c r="T271" s="63" t="e">
        <f>#REF!</f>
        <v>#REF!</v>
      </c>
    </row>
    <row r="272" spans="1:20" s="55" customFormat="1" ht="13.5" customHeight="1">
      <c r="A272" s="206"/>
      <c r="B272" s="207"/>
      <c r="C272" s="208"/>
      <c r="D272" s="209"/>
      <c r="E272" s="200"/>
      <c r="F272" s="200"/>
      <c r="G272" s="200"/>
      <c r="H272" s="210" t="s">
        <v>14</v>
      </c>
      <c r="I272" s="211" t="s">
        <v>470</v>
      </c>
      <c r="J272" s="199" t="str">
        <f>UPPER(IF(OR(I272="a",I272="as"),E271,IF(OR(I272="b",I272="bs"),E273,)))</f>
        <v>林學鴻</v>
      </c>
      <c r="K272" s="218"/>
      <c r="L272" s="212"/>
      <c r="M272" s="226"/>
      <c r="N272" s="224"/>
      <c r="O272" s="224"/>
      <c r="P272" s="225"/>
      <c r="Q272" s="217"/>
      <c r="R272" s="54"/>
      <c r="T272" s="63" t="e">
        <f>#REF!</f>
        <v>#REF!</v>
      </c>
    </row>
    <row r="273" spans="1:20" s="55" customFormat="1" ht="13.5" customHeight="1">
      <c r="A273" s="206" t="s">
        <v>590</v>
      </c>
      <c r="B273" s="195">
        <f>IF($D273="","",VLOOKUP($D273,'[6]男單3.0名單'!$A$6:$P$261,15))</f>
        <v>0</v>
      </c>
      <c r="C273" s="196">
        <f>IF($D273="","",VLOOKUP($D273,'[6]男單3.0名單'!$A$6:$P$261,16))</f>
        <v>0</v>
      </c>
      <c r="D273" s="197">
        <v>222</v>
      </c>
      <c r="E273" s="198" t="str">
        <f>UPPER(IF($D273="","",VLOOKUP($D273,'[6]男單3.0名單'!$A$6:$P$261,2)))</f>
        <v>BYE</v>
      </c>
      <c r="F273" s="460">
        <f>IF($D273="","",VLOOKUP($D273,'[6]男單3.0名單'!$A$6:$P$261,3))</f>
        <v>0</v>
      </c>
      <c r="G273" s="460"/>
      <c r="H273" s="460"/>
      <c r="I273" s="218"/>
      <c r="J273" s="212"/>
      <c r="K273" s="212"/>
      <c r="L273" s="212"/>
      <c r="M273" s="226"/>
      <c r="N273" s="224"/>
      <c r="O273" s="224"/>
      <c r="P273" s="225"/>
      <c r="Q273" s="217"/>
      <c r="R273" s="54"/>
      <c r="T273" s="63" t="e">
        <f>#REF!</f>
        <v>#REF!</v>
      </c>
    </row>
    <row r="274" spans="1:21" s="55" customFormat="1" ht="13.5" customHeight="1">
      <c r="A274" s="106"/>
      <c r="B274" s="207"/>
      <c r="C274" s="208"/>
      <c r="D274" s="209"/>
      <c r="E274" s="200"/>
      <c r="F274" s="200"/>
      <c r="G274" s="200"/>
      <c r="H274" s="210" t="s">
        <v>14</v>
      </c>
      <c r="I274" s="212"/>
      <c r="J274" s="212"/>
      <c r="K274" s="212"/>
      <c r="L274" s="220" t="s">
        <v>14</v>
      </c>
      <c r="M274" s="227" t="s">
        <v>540</v>
      </c>
      <c r="N274" s="199" t="str">
        <f>UPPER(IF(OR(M274="a",M274="as"),L270,IF(OR(M274="b",M274="bs"),L278,)))</f>
        <v>溫奇勳</v>
      </c>
      <c r="O274" s="228"/>
      <c r="P274" s="225"/>
      <c r="Q274" s="217"/>
      <c r="R274" s="54"/>
      <c r="T274" s="63" t="e">
        <f>#REF!</f>
        <v>#REF!</v>
      </c>
      <c r="U274" s="15"/>
    </row>
    <row r="275" spans="1:20" s="55" customFormat="1" ht="13.5" customHeight="1">
      <c r="A275" s="194" t="s">
        <v>92</v>
      </c>
      <c r="B275" s="195">
        <f>IF($D275="","",VLOOKUP($D275,'[6]男單3.0名單'!$A$6:$P$261,15))</f>
        <v>0</v>
      </c>
      <c r="C275" s="196">
        <f>IF($D275="","",VLOOKUP($D275,'[6]男單3.0名單'!$A$6:$P$261,16))</f>
        <v>0</v>
      </c>
      <c r="D275" s="197">
        <v>68</v>
      </c>
      <c r="E275" s="198" t="str">
        <f>UPPER(IF($D275="","",VLOOKUP($D275,'[6]男單3.0名單'!$A$6:$P$261,2)))</f>
        <v>溫奇勳</v>
      </c>
      <c r="F275" s="460" t="str">
        <f>IF($D275="","",VLOOKUP($D275,'[6]男單3.0名單'!$A$6:$P$261,3))</f>
        <v>彩虹</v>
      </c>
      <c r="G275" s="460"/>
      <c r="H275" s="460"/>
      <c r="I275" s="199"/>
      <c r="J275" s="212"/>
      <c r="K275" s="212"/>
      <c r="L275" s="212"/>
      <c r="M275" s="226"/>
      <c r="N275" s="212">
        <v>63</v>
      </c>
      <c r="O275" s="229"/>
      <c r="P275" s="230"/>
      <c r="Q275" s="231"/>
      <c r="R275" s="54"/>
      <c r="T275" s="63" t="e">
        <f>#REF!</f>
        <v>#REF!</v>
      </c>
    </row>
    <row r="276" spans="1:20" s="55" customFormat="1" ht="13.5" customHeight="1" thickBot="1">
      <c r="A276" s="206"/>
      <c r="B276" s="207"/>
      <c r="C276" s="208"/>
      <c r="D276" s="209"/>
      <c r="E276" s="200"/>
      <c r="F276" s="200"/>
      <c r="G276" s="200"/>
      <c r="H276" s="210" t="s">
        <v>14</v>
      </c>
      <c r="I276" s="211" t="s">
        <v>470</v>
      </c>
      <c r="J276" s="199" t="str">
        <f>UPPER(IF(OR(I276="a",I276="as"),E275,IF(OR(I276="b",I276="bs"),E277,)))</f>
        <v>溫奇勳</v>
      </c>
      <c r="K276" s="199"/>
      <c r="L276" s="212"/>
      <c r="M276" s="226"/>
      <c r="N276" s="230"/>
      <c r="O276" s="229"/>
      <c r="P276" s="230"/>
      <c r="Q276" s="231"/>
      <c r="R276" s="54"/>
      <c r="T276" s="82" t="e">
        <f>#REF!</f>
        <v>#REF!</v>
      </c>
    </row>
    <row r="277" spans="1:18" s="55" customFormat="1" ht="13.5" customHeight="1">
      <c r="A277" s="206" t="s">
        <v>93</v>
      </c>
      <c r="B277" s="195">
        <f>IF($D277="","",VLOOKUP($D277,'[6]男單3.0名單'!$A$6:$P$261,15))</f>
        <v>0</v>
      </c>
      <c r="C277" s="196">
        <f>IF($D277="","",VLOOKUP($D277,'[6]男單3.0名單'!$A$6:$P$261,16))</f>
        <v>0</v>
      </c>
      <c r="D277" s="197">
        <v>222</v>
      </c>
      <c r="E277" s="198" t="str">
        <f>UPPER(IF($D277="","",VLOOKUP($D277,'[6]男單3.0名單'!$A$6:$P$261,2)))</f>
        <v>BYE</v>
      </c>
      <c r="F277" s="460">
        <f>IF($D277="","",VLOOKUP($D277,'[6]男單3.0名單'!$A$6:$P$261,3))</f>
        <v>0</v>
      </c>
      <c r="G277" s="460"/>
      <c r="H277" s="460"/>
      <c r="I277" s="218"/>
      <c r="J277" s="212"/>
      <c r="K277" s="219"/>
      <c r="L277" s="212"/>
      <c r="M277" s="226"/>
      <c r="N277" s="230"/>
      <c r="O277" s="229"/>
      <c r="P277" s="230"/>
      <c r="Q277" s="231"/>
      <c r="R277" s="54"/>
    </row>
    <row r="278" spans="1:18" s="55" customFormat="1" ht="13.5" customHeight="1">
      <c r="A278" s="206"/>
      <c r="B278" s="207"/>
      <c r="C278" s="208"/>
      <c r="D278" s="209"/>
      <c r="E278" s="200"/>
      <c r="F278" s="200"/>
      <c r="G278" s="200"/>
      <c r="H278" s="200"/>
      <c r="I278" s="212"/>
      <c r="J278" s="220" t="s">
        <v>14</v>
      </c>
      <c r="K278" s="227" t="s">
        <v>470</v>
      </c>
      <c r="L278" s="199" t="str">
        <f>UPPER(IF(OR(K278="a",K278="as"),J276,IF(OR(K278="b",K278="bs"),J280,)))</f>
        <v>溫奇勳</v>
      </c>
      <c r="M278" s="232"/>
      <c r="N278" s="230"/>
      <c r="O278" s="229"/>
      <c r="P278" s="230"/>
      <c r="Q278" s="231"/>
      <c r="R278" s="54"/>
    </row>
    <row r="279" spans="1:18" s="55" customFormat="1" ht="13.5" customHeight="1">
      <c r="A279" s="206" t="s">
        <v>94</v>
      </c>
      <c r="B279" s="195">
        <f>IF($D279="","",VLOOKUP($D279,'[6]男單3.0名單'!$A$6:$P$261,15))</f>
        <v>0</v>
      </c>
      <c r="C279" s="196">
        <f>IF($D279="","",VLOOKUP($D279,'[6]男單3.0名單'!$A$6:$P$261,16))</f>
        <v>0</v>
      </c>
      <c r="D279" s="197">
        <v>96</v>
      </c>
      <c r="E279" s="198" t="str">
        <f>UPPER(IF($D279="","",VLOOKUP($D279,'[6]男單3.0名單'!$A$6:$P$261,2)))</f>
        <v>黃祥驊</v>
      </c>
      <c r="F279" s="460" t="str">
        <f>IF($D279="","",VLOOKUP($D279,'[6]男單3.0名單'!$A$6:$P$261,3))</f>
        <v>長庚大學</v>
      </c>
      <c r="G279" s="460"/>
      <c r="H279" s="460"/>
      <c r="I279" s="199"/>
      <c r="J279" s="212"/>
      <c r="K279" s="219"/>
      <c r="L279" s="212">
        <v>64</v>
      </c>
      <c r="M279" s="224"/>
      <c r="N279" s="230"/>
      <c r="O279" s="229"/>
      <c r="P279" s="230"/>
      <c r="Q279" s="231"/>
      <c r="R279" s="54"/>
    </row>
    <row r="280" spans="1:18" s="55" customFormat="1" ht="13.5" customHeight="1">
      <c r="A280" s="206"/>
      <c r="B280" s="207"/>
      <c r="C280" s="208"/>
      <c r="D280" s="209"/>
      <c r="E280" s="200"/>
      <c r="F280" s="200"/>
      <c r="G280" s="200"/>
      <c r="H280" s="210" t="s">
        <v>14</v>
      </c>
      <c r="I280" s="211" t="s">
        <v>470</v>
      </c>
      <c r="J280" s="199" t="str">
        <f>UPPER(IF(OR(I280="a",I280="as"),E279,IF(OR(I280="b",I280="bs"),E281,)))</f>
        <v>黃祥驊</v>
      </c>
      <c r="K280" s="218"/>
      <c r="L280" s="212"/>
      <c r="M280" s="224"/>
      <c r="N280" s="230"/>
      <c r="O280" s="229"/>
      <c r="P280" s="233"/>
      <c r="Q280" s="231"/>
      <c r="R280" s="54"/>
    </row>
    <row r="281" spans="1:18" s="55" customFormat="1" ht="13.5" customHeight="1">
      <c r="A281" s="206" t="s">
        <v>95</v>
      </c>
      <c r="B281" s="195">
        <f>IF($D281="","",VLOOKUP($D281,'[6]男單3.0名單'!$A$6:$P$261,15))</f>
      </c>
      <c r="C281" s="196">
        <f>IF($D281="","",VLOOKUP($D281,'[6]男單3.0名單'!$A$6:$P$261,16))</f>
      </c>
      <c r="D281" s="197"/>
      <c r="E281" s="198" t="s">
        <v>477</v>
      </c>
      <c r="F281" s="460">
        <f>IF($D281="","",VLOOKUP($D281,'[6]男單3.0名單'!$A$6:$P$261,3))</f>
      </c>
      <c r="G281" s="460"/>
      <c r="H281" s="460"/>
      <c r="I281" s="218"/>
      <c r="J281" s="212"/>
      <c r="K281" s="212"/>
      <c r="L281" s="212"/>
      <c r="M281" s="224"/>
      <c r="N281" s="230"/>
      <c r="O281" s="229"/>
      <c r="P281" s="230"/>
      <c r="Q281" s="231"/>
      <c r="R281" s="54"/>
    </row>
    <row r="282" spans="1:18" s="55" customFormat="1" ht="13.5" customHeight="1">
      <c r="A282" s="106"/>
      <c r="B282" s="207"/>
      <c r="C282" s="208"/>
      <c r="D282" s="209"/>
      <c r="E282" s="200"/>
      <c r="F282" s="200"/>
      <c r="G282" s="200"/>
      <c r="H282" s="200"/>
      <c r="I282" s="212"/>
      <c r="J282" s="212"/>
      <c r="K282" s="212"/>
      <c r="L282" s="212"/>
      <c r="M282" s="224"/>
      <c r="N282" s="220" t="s">
        <v>14</v>
      </c>
      <c r="O282" s="227" t="s">
        <v>478</v>
      </c>
      <c r="P282" s="199" t="str">
        <f>UPPER(IF(OR(O282="a",O282="as"),N274,IF(OR(O282="b",O282="bs"),N290,)))</f>
        <v>溫奇勳</v>
      </c>
      <c r="Q282" s="234"/>
      <c r="R282" s="54"/>
    </row>
    <row r="283" spans="1:18" s="55" customFormat="1" ht="13.5" customHeight="1">
      <c r="A283" s="194" t="s">
        <v>96</v>
      </c>
      <c r="B283" s="195">
        <f>IF($D283="","",VLOOKUP($D283,'[6]男單3.0名單'!$A$6:$P$261,15))</f>
        <v>0</v>
      </c>
      <c r="C283" s="196">
        <f>IF($D283="","",VLOOKUP($D283,'[6]男單3.0名單'!$A$6:$P$261,16))</f>
        <v>0</v>
      </c>
      <c r="D283" s="197">
        <v>50</v>
      </c>
      <c r="E283" s="198" t="str">
        <f>UPPER(IF($D283="","",VLOOKUP($D283,'[6]男單3.0名單'!$A$6:$P$261,2)))</f>
        <v>吳柏叡</v>
      </c>
      <c r="F283" s="460" t="str">
        <f>IF($D283="","",VLOOKUP($D283,'[6]男單3.0名單'!$A$6:$P$261,3))</f>
        <v>中國醫藥大學</v>
      </c>
      <c r="G283" s="460"/>
      <c r="H283" s="460"/>
      <c r="I283" s="199"/>
      <c r="J283" s="212"/>
      <c r="K283" s="212"/>
      <c r="L283" s="212"/>
      <c r="M283" s="224"/>
      <c r="N283" s="230"/>
      <c r="O283" s="229"/>
      <c r="P283" s="235">
        <v>64</v>
      </c>
      <c r="Q283" s="236"/>
      <c r="R283" s="54"/>
    </row>
    <row r="284" spans="1:18" s="55" customFormat="1" ht="13.5" customHeight="1">
      <c r="A284" s="206"/>
      <c r="B284" s="207"/>
      <c r="C284" s="208"/>
      <c r="D284" s="209"/>
      <c r="E284" s="200"/>
      <c r="F284" s="200"/>
      <c r="G284" s="200"/>
      <c r="H284" s="210" t="s">
        <v>14</v>
      </c>
      <c r="I284" s="211" t="s">
        <v>470</v>
      </c>
      <c r="J284" s="199" t="str">
        <f>UPPER(IF(OR(I284="a",I284="as"),E283,IF(OR(I284="b",I284="bs"),E285,)))</f>
        <v>吳柏叡</v>
      </c>
      <c r="K284" s="199"/>
      <c r="L284" s="212"/>
      <c r="M284" s="224"/>
      <c r="N284" s="230"/>
      <c r="O284" s="229"/>
      <c r="P284" s="237"/>
      <c r="Q284" s="236"/>
      <c r="R284" s="54"/>
    </row>
    <row r="285" spans="1:18" s="55" customFormat="1" ht="13.5" customHeight="1">
      <c r="A285" s="206" t="s">
        <v>97</v>
      </c>
      <c r="B285" s="195">
        <f>IF($D285="","",VLOOKUP($D285,'[6]男單3.0名單'!$A$6:$P$261,15))</f>
        <v>0</v>
      </c>
      <c r="C285" s="196">
        <f>IF($D285="","",VLOOKUP($D285,'[6]男單3.0名單'!$A$6:$P$261,16))</f>
        <v>0</v>
      </c>
      <c r="D285" s="197">
        <v>222</v>
      </c>
      <c r="E285" s="198" t="str">
        <f>UPPER(IF($D285="","",VLOOKUP($D285,'[6]男單3.0名單'!$A$6:$P$261,2)))</f>
        <v>BYE</v>
      </c>
      <c r="F285" s="460">
        <f>IF($D285="","",VLOOKUP($D285,'[6]男單3.0名單'!$A$6:$P$261,3))</f>
        <v>0</v>
      </c>
      <c r="G285" s="460"/>
      <c r="H285" s="460"/>
      <c r="I285" s="218"/>
      <c r="J285" s="212"/>
      <c r="K285" s="219"/>
      <c r="L285" s="212"/>
      <c r="M285" s="224"/>
      <c r="N285" s="230"/>
      <c r="O285" s="229"/>
      <c r="P285" s="237"/>
      <c r="Q285" s="236"/>
      <c r="R285" s="54"/>
    </row>
    <row r="286" spans="1:18" s="55" customFormat="1" ht="13.5" customHeight="1">
      <c r="A286" s="206"/>
      <c r="B286" s="207"/>
      <c r="C286" s="208"/>
      <c r="D286" s="209"/>
      <c r="E286" s="200"/>
      <c r="F286" s="200"/>
      <c r="G286" s="200"/>
      <c r="H286" s="200"/>
      <c r="I286" s="212"/>
      <c r="J286" s="220" t="s">
        <v>14</v>
      </c>
      <c r="K286" s="227" t="s">
        <v>470</v>
      </c>
      <c r="L286" s="199" t="str">
        <f>UPPER(IF(OR(K286="a",K286="as"),J284,IF(OR(K286="b",K286="bs"),J288,)))</f>
        <v>吳柏叡</v>
      </c>
      <c r="M286" s="228"/>
      <c r="N286" s="230"/>
      <c r="O286" s="229"/>
      <c r="P286" s="237"/>
      <c r="Q286" s="236"/>
      <c r="R286" s="54"/>
    </row>
    <row r="287" spans="1:18" s="55" customFormat="1" ht="13.5" customHeight="1">
      <c r="A287" s="206" t="s">
        <v>98</v>
      </c>
      <c r="B287" s="195">
        <f>IF($D287="","",VLOOKUP($D287,'[6]男單3.0名單'!$A$6:$P$261,15))</f>
        <v>0</v>
      </c>
      <c r="C287" s="196">
        <f>IF($D287="","",VLOOKUP($D287,'[6]男單3.0名單'!$A$6:$P$261,16))</f>
        <v>0</v>
      </c>
      <c r="D287" s="197">
        <v>81</v>
      </c>
      <c r="E287" s="198" t="str">
        <f>UPPER(IF($D287="","",VLOOKUP($D287,'[6]男單3.0名單'!$A$6:$P$261,2)))</f>
        <v>陳重光</v>
      </c>
      <c r="F287" s="460">
        <f>IF($D287="","",VLOOKUP($D287,'[6]男單3.0名單'!$A$6:$P$261,3))</f>
        <v>0</v>
      </c>
      <c r="G287" s="460"/>
      <c r="H287" s="460"/>
      <c r="I287" s="199"/>
      <c r="J287" s="212"/>
      <c r="K287" s="219"/>
      <c r="L287" s="212">
        <v>64</v>
      </c>
      <c r="M287" s="226"/>
      <c r="N287" s="230"/>
      <c r="O287" s="229"/>
      <c r="P287" s="237"/>
      <c r="Q287" s="236"/>
      <c r="R287" s="54"/>
    </row>
    <row r="288" spans="1:18" s="55" customFormat="1" ht="13.5" customHeight="1">
      <c r="A288" s="106"/>
      <c r="B288" s="207"/>
      <c r="C288" s="208"/>
      <c r="D288" s="209"/>
      <c r="E288" s="200"/>
      <c r="F288" s="200"/>
      <c r="G288" s="200"/>
      <c r="H288" s="210" t="s">
        <v>14</v>
      </c>
      <c r="I288" s="211" t="s">
        <v>470</v>
      </c>
      <c r="J288" s="199" t="str">
        <f>UPPER(IF(OR(I288="a",I288="as"),E287,IF(OR(I288="b",I288="bs"),E289,)))</f>
        <v>陳重光</v>
      </c>
      <c r="K288" s="218"/>
      <c r="L288" s="212"/>
      <c r="M288" s="226"/>
      <c r="N288" s="230"/>
      <c r="O288" s="229"/>
      <c r="P288" s="237"/>
      <c r="Q288" s="236"/>
      <c r="R288" s="54"/>
    </row>
    <row r="289" spans="1:18" s="55" customFormat="1" ht="13.5" customHeight="1">
      <c r="A289" s="194" t="s">
        <v>99</v>
      </c>
      <c r="B289" s="195">
        <f>IF($D289="","",VLOOKUP($D289,'[6]男單3.0名單'!$A$6:$P$261,15))</f>
        <v>0</v>
      </c>
      <c r="C289" s="196">
        <f>IF($D289="","",VLOOKUP($D289,'[6]男單3.0名單'!$A$6:$P$261,16))</f>
        <v>0</v>
      </c>
      <c r="D289" s="197">
        <v>222</v>
      </c>
      <c r="E289" s="198" t="str">
        <f>UPPER(IF($D289="","",VLOOKUP($D289,'[6]男單3.0名單'!$A$6:$P$261,2)))</f>
        <v>BYE</v>
      </c>
      <c r="F289" s="460">
        <f>IF($D289="","",VLOOKUP($D289,'[6]男單3.0名單'!$A$6:$P$261,3))</f>
        <v>0</v>
      </c>
      <c r="G289" s="460"/>
      <c r="H289" s="460"/>
      <c r="I289" s="218"/>
      <c r="J289" s="212"/>
      <c r="K289" s="212"/>
      <c r="L289" s="212"/>
      <c r="M289" s="226"/>
      <c r="N289" s="230"/>
      <c r="O289" s="229"/>
      <c r="P289" s="237"/>
      <c r="Q289" s="236"/>
      <c r="R289" s="54"/>
    </row>
    <row r="290" spans="1:18" s="55" customFormat="1" ht="13.5" customHeight="1">
      <c r="A290" s="206"/>
      <c r="B290" s="207"/>
      <c r="C290" s="208"/>
      <c r="D290" s="209"/>
      <c r="E290" s="200"/>
      <c r="F290" s="200"/>
      <c r="G290" s="200"/>
      <c r="H290" s="210" t="s">
        <v>14</v>
      </c>
      <c r="I290" s="212"/>
      <c r="J290" s="212"/>
      <c r="K290" s="212"/>
      <c r="L290" s="220" t="s">
        <v>14</v>
      </c>
      <c r="M290" s="227" t="s">
        <v>540</v>
      </c>
      <c r="N290" s="199" t="str">
        <f>UPPER(IF(OR(M290="a",M290="as"),L286,IF(OR(M290="b",M290="bs"),L294,)))</f>
        <v>鄭智巍</v>
      </c>
      <c r="O290" s="238"/>
      <c r="P290" s="237"/>
      <c r="Q290" s="236"/>
      <c r="R290" s="54"/>
    </row>
    <row r="291" spans="1:18" s="55" customFormat="1" ht="13.5" customHeight="1">
      <c r="A291" s="206" t="s">
        <v>100</v>
      </c>
      <c r="B291" s="195">
        <f>IF($D291="","",VLOOKUP($D291,'[6]男單3.0名單'!$A$6:$P$261,15))</f>
        <v>0</v>
      </c>
      <c r="C291" s="196">
        <f>IF($D291="","",VLOOKUP($D291,'[6]男單3.0名單'!$A$6:$P$261,16))</f>
        <v>0</v>
      </c>
      <c r="D291" s="197">
        <v>129</v>
      </c>
      <c r="E291" s="198" t="str">
        <f>UPPER(IF($D291="","",VLOOKUP($D291,'[6]男單3.0名單'!$A$6:$P$261,2)))</f>
        <v>鄭智巍</v>
      </c>
      <c r="F291" s="460" t="str">
        <f>IF($D291="","",VLOOKUP($D291,'[6]男單3.0名單'!$A$6:$P$261,3))</f>
        <v>北台灣技術學院</v>
      </c>
      <c r="G291" s="460"/>
      <c r="H291" s="460"/>
      <c r="I291" s="199"/>
      <c r="J291" s="212"/>
      <c r="K291" s="212"/>
      <c r="L291" s="212"/>
      <c r="M291" s="226"/>
      <c r="N291" s="212">
        <v>61</v>
      </c>
      <c r="O291" s="239"/>
      <c r="P291" s="237"/>
      <c r="Q291" s="236"/>
      <c r="R291" s="54"/>
    </row>
    <row r="292" spans="1:18" s="55" customFormat="1" ht="13.5" customHeight="1">
      <c r="A292" s="206"/>
      <c r="B292" s="207"/>
      <c r="C292" s="208"/>
      <c r="D292" s="209"/>
      <c r="E292" s="200"/>
      <c r="F292" s="200"/>
      <c r="G292" s="200"/>
      <c r="H292" s="210" t="s">
        <v>14</v>
      </c>
      <c r="I292" s="211" t="s">
        <v>470</v>
      </c>
      <c r="J292" s="199" t="str">
        <f>UPPER(IF(OR(I292="a",I292="as"),E291,IF(OR(I292="b",I292="bs"),E293,)))</f>
        <v>鄭智巍</v>
      </c>
      <c r="K292" s="199"/>
      <c r="L292" s="212"/>
      <c r="M292" s="226"/>
      <c r="N292" s="230"/>
      <c r="O292" s="239"/>
      <c r="P292" s="237"/>
      <c r="Q292" s="236"/>
      <c r="R292" s="54"/>
    </row>
    <row r="293" spans="1:18" s="55" customFormat="1" ht="13.5" customHeight="1">
      <c r="A293" s="206" t="s">
        <v>101</v>
      </c>
      <c r="B293" s="195">
        <f>IF($D293="","",VLOOKUP($D293,'[6]男單3.0名單'!$A$6:$P$261,15))</f>
        <v>0</v>
      </c>
      <c r="C293" s="196">
        <f>IF($D293="","",VLOOKUP($D293,'[6]男單3.0名單'!$A$6:$P$261,16))</f>
        <v>0</v>
      </c>
      <c r="D293" s="197">
        <v>222</v>
      </c>
      <c r="E293" s="198" t="str">
        <f>UPPER(IF($D293="","",VLOOKUP($D293,'[6]男單3.0名單'!$A$6:$P$261,2)))</f>
        <v>BYE</v>
      </c>
      <c r="F293" s="460">
        <f>IF($D293="","",VLOOKUP($D293,'[6]男單3.0名單'!$A$6:$P$261,3))</f>
        <v>0</v>
      </c>
      <c r="G293" s="460"/>
      <c r="H293" s="460"/>
      <c r="I293" s="218"/>
      <c r="J293" s="212"/>
      <c r="K293" s="219"/>
      <c r="L293" s="212"/>
      <c r="M293" s="226"/>
      <c r="N293" s="230"/>
      <c r="O293" s="239"/>
      <c r="P293" s="237"/>
      <c r="Q293" s="236"/>
      <c r="R293" s="54"/>
    </row>
    <row r="294" spans="1:18" s="55" customFormat="1" ht="13.5" customHeight="1">
      <c r="A294" s="206"/>
      <c r="B294" s="207"/>
      <c r="C294" s="208"/>
      <c r="D294" s="209"/>
      <c r="E294" s="200"/>
      <c r="F294" s="200"/>
      <c r="G294" s="200"/>
      <c r="H294" s="200"/>
      <c r="I294" s="212"/>
      <c r="J294" s="220" t="s">
        <v>14</v>
      </c>
      <c r="K294" s="227" t="s">
        <v>470</v>
      </c>
      <c r="L294" s="199" t="str">
        <f>UPPER(IF(OR(K294="a",K294="as"),J292,IF(OR(K294="b",K294="bs"),J296,)))</f>
        <v>鄭智巍</v>
      </c>
      <c r="M294" s="232"/>
      <c r="N294" s="230"/>
      <c r="O294" s="239"/>
      <c r="P294" s="237"/>
      <c r="Q294" s="236"/>
      <c r="R294" s="54"/>
    </row>
    <row r="295" spans="1:18" s="55" customFormat="1" ht="13.5" customHeight="1">
      <c r="A295" s="206" t="s">
        <v>102</v>
      </c>
      <c r="B295" s="195">
        <f>IF($D295="","",VLOOKUP($D295,'[6]男單3.0名單'!$A$6:$P$261,15))</f>
        <v>0</v>
      </c>
      <c r="C295" s="196">
        <f>IF($D295="","",VLOOKUP($D295,'[6]男單3.0名單'!$A$6:$P$261,16))</f>
        <v>0</v>
      </c>
      <c r="D295" s="197">
        <v>69</v>
      </c>
      <c r="E295" s="198" t="str">
        <f>UPPER(IF($D295="","",VLOOKUP($D295,'[6]男單3.0名單'!$A$6:$P$261,2)))</f>
        <v>林琦惟</v>
      </c>
      <c r="F295" s="460">
        <f>IF($D295="","",VLOOKUP($D295,'[6]男單3.0名單'!$A$6:$P$261,3))</f>
        <v>0</v>
      </c>
      <c r="G295" s="460"/>
      <c r="H295" s="460"/>
      <c r="I295" s="199"/>
      <c r="J295" s="212"/>
      <c r="K295" s="219"/>
      <c r="L295" s="212">
        <v>75</v>
      </c>
      <c r="M295" s="224"/>
      <c r="N295" s="230"/>
      <c r="O295" s="239"/>
      <c r="P295" s="237"/>
      <c r="Q295" s="236"/>
      <c r="R295" s="54"/>
    </row>
    <row r="296" spans="1:18" s="55" customFormat="1" ht="13.5" customHeight="1">
      <c r="A296" s="106"/>
      <c r="B296" s="207"/>
      <c r="C296" s="208"/>
      <c r="D296" s="209"/>
      <c r="E296" s="200"/>
      <c r="F296" s="200"/>
      <c r="G296" s="200"/>
      <c r="H296" s="210" t="s">
        <v>14</v>
      </c>
      <c r="I296" s="211" t="s">
        <v>470</v>
      </c>
      <c r="J296" s="199" t="str">
        <f>UPPER(IF(OR(I296="a",I296="as"),E295,IF(OR(I296="b",I296="bs"),E297,)))</f>
        <v>林琦惟</v>
      </c>
      <c r="K296" s="218"/>
      <c r="L296" s="212"/>
      <c r="M296" s="224"/>
      <c r="N296" s="230"/>
      <c r="O296" s="239"/>
      <c r="P296" s="237"/>
      <c r="Q296" s="236"/>
      <c r="R296" s="54"/>
    </row>
    <row r="297" spans="1:18" s="55" customFormat="1" ht="13.5" customHeight="1">
      <c r="A297" s="194" t="s">
        <v>103</v>
      </c>
      <c r="B297" s="195">
        <f>IF($D297="","",VLOOKUP($D297,'[6]男單3.0名單'!$A$6:$P$261,15))</f>
        <v>0</v>
      </c>
      <c r="C297" s="196">
        <f>IF($D297="","",VLOOKUP($D297,'[6]男單3.0名單'!$A$6:$P$261,16))</f>
        <v>0</v>
      </c>
      <c r="D297" s="197">
        <v>222</v>
      </c>
      <c r="E297" s="198" t="str">
        <f>UPPER(IF($D297="","",VLOOKUP($D297,'[6]男單3.0名單'!$A$6:$P$261,2)))</f>
        <v>BYE</v>
      </c>
      <c r="F297" s="460">
        <f>IF($D297="","",VLOOKUP($D297,'[6]男單3.0名單'!$A$6:$P$261,3))</f>
        <v>0</v>
      </c>
      <c r="G297" s="460"/>
      <c r="H297" s="460"/>
      <c r="I297" s="218"/>
      <c r="J297" s="212"/>
      <c r="K297" s="212"/>
      <c r="L297" s="212"/>
      <c r="M297" s="224"/>
      <c r="N297" s="239"/>
      <c r="O297" s="239"/>
      <c r="P297" s="237"/>
      <c r="Q297" s="236"/>
      <c r="R297" s="54"/>
    </row>
    <row r="298" spans="1:19" s="55" customFormat="1" ht="13.5" customHeight="1">
      <c r="A298" s="206"/>
      <c r="B298" s="207"/>
      <c r="C298" s="208"/>
      <c r="D298" s="209"/>
      <c r="E298" s="200"/>
      <c r="F298" s="200"/>
      <c r="G298" s="200"/>
      <c r="H298" s="200"/>
      <c r="I298" s="212"/>
      <c r="J298" s="212"/>
      <c r="K298" s="212"/>
      <c r="L298" s="212"/>
      <c r="M298" s="224"/>
      <c r="N298" s="240"/>
      <c r="O298" s="241"/>
      <c r="P298" s="242" t="s">
        <v>488</v>
      </c>
      <c r="Q298" s="199" t="str">
        <f>UPPER(IF(OR(P298="a",P298="as"),P282,IF(OR(P298="b",P298="bs"),P314,)))</f>
        <v>李修安</v>
      </c>
      <c r="R298" s="54"/>
      <c r="S298" s="234" t="s">
        <v>591</v>
      </c>
    </row>
    <row r="299" spans="1:18" s="55" customFormat="1" ht="13.5" customHeight="1">
      <c r="A299" s="206" t="s">
        <v>104</v>
      </c>
      <c r="B299" s="195">
        <f>IF($D299="","",VLOOKUP($D299,'[6]男單3.0名單'!$A$6:$P$261,15))</f>
        <v>0</v>
      </c>
      <c r="C299" s="196">
        <f>IF($D299="","",VLOOKUP($D299,'[6]男單3.0名單'!$A$6:$P$261,16))</f>
        <v>0</v>
      </c>
      <c r="D299" s="197">
        <v>111</v>
      </c>
      <c r="E299" s="198" t="str">
        <f>UPPER(IF($D299="","",VLOOKUP($D299,'[6]男單3.0名單'!$A$6:$P$261,2)))</f>
        <v>林宏諭</v>
      </c>
      <c r="F299" s="460" t="str">
        <f>IF($D299="","",VLOOKUP($D299,'[6]男單3.0名單'!$A$6:$P$261,3))</f>
        <v>北斗網球場</v>
      </c>
      <c r="G299" s="460"/>
      <c r="H299" s="460"/>
      <c r="I299" s="199"/>
      <c r="J299" s="212"/>
      <c r="K299" s="212"/>
      <c r="L299" s="212"/>
      <c r="M299" s="224"/>
      <c r="N299" s="220" t="s">
        <v>14</v>
      </c>
      <c r="O299" s="243" t="s">
        <v>490</v>
      </c>
      <c r="P299" s="219"/>
      <c r="Q299" s="445" t="s">
        <v>592</v>
      </c>
      <c r="R299" s="54"/>
    </row>
    <row r="300" spans="1:18" s="55" customFormat="1" ht="13.5" customHeight="1">
      <c r="A300" s="206"/>
      <c r="B300" s="207"/>
      <c r="C300" s="208"/>
      <c r="D300" s="209"/>
      <c r="E300" s="200"/>
      <c r="F300" s="200"/>
      <c r="G300" s="200"/>
      <c r="H300" s="210" t="s">
        <v>14</v>
      </c>
      <c r="I300" s="211" t="s">
        <v>470</v>
      </c>
      <c r="J300" s="199" t="str">
        <f>UPPER(IF(OR(I300="a",I300="as"),E299,IF(OR(I300="b",I300="bs"),E301,)))</f>
        <v>林宏諭</v>
      </c>
      <c r="K300" s="199"/>
      <c r="L300" s="212"/>
      <c r="M300" s="224"/>
      <c r="N300" s="230"/>
      <c r="O300" s="239"/>
      <c r="P300" s="237"/>
      <c r="Q300" s="236"/>
      <c r="R300" s="54"/>
    </row>
    <row r="301" spans="1:18" s="55" customFormat="1" ht="13.5" customHeight="1">
      <c r="A301" s="206" t="s">
        <v>105</v>
      </c>
      <c r="B301" s="195">
        <f>IF($D301="","",VLOOKUP($D301,'[6]男單3.0名單'!$A$6:$P$261,15))</f>
        <v>0</v>
      </c>
      <c r="C301" s="196">
        <f>IF($D301="","",VLOOKUP($D301,'[6]男單3.0名單'!$A$6:$P$261,16))</f>
        <v>0</v>
      </c>
      <c r="D301" s="197">
        <v>222</v>
      </c>
      <c r="E301" s="198" t="str">
        <f>UPPER(IF($D301="","",VLOOKUP($D301,'[6]男單3.0名單'!$A$6:$P$261,2)))</f>
        <v>BYE</v>
      </c>
      <c r="F301" s="460">
        <f>IF($D301="","",VLOOKUP($D301,'[6]男單3.0名單'!$A$6:$P$261,3))</f>
        <v>0</v>
      </c>
      <c r="G301" s="460"/>
      <c r="H301" s="460"/>
      <c r="I301" s="218"/>
      <c r="J301" s="212"/>
      <c r="K301" s="219"/>
      <c r="L301" s="212"/>
      <c r="M301" s="224"/>
      <c r="N301" s="230"/>
      <c r="O301" s="239"/>
      <c r="P301" s="237"/>
      <c r="Q301" s="236"/>
      <c r="R301" s="54"/>
    </row>
    <row r="302" spans="1:18" s="55" customFormat="1" ht="13.5" customHeight="1">
      <c r="A302" s="206"/>
      <c r="B302" s="207"/>
      <c r="C302" s="208"/>
      <c r="D302" s="209"/>
      <c r="E302" s="200"/>
      <c r="F302" s="200"/>
      <c r="G302" s="200"/>
      <c r="H302" s="200"/>
      <c r="I302" s="212"/>
      <c r="J302" s="220" t="s">
        <v>14</v>
      </c>
      <c r="K302" s="227" t="s">
        <v>470</v>
      </c>
      <c r="L302" s="199" t="str">
        <f>UPPER(IF(OR(K302="a",K302="as"),J300,IF(OR(K302="b",K302="bs"),J304,)))</f>
        <v>林宏諭</v>
      </c>
      <c r="M302" s="228"/>
      <c r="N302" s="230"/>
      <c r="O302" s="239"/>
      <c r="P302" s="237"/>
      <c r="Q302" s="236"/>
      <c r="R302" s="54"/>
    </row>
    <row r="303" spans="1:18" s="55" customFormat="1" ht="13.5" customHeight="1">
      <c r="A303" s="206" t="s">
        <v>106</v>
      </c>
      <c r="B303" s="195">
        <f>IF($D303="","",VLOOKUP($D303,'[6]男單3.0名單'!$A$6:$P$261,15))</f>
        <v>0</v>
      </c>
      <c r="C303" s="196">
        <f>IF($D303="","",VLOOKUP($D303,'[6]男單3.0名單'!$A$6:$P$261,16))</f>
        <v>0</v>
      </c>
      <c r="D303" s="197">
        <v>15</v>
      </c>
      <c r="E303" s="198" t="str">
        <f>UPPER(IF($D303="","",VLOOKUP($D303,'[6]男單3.0名單'!$A$6:$P$261,2)))</f>
        <v>曾紀綱</v>
      </c>
      <c r="F303" s="460">
        <f>IF($D303="","",VLOOKUP($D303,'[6]男單3.0名單'!$A$6:$P$261,3))</f>
        <v>0</v>
      </c>
      <c r="G303" s="460"/>
      <c r="H303" s="460"/>
      <c r="I303" s="199"/>
      <c r="J303" s="212"/>
      <c r="K303" s="219"/>
      <c r="L303" s="212">
        <v>63</v>
      </c>
      <c r="M303" s="226"/>
      <c r="N303" s="230"/>
      <c r="O303" s="239"/>
      <c r="P303" s="237"/>
      <c r="Q303" s="236"/>
      <c r="R303" s="54"/>
    </row>
    <row r="304" spans="1:18" s="55" customFormat="1" ht="13.5" customHeight="1">
      <c r="A304" s="106"/>
      <c r="B304" s="207"/>
      <c r="C304" s="208"/>
      <c r="D304" s="209"/>
      <c r="E304" s="200"/>
      <c r="F304" s="200"/>
      <c r="G304" s="200"/>
      <c r="H304" s="210" t="s">
        <v>14</v>
      </c>
      <c r="I304" s="211" t="s">
        <v>470</v>
      </c>
      <c r="J304" s="199" t="str">
        <f>UPPER(IF(OR(I304="a",I304="as"),E303,IF(OR(I304="b",I304="bs"),E305,)))</f>
        <v>曾紀綱</v>
      </c>
      <c r="K304" s="218"/>
      <c r="L304" s="212"/>
      <c r="M304" s="226"/>
      <c r="N304" s="230"/>
      <c r="O304" s="239"/>
      <c r="P304" s="237"/>
      <c r="Q304" s="236"/>
      <c r="R304" s="54"/>
    </row>
    <row r="305" spans="1:18" s="55" customFormat="1" ht="13.5" customHeight="1">
      <c r="A305" s="194" t="s">
        <v>107</v>
      </c>
      <c r="B305" s="195">
        <f>IF($D305="","",VLOOKUP($D305,'[6]男單3.0名單'!$A$6:$P$261,15))</f>
        <v>0</v>
      </c>
      <c r="C305" s="196">
        <f>IF($D305="","",VLOOKUP($D305,'[6]男單3.0名單'!$A$6:$P$261,16))</f>
        <v>0</v>
      </c>
      <c r="D305" s="197">
        <v>222</v>
      </c>
      <c r="E305" s="198" t="str">
        <f>UPPER(IF($D305="","",VLOOKUP($D305,'[6]男單3.0名單'!$A$6:$P$261,2)))</f>
        <v>BYE</v>
      </c>
      <c r="F305" s="460">
        <f>IF($D305="","",VLOOKUP($D305,'[6]男單3.0名單'!$A$6:$P$261,3))</f>
        <v>0</v>
      </c>
      <c r="G305" s="460"/>
      <c r="H305" s="460"/>
      <c r="I305" s="218"/>
      <c r="J305" s="212"/>
      <c r="K305" s="212"/>
      <c r="L305" s="212"/>
      <c r="M305" s="226"/>
      <c r="N305" s="230"/>
      <c r="O305" s="239"/>
      <c r="P305" s="237"/>
      <c r="Q305" s="236"/>
      <c r="R305" s="54"/>
    </row>
    <row r="306" spans="1:18" s="55" customFormat="1" ht="13.5" customHeight="1">
      <c r="A306" s="206"/>
      <c r="B306" s="207"/>
      <c r="C306" s="208"/>
      <c r="D306" s="209"/>
      <c r="E306" s="200"/>
      <c r="F306" s="200"/>
      <c r="G306" s="200"/>
      <c r="H306" s="210" t="s">
        <v>14</v>
      </c>
      <c r="I306" s="212"/>
      <c r="J306" s="212"/>
      <c r="K306" s="212"/>
      <c r="L306" s="220" t="s">
        <v>14</v>
      </c>
      <c r="M306" s="227" t="s">
        <v>529</v>
      </c>
      <c r="N306" s="199" t="str">
        <f>UPPER(IF(OR(M306="a",M306="as"),L302,IF(OR(M306="b",M306="bs"),L310,)))</f>
        <v>林宏諭</v>
      </c>
      <c r="O306" s="244"/>
      <c r="P306" s="237"/>
      <c r="Q306" s="236"/>
      <c r="R306" s="54"/>
    </row>
    <row r="307" spans="1:18" s="55" customFormat="1" ht="13.5" customHeight="1">
      <c r="A307" s="206" t="s">
        <v>108</v>
      </c>
      <c r="B307" s="195">
        <f>IF($D307="","",VLOOKUP($D307,'[6]男單3.0名單'!$A$6:$P$261,15))</f>
        <v>0</v>
      </c>
      <c r="C307" s="196">
        <f>IF($D307="","",VLOOKUP($D307,'[6]男單3.0名單'!$A$6:$P$261,16))</f>
        <v>0</v>
      </c>
      <c r="D307" s="197">
        <v>49</v>
      </c>
      <c r="E307" s="198" t="str">
        <f>UPPER(IF($D307="","",VLOOKUP($D307,'[6]男單3.0名單'!$A$6:$P$261,2)))</f>
        <v>陳潤甫</v>
      </c>
      <c r="F307" s="460">
        <f>IF($D307="","",VLOOKUP($D307,'[6]男單3.0名單'!$A$6:$P$261,3))</f>
        <v>0</v>
      </c>
      <c r="G307" s="460"/>
      <c r="H307" s="460"/>
      <c r="I307" s="199"/>
      <c r="J307" s="212"/>
      <c r="K307" s="212"/>
      <c r="L307" s="212"/>
      <c r="M307" s="226"/>
      <c r="N307" s="212">
        <v>62</v>
      </c>
      <c r="O307" s="229"/>
      <c r="P307" s="237"/>
      <c r="Q307" s="236"/>
      <c r="R307" s="54"/>
    </row>
    <row r="308" spans="1:18" s="55" customFormat="1" ht="13.5" customHeight="1">
      <c r="A308" s="206"/>
      <c r="B308" s="207"/>
      <c r="C308" s="208"/>
      <c r="D308" s="209"/>
      <c r="E308" s="200"/>
      <c r="F308" s="200"/>
      <c r="G308" s="200"/>
      <c r="H308" s="210" t="s">
        <v>14</v>
      </c>
      <c r="I308" s="211" t="s">
        <v>470</v>
      </c>
      <c r="J308" s="199" t="str">
        <f>UPPER(IF(OR(I308="a",I308="as"),E307,IF(OR(I308="b",I308="bs"),E309,)))</f>
        <v>陳潤甫</v>
      </c>
      <c r="K308" s="199"/>
      <c r="L308" s="212"/>
      <c r="M308" s="226"/>
      <c r="N308" s="230"/>
      <c r="O308" s="229"/>
      <c r="P308" s="237"/>
      <c r="Q308" s="236"/>
      <c r="R308" s="54"/>
    </row>
    <row r="309" spans="1:18" s="55" customFormat="1" ht="13.5" customHeight="1">
      <c r="A309" s="206" t="s">
        <v>109</v>
      </c>
      <c r="B309" s="195">
        <f>IF($D309="","",VLOOKUP($D309,'[6]男單3.0名單'!$A$6:$P$261,15))</f>
        <v>0</v>
      </c>
      <c r="C309" s="196">
        <f>IF($D309="","",VLOOKUP($D309,'[6]男單3.0名單'!$A$6:$P$261,16))</f>
        <v>0</v>
      </c>
      <c r="D309" s="197">
        <v>222</v>
      </c>
      <c r="E309" s="198" t="str">
        <f>UPPER(IF($D309="","",VLOOKUP($D309,'[6]男單3.0名單'!$A$6:$P$261,2)))</f>
        <v>BYE</v>
      </c>
      <c r="F309" s="460">
        <f>IF($D309="","",VLOOKUP($D309,'[6]男單3.0名單'!$A$6:$P$261,3))</f>
        <v>0</v>
      </c>
      <c r="G309" s="460"/>
      <c r="H309" s="460"/>
      <c r="I309" s="218"/>
      <c r="J309" s="212"/>
      <c r="K309" s="219"/>
      <c r="L309" s="212"/>
      <c r="M309" s="226"/>
      <c r="N309" s="230"/>
      <c r="O309" s="229"/>
      <c r="P309" s="237"/>
      <c r="Q309" s="236"/>
      <c r="R309" s="54"/>
    </row>
    <row r="310" spans="1:18" s="55" customFormat="1" ht="13.5" customHeight="1">
      <c r="A310" s="106"/>
      <c r="B310" s="207"/>
      <c r="C310" s="208"/>
      <c r="D310" s="209"/>
      <c r="E310" s="200"/>
      <c r="F310" s="200"/>
      <c r="G310" s="200"/>
      <c r="H310" s="200"/>
      <c r="I310" s="212"/>
      <c r="J310" s="220" t="s">
        <v>14</v>
      </c>
      <c r="K310" s="227" t="s">
        <v>472</v>
      </c>
      <c r="L310" s="199" t="str">
        <f>UPPER(IF(OR(K310="a",K310="as"),J308,IF(OR(K310="b",K310="bs"),J312,)))</f>
        <v>陳宥維</v>
      </c>
      <c r="M310" s="232"/>
      <c r="N310" s="230"/>
      <c r="O310" s="229"/>
      <c r="P310" s="237"/>
      <c r="Q310" s="236"/>
      <c r="R310" s="54"/>
    </row>
    <row r="311" spans="1:18" s="55" customFormat="1" ht="13.5" customHeight="1">
      <c r="A311" s="194" t="s">
        <v>110</v>
      </c>
      <c r="B311" s="195">
        <f>IF($D311="","",VLOOKUP($D311,'[6]男單3.0名單'!$A$6:$P$261,15))</f>
        <v>0</v>
      </c>
      <c r="C311" s="196">
        <f>IF($D311="","",VLOOKUP($D311,'[6]男單3.0名單'!$A$6:$P$261,16))</f>
        <v>0</v>
      </c>
      <c r="D311" s="197">
        <v>80</v>
      </c>
      <c r="E311" s="198" t="str">
        <f>UPPER(IF($D311="","",VLOOKUP($D311,'[6]男單3.0名單'!$A$6:$P$261,2)))</f>
        <v>陳宥維</v>
      </c>
      <c r="F311" s="460">
        <f>IF($D311="","",VLOOKUP($D311,'[6]男單3.0名單'!$A$6:$P$261,3))</f>
        <v>0</v>
      </c>
      <c r="G311" s="460"/>
      <c r="H311" s="460"/>
      <c r="I311" s="199"/>
      <c r="J311" s="212"/>
      <c r="K311" s="219"/>
      <c r="L311" s="212">
        <v>75</v>
      </c>
      <c r="M311" s="224"/>
      <c r="N311" s="230"/>
      <c r="O311" s="229"/>
      <c r="P311" s="237"/>
      <c r="Q311" s="236"/>
      <c r="R311" s="54"/>
    </row>
    <row r="312" spans="1:18" s="55" customFormat="1" ht="13.5" customHeight="1">
      <c r="A312" s="206"/>
      <c r="B312" s="207"/>
      <c r="C312" s="208"/>
      <c r="D312" s="209"/>
      <c r="E312" s="200"/>
      <c r="F312" s="200"/>
      <c r="G312" s="200"/>
      <c r="H312" s="210" t="s">
        <v>14</v>
      </c>
      <c r="I312" s="211" t="s">
        <v>470</v>
      </c>
      <c r="J312" s="199" t="str">
        <f>UPPER(IF(OR(I312="a",I312="as"),E311,IF(OR(I312="b",I312="bs"),E313,)))</f>
        <v>陳宥維</v>
      </c>
      <c r="K312" s="218"/>
      <c r="L312" s="212"/>
      <c r="M312" s="224"/>
      <c r="N312" s="230"/>
      <c r="O312" s="229"/>
      <c r="P312" s="245"/>
      <c r="Q312" s="236"/>
      <c r="R312" s="54"/>
    </row>
    <row r="313" spans="1:18" s="55" customFormat="1" ht="13.5" customHeight="1">
      <c r="A313" s="206" t="s">
        <v>111</v>
      </c>
      <c r="B313" s="195">
        <f>IF($D313="","",VLOOKUP($D313,'[6]男單3.0名單'!$A$6:$P$261,15))</f>
        <v>0</v>
      </c>
      <c r="C313" s="196">
        <f>IF($D313="","",VLOOKUP($D313,'[6]男單3.0名單'!$A$6:$P$261,16))</f>
        <v>0</v>
      </c>
      <c r="D313" s="197">
        <v>222</v>
      </c>
      <c r="E313" s="198" t="str">
        <f>UPPER(IF($D313="","",VLOOKUP($D313,'[6]男單3.0名單'!$A$6:$P$261,2)))</f>
        <v>BYE</v>
      </c>
      <c r="F313" s="460">
        <f>IF($D313="","",VLOOKUP($D313,'[6]男單3.0名單'!$A$6:$P$261,3))</f>
        <v>0</v>
      </c>
      <c r="G313" s="460"/>
      <c r="H313" s="460"/>
      <c r="I313" s="218"/>
      <c r="J313" s="212"/>
      <c r="K313" s="212"/>
      <c r="L313" s="212"/>
      <c r="M313" s="224"/>
      <c r="N313" s="230"/>
      <c r="O313" s="229"/>
      <c r="P313" s="237"/>
      <c r="Q313" s="236"/>
      <c r="R313" s="54"/>
    </row>
    <row r="314" spans="1:18" s="55" customFormat="1" ht="13.5" customHeight="1">
      <c r="A314" s="206"/>
      <c r="B314" s="207"/>
      <c r="C314" s="208"/>
      <c r="D314" s="209"/>
      <c r="E314" s="200"/>
      <c r="F314" s="200"/>
      <c r="G314" s="200"/>
      <c r="H314" s="200"/>
      <c r="I314" s="212"/>
      <c r="J314" s="212"/>
      <c r="K314" s="212"/>
      <c r="L314" s="212"/>
      <c r="M314" s="224"/>
      <c r="N314" s="220" t="s">
        <v>14</v>
      </c>
      <c r="O314" s="227" t="s">
        <v>498</v>
      </c>
      <c r="P314" s="218" t="str">
        <f>UPPER(IF(OR(O314="a",O314="as"),N306,IF(OR(O314="b",O314="bs"),N322,)))</f>
        <v>李修安</v>
      </c>
      <c r="Q314" s="246"/>
      <c r="R314" s="54"/>
    </row>
    <row r="315" spans="1:18" s="55" customFormat="1" ht="13.5" customHeight="1">
      <c r="A315" s="206" t="s">
        <v>112</v>
      </c>
      <c r="B315" s="195">
        <f>IF($D315="","",VLOOKUP($D315,'[6]男單3.0名單'!$A$6:$P$261,15))</f>
        <v>0</v>
      </c>
      <c r="C315" s="196">
        <f>IF($D315="","",VLOOKUP($D315,'[6]男單3.0名單'!$A$6:$P$261,16))</f>
        <v>0</v>
      </c>
      <c r="D315" s="197">
        <v>70</v>
      </c>
      <c r="E315" s="198" t="str">
        <f>UPPER(IF($D315="","",VLOOKUP($D315,'[6]男單3.0名單'!$A$6:$P$261,2)))</f>
        <v>柳柏任</v>
      </c>
      <c r="F315" s="460">
        <f>IF($D315="","",VLOOKUP($D315,'[6]男單3.0名單'!$A$6:$P$261,3))</f>
        <v>0</v>
      </c>
      <c r="G315" s="460"/>
      <c r="H315" s="460"/>
      <c r="I315" s="199"/>
      <c r="J315" s="212"/>
      <c r="K315" s="212"/>
      <c r="L315" s="212"/>
      <c r="M315" s="224"/>
      <c r="N315" s="230"/>
      <c r="O315" s="229"/>
      <c r="P315" s="212">
        <v>62</v>
      </c>
      <c r="Q315" s="231"/>
      <c r="R315" s="54"/>
    </row>
    <row r="316" spans="1:18" s="55" customFormat="1" ht="13.5" customHeight="1">
      <c r="A316" s="206"/>
      <c r="B316" s="207"/>
      <c r="C316" s="208"/>
      <c r="D316" s="209"/>
      <c r="E316" s="200"/>
      <c r="F316" s="200"/>
      <c r="G316" s="200"/>
      <c r="H316" s="210" t="s">
        <v>14</v>
      </c>
      <c r="I316" s="211" t="s">
        <v>470</v>
      </c>
      <c r="J316" s="199" t="str">
        <f>UPPER(IF(OR(I316="a",I316="as"),E315,IF(OR(I316="b",I316="bs"),E317,)))</f>
        <v>柳柏任</v>
      </c>
      <c r="K316" s="199"/>
      <c r="L316" s="212"/>
      <c r="M316" s="224"/>
      <c r="N316" s="230"/>
      <c r="O316" s="229"/>
      <c r="P316" s="230"/>
      <c r="Q316" s="231"/>
      <c r="R316" s="54"/>
    </row>
    <row r="317" spans="1:18" s="55" customFormat="1" ht="13.5" customHeight="1">
      <c r="A317" s="206" t="s">
        <v>113</v>
      </c>
      <c r="B317" s="195">
        <f>IF($D317="","",VLOOKUP($D317,'[6]男單3.0名單'!$A$6:$P$261,15))</f>
        <v>0</v>
      </c>
      <c r="C317" s="196">
        <f>IF($D317="","",VLOOKUP($D317,'[6]男單3.0名單'!$A$6:$P$261,16))</f>
        <v>0</v>
      </c>
      <c r="D317" s="197">
        <v>222</v>
      </c>
      <c r="E317" s="198" t="str">
        <f>UPPER(IF($D317="","",VLOOKUP($D317,'[6]男單3.0名單'!$A$6:$P$261,2)))</f>
        <v>BYE</v>
      </c>
      <c r="F317" s="460">
        <f>IF($D317="","",VLOOKUP($D317,'[6]男單3.0名單'!$A$6:$P$261,3))</f>
        <v>0</v>
      </c>
      <c r="G317" s="460"/>
      <c r="H317" s="460"/>
      <c r="I317" s="218"/>
      <c r="J317" s="212"/>
      <c r="K317" s="219"/>
      <c r="L317" s="212"/>
      <c r="M317" s="224"/>
      <c r="N317" s="230"/>
      <c r="O317" s="229"/>
      <c r="P317" s="230"/>
      <c r="Q317" s="231"/>
      <c r="R317" s="54"/>
    </row>
    <row r="318" spans="1:18" s="55" customFormat="1" ht="13.5" customHeight="1">
      <c r="A318" s="106"/>
      <c r="B318" s="207"/>
      <c r="C318" s="208"/>
      <c r="D318" s="209"/>
      <c r="E318" s="200"/>
      <c r="F318" s="200"/>
      <c r="G318" s="200"/>
      <c r="H318" s="200"/>
      <c r="I318" s="212"/>
      <c r="J318" s="220" t="s">
        <v>14</v>
      </c>
      <c r="K318" s="227" t="s">
        <v>470</v>
      </c>
      <c r="L318" s="199" t="str">
        <f>UPPER(IF(OR(K318="a",K318="as"),J316,IF(OR(K318="b",K318="bs"),J320,)))</f>
        <v>柳柏任</v>
      </c>
      <c r="M318" s="228"/>
      <c r="N318" s="230"/>
      <c r="O318" s="229"/>
      <c r="P318" s="230"/>
      <c r="Q318" s="231"/>
      <c r="R318" s="54"/>
    </row>
    <row r="319" spans="1:18" s="55" customFormat="1" ht="13.5" customHeight="1">
      <c r="A319" s="194" t="s">
        <v>114</v>
      </c>
      <c r="B319" s="195">
        <f>IF($D319="","",VLOOKUP($D319,'[6]男單3.0名單'!$A$6:$P$261,15))</f>
        <v>0</v>
      </c>
      <c r="C319" s="196">
        <f>IF($D319="","",VLOOKUP($D319,'[6]男單3.0名單'!$A$6:$P$261,16))</f>
        <v>0</v>
      </c>
      <c r="D319" s="197">
        <v>110</v>
      </c>
      <c r="E319" s="198" t="str">
        <f>UPPER(IF($D319="","",VLOOKUP($D319,'[6]男單3.0名單'!$A$6:$P$261,2)))</f>
        <v>陳威廷</v>
      </c>
      <c r="F319" s="460" t="str">
        <f>IF($D319="","",VLOOKUP($D319,'[6]男單3.0名單'!$A$6:$P$261,3))</f>
        <v>北斗網球場</v>
      </c>
      <c r="G319" s="460"/>
      <c r="H319" s="460"/>
      <c r="I319" s="199"/>
      <c r="J319" s="212"/>
      <c r="K319" s="219"/>
      <c r="L319" s="212">
        <v>61</v>
      </c>
      <c r="M319" s="226"/>
      <c r="N319" s="230"/>
      <c r="O319" s="229"/>
      <c r="P319" s="230"/>
      <c r="Q319" s="231"/>
      <c r="R319" s="96"/>
    </row>
    <row r="320" spans="1:18" s="55" customFormat="1" ht="13.5" customHeight="1">
      <c r="A320" s="206"/>
      <c r="B320" s="207"/>
      <c r="C320" s="208"/>
      <c r="D320" s="209"/>
      <c r="E320" s="200"/>
      <c r="F320" s="200"/>
      <c r="G320" s="200"/>
      <c r="H320" s="210" t="s">
        <v>14</v>
      </c>
      <c r="I320" s="211" t="s">
        <v>470</v>
      </c>
      <c r="J320" s="199" t="str">
        <f>UPPER(IF(OR(I320="a",I320="as"),E319,IF(OR(I320="b",I320="bs"),E321,)))</f>
        <v>陳威廷</v>
      </c>
      <c r="K320" s="218"/>
      <c r="L320" s="212"/>
      <c r="M320" s="226"/>
      <c r="N320" s="230"/>
      <c r="O320" s="229"/>
      <c r="P320" s="230"/>
      <c r="Q320" s="231"/>
      <c r="R320" s="54"/>
    </row>
    <row r="321" spans="1:18" s="55" customFormat="1" ht="13.5" customHeight="1">
      <c r="A321" s="206" t="s">
        <v>115</v>
      </c>
      <c r="B321" s="195">
        <f>IF($D321="","",VLOOKUP($D321,'[6]男單3.0名單'!$A$6:$P$261,15))</f>
        <v>0</v>
      </c>
      <c r="C321" s="196">
        <f>IF($D321="","",VLOOKUP($D321,'[6]男單3.0名單'!$A$6:$P$261,16))</f>
        <v>0</v>
      </c>
      <c r="D321" s="197">
        <v>222</v>
      </c>
      <c r="E321" s="198" t="str">
        <f>UPPER(IF($D321="","",VLOOKUP($D321,'[6]男單3.0名單'!$A$6:$P$261,2)))</f>
        <v>BYE</v>
      </c>
      <c r="F321" s="460">
        <f>IF($D321="","",VLOOKUP($D321,'[6]男單3.0名單'!$A$6:$P$261,3))</f>
        <v>0</v>
      </c>
      <c r="G321" s="460"/>
      <c r="H321" s="460"/>
      <c r="I321" s="218"/>
      <c r="J321" s="212"/>
      <c r="K321" s="212"/>
      <c r="L321" s="212"/>
      <c r="M321" s="226"/>
      <c r="N321" s="230"/>
      <c r="O321" s="229"/>
      <c r="P321" s="230"/>
      <c r="Q321" s="231"/>
      <c r="R321" s="54"/>
    </row>
    <row r="322" spans="1:18" s="55" customFormat="1" ht="13.5" customHeight="1">
      <c r="A322" s="206"/>
      <c r="B322" s="207"/>
      <c r="C322" s="208"/>
      <c r="D322" s="209"/>
      <c r="E322" s="200"/>
      <c r="F322" s="200"/>
      <c r="G322" s="200"/>
      <c r="H322" s="210" t="s">
        <v>14</v>
      </c>
      <c r="I322" s="212"/>
      <c r="J322" s="212"/>
      <c r="K322" s="212"/>
      <c r="L322" s="220" t="s">
        <v>14</v>
      </c>
      <c r="M322" s="227" t="s">
        <v>540</v>
      </c>
      <c r="N322" s="199" t="str">
        <f>UPPER(IF(OR(M322="a",M322="as"),L318,IF(OR(M322="b",M322="bs"),L326,)))</f>
        <v>李修安</v>
      </c>
      <c r="O322" s="238"/>
      <c r="P322" s="230"/>
      <c r="Q322" s="231"/>
      <c r="R322" s="54"/>
    </row>
    <row r="323" spans="1:18" s="55" customFormat="1" ht="13.5" customHeight="1">
      <c r="A323" s="206" t="s">
        <v>116</v>
      </c>
      <c r="B323" s="195">
        <f>IF($D323="","",VLOOKUP($D323,'[6]男單3.0名單'!$A$6:$P$261,15))</f>
        <v>0</v>
      </c>
      <c r="C323" s="196">
        <f>IF($D323="","",VLOOKUP($D323,'[6]男單3.0名單'!$A$6:$P$261,16))</f>
        <v>0</v>
      </c>
      <c r="D323" s="197">
        <v>97</v>
      </c>
      <c r="E323" s="198" t="str">
        <f>UPPER(IF($D323="","",VLOOKUP($D323,'[6]男單3.0名單'!$A$6:$P$261,2)))</f>
        <v>李修安</v>
      </c>
      <c r="F323" s="460">
        <f>IF($D323="","",VLOOKUP($D323,'[6]男單3.0名單'!$A$6:$P$261,3))</f>
        <v>0</v>
      </c>
      <c r="G323" s="460"/>
      <c r="H323" s="460"/>
      <c r="I323" s="199"/>
      <c r="J323" s="212"/>
      <c r="K323" s="212"/>
      <c r="L323" s="212"/>
      <c r="M323" s="226"/>
      <c r="N323" s="212">
        <v>61</v>
      </c>
      <c r="O323" s="224"/>
      <c r="P323" s="225"/>
      <c r="Q323" s="217"/>
      <c r="R323" s="54"/>
    </row>
    <row r="324" spans="1:18" s="55" customFormat="1" ht="13.5" customHeight="1">
      <c r="A324" s="206"/>
      <c r="B324" s="207"/>
      <c r="C324" s="208"/>
      <c r="D324" s="209"/>
      <c r="E324" s="200"/>
      <c r="F324" s="200"/>
      <c r="G324" s="200"/>
      <c r="H324" s="210" t="s">
        <v>14</v>
      </c>
      <c r="I324" s="211" t="s">
        <v>470</v>
      </c>
      <c r="J324" s="199" t="str">
        <f>UPPER(IF(OR(I324="a",I324="as"),E323,IF(OR(I324="b",I324="bs"),E325,)))</f>
        <v>李修安</v>
      </c>
      <c r="K324" s="199"/>
      <c r="L324" s="212"/>
      <c r="M324" s="226"/>
      <c r="N324" s="224"/>
      <c r="O324" s="224"/>
      <c r="P324" s="225"/>
      <c r="Q324" s="217"/>
      <c r="R324" s="54"/>
    </row>
    <row r="325" spans="1:18" s="55" customFormat="1" ht="13.5" customHeight="1">
      <c r="A325" s="206" t="s">
        <v>117</v>
      </c>
      <c r="B325" s="195">
        <f>IF($D325="","",VLOOKUP($D325,'[6]男單3.0名單'!$A$6:$P$261,15))</f>
        <v>0</v>
      </c>
      <c r="C325" s="196">
        <f>IF($D325="","",VLOOKUP($D325,'[6]男單3.0名單'!$A$6:$P$261,16))</f>
        <v>0</v>
      </c>
      <c r="D325" s="197">
        <v>222</v>
      </c>
      <c r="E325" s="198" t="str">
        <f>UPPER(IF($D325="","",VLOOKUP($D325,'[6]男單3.0名單'!$A$6:$P$261,2)))</f>
        <v>BYE</v>
      </c>
      <c r="F325" s="460">
        <f>IF($D325="","",VLOOKUP($D325,'[6]男單3.0名單'!$A$6:$P$261,3))</f>
        <v>0</v>
      </c>
      <c r="G325" s="460"/>
      <c r="H325" s="460"/>
      <c r="I325" s="218"/>
      <c r="J325" s="212"/>
      <c r="K325" s="219"/>
      <c r="L325" s="212"/>
      <c r="M325" s="226"/>
      <c r="N325" s="224"/>
      <c r="O325" s="224"/>
      <c r="P325" s="225"/>
      <c r="Q325" s="217"/>
      <c r="R325" s="54"/>
    </row>
    <row r="326" spans="1:18" s="55" customFormat="1" ht="13.5" customHeight="1">
      <c r="A326" s="106"/>
      <c r="B326" s="207"/>
      <c r="C326" s="208"/>
      <c r="D326" s="209"/>
      <c r="E326" s="200"/>
      <c r="F326" s="200"/>
      <c r="G326" s="200"/>
      <c r="H326" s="200"/>
      <c r="I326" s="212"/>
      <c r="J326" s="220" t="s">
        <v>14</v>
      </c>
      <c r="K326" s="227" t="s">
        <v>470</v>
      </c>
      <c r="L326" s="199" t="str">
        <f>UPPER(IF(OR(K326="a",K326="as"),J324,IF(OR(K326="b",K326="bs"),J328,)))</f>
        <v>李修安</v>
      </c>
      <c r="M326" s="232"/>
      <c r="N326" s="224"/>
      <c r="O326" s="224"/>
      <c r="P326" s="225"/>
      <c r="Q326" s="217"/>
      <c r="R326" s="54"/>
    </row>
    <row r="327" spans="1:18" s="55" customFormat="1" ht="13.5" customHeight="1">
      <c r="A327" s="194" t="s">
        <v>118</v>
      </c>
      <c r="B327" s="195">
        <f>IF($D327="","",VLOOKUP($D327,'[6]男單3.0名單'!$A$6:$P$261,15))</f>
        <v>0</v>
      </c>
      <c r="C327" s="196">
        <f>IF($D327="","",VLOOKUP($D327,'[6]男單3.0名單'!$A$6:$P$261,16))</f>
        <v>0</v>
      </c>
      <c r="D327" s="197">
        <v>48</v>
      </c>
      <c r="E327" s="198" t="str">
        <f>UPPER(IF($D327="","",VLOOKUP($D327,'[6]男單3.0名單'!$A$6:$P$261,2)))</f>
        <v>許慶驊</v>
      </c>
      <c r="F327" s="460">
        <f>IF($D327="","",VLOOKUP($D327,'[6]男單3.0名單'!$A$6:$P$261,3))</f>
        <v>0</v>
      </c>
      <c r="G327" s="460"/>
      <c r="H327" s="460"/>
      <c r="I327" s="199"/>
      <c r="J327" s="212"/>
      <c r="K327" s="219"/>
      <c r="L327" s="212">
        <v>61</v>
      </c>
      <c r="M327" s="224"/>
      <c r="N327" s="224"/>
      <c r="O327" s="224"/>
      <c r="P327" s="225"/>
      <c r="Q327" s="217"/>
      <c r="R327" s="54"/>
    </row>
    <row r="328" spans="1:18" s="55" customFormat="1" ht="13.5" customHeight="1">
      <c r="A328" s="206"/>
      <c r="B328" s="207"/>
      <c r="C328" s="208"/>
      <c r="D328" s="209"/>
      <c r="E328" s="200"/>
      <c r="F328" s="200"/>
      <c r="G328" s="200"/>
      <c r="H328" s="210" t="s">
        <v>14</v>
      </c>
      <c r="I328" s="211" t="s">
        <v>470</v>
      </c>
      <c r="J328" s="199" t="str">
        <f>UPPER(IF(OR(I328="a",I328="as"),E327,IF(OR(I328="b",I328="bs"),E329,)))</f>
        <v>許慶驊</v>
      </c>
      <c r="K328" s="218"/>
      <c r="L328" s="212"/>
      <c r="M328" s="224"/>
      <c r="N328" s="224"/>
      <c r="O328" s="224"/>
      <c r="P328" s="225"/>
      <c r="Q328" s="217"/>
      <c r="R328" s="54"/>
    </row>
    <row r="329" spans="1:18" s="55" customFormat="1" ht="13.5" customHeight="1">
      <c r="A329" s="206" t="s">
        <v>119</v>
      </c>
      <c r="B329" s="195">
        <f>IF($D329="","",VLOOKUP($D329,'[6]男單3.0名單'!$A$6:$P$261,15))</f>
        <v>0</v>
      </c>
      <c r="C329" s="196">
        <f>IF($D329="","",VLOOKUP($D329,'[6]男單3.0名單'!$A$6:$P$261,16))</f>
        <v>0</v>
      </c>
      <c r="D329" s="197">
        <v>222</v>
      </c>
      <c r="E329" s="198" t="str">
        <f>UPPER(IF($D329="","",VLOOKUP($D329,'[6]男單3.0名單'!$A$6:$P$261,2)))</f>
        <v>BYE</v>
      </c>
      <c r="F329" s="460">
        <f>IF($D329="","",VLOOKUP($D329,'[6]男單3.0名單'!$A$6:$P$261,3))</f>
        <v>0</v>
      </c>
      <c r="G329" s="460"/>
      <c r="H329" s="460"/>
      <c r="I329" s="218"/>
      <c r="J329" s="212"/>
      <c r="K329" s="212"/>
      <c r="L329" s="212"/>
      <c r="M329" s="212"/>
      <c r="N329" s="230"/>
      <c r="O329" s="239"/>
      <c r="P329" s="225"/>
      <c r="Q329" s="217"/>
      <c r="R329" s="54"/>
    </row>
    <row r="330" spans="1:19" s="185" customFormat="1" ht="14.25">
      <c r="A330" s="179"/>
      <c r="B330" s="180" t="s">
        <v>508</v>
      </c>
      <c r="C330" s="180" t="s">
        <v>509</v>
      </c>
      <c r="D330" s="181"/>
      <c r="E330" s="182" t="s">
        <v>510</v>
      </c>
      <c r="F330" s="462" t="s">
        <v>511</v>
      </c>
      <c r="G330" s="462"/>
      <c r="H330" s="462"/>
      <c r="I330" s="182"/>
      <c r="J330" s="180" t="s">
        <v>512</v>
      </c>
      <c r="K330" s="184"/>
      <c r="L330" s="180" t="s">
        <v>513</v>
      </c>
      <c r="M330" s="184"/>
      <c r="N330" s="180" t="s">
        <v>514</v>
      </c>
      <c r="O330" s="184"/>
      <c r="P330" s="180" t="s">
        <v>515</v>
      </c>
      <c r="Q330" s="180" t="s">
        <v>516</v>
      </c>
      <c r="S330" s="247"/>
    </row>
    <row r="331" spans="1:4" ht="4.5" customHeight="1" thickBot="1">
      <c r="A331" s="206"/>
      <c r="D331" s="42"/>
    </row>
    <row r="332" spans="1:20" s="55" customFormat="1" ht="13.5" customHeight="1">
      <c r="A332" s="206" t="s">
        <v>593</v>
      </c>
      <c r="B332" s="195">
        <f>IF($D332="","",VLOOKUP($D332,'[6]男單3.0名單'!$A$6:$P$261,15))</f>
        <v>0</v>
      </c>
      <c r="C332" s="196">
        <f>IF($D332="","",VLOOKUP($D332,'[6]男單3.0名單'!$A$6:$P$261,16))</f>
        <v>0</v>
      </c>
      <c r="D332" s="197">
        <v>147</v>
      </c>
      <c r="E332" s="198" t="str">
        <f>UPPER(IF($D332="","",VLOOKUP($D332,'[6]男單3.0名單'!$A$6:$P$261,2)))</f>
        <v>陳文彥</v>
      </c>
      <c r="F332" s="460">
        <f>IF($D332="","",VLOOKUP($D332,'[6]男單3.0名單'!$A$6:$P$261,3))</f>
        <v>0</v>
      </c>
      <c r="G332" s="460"/>
      <c r="H332" s="460"/>
      <c r="I332" s="199"/>
      <c r="J332" s="200"/>
      <c r="K332" s="200"/>
      <c r="L332" s="200"/>
      <c r="M332" s="201"/>
      <c r="N332" s="202"/>
      <c r="O332" s="203"/>
      <c r="P332" s="204"/>
      <c r="Q332" s="205"/>
      <c r="R332" s="54"/>
      <c r="T332" s="56" t="e">
        <f>#REF!</f>
        <v>#REF!</v>
      </c>
    </row>
    <row r="333" spans="1:20" s="55" customFormat="1" ht="13.5" customHeight="1">
      <c r="A333" s="194"/>
      <c r="B333" s="207"/>
      <c r="C333" s="208"/>
      <c r="D333" s="209"/>
      <c r="E333" s="200"/>
      <c r="F333" s="200"/>
      <c r="G333" s="200"/>
      <c r="H333" s="210" t="s">
        <v>14</v>
      </c>
      <c r="I333" s="211" t="s">
        <v>470</v>
      </c>
      <c r="J333" s="199" t="str">
        <f>UPPER(IF(OR(I333="a",I333="as"),E332,IF(OR(I333="b",I333="bs"),E334,)))</f>
        <v>陳文彥</v>
      </c>
      <c r="K333" s="199"/>
      <c r="L333" s="212"/>
      <c r="M333" s="213"/>
      <c r="N333" s="214"/>
      <c r="O333" s="215"/>
      <c r="P333" s="216"/>
      <c r="Q333" s="217"/>
      <c r="R333" s="54"/>
      <c r="T333" s="63" t="e">
        <f>#REF!</f>
        <v>#REF!</v>
      </c>
    </row>
    <row r="334" spans="1:20" s="55" customFormat="1" ht="13.5" customHeight="1">
      <c r="A334" s="206" t="s">
        <v>594</v>
      </c>
      <c r="B334" s="195">
        <f>IF($D334="","",VLOOKUP($D334,'[6]男單3.0名單'!$A$6:$P$261,15))</f>
        <v>0</v>
      </c>
      <c r="C334" s="196">
        <f>IF($D334="","",VLOOKUP($D334,'[6]男單3.0名單'!$A$6:$P$261,16))</f>
        <v>0</v>
      </c>
      <c r="D334" s="197">
        <v>222</v>
      </c>
      <c r="E334" s="198" t="str">
        <f>UPPER(IF($D334="","",VLOOKUP($D334,'[6]男單3.0名單'!$A$6:$P$261,2)))</f>
        <v>BYE</v>
      </c>
      <c r="F334" s="460">
        <f>IF($D334="","",VLOOKUP($D334,'[6]男單3.0名單'!$A$6:$P$261,3))</f>
        <v>0</v>
      </c>
      <c r="G334" s="460"/>
      <c r="H334" s="460"/>
      <c r="I334" s="218"/>
      <c r="J334" s="212"/>
      <c r="K334" s="219"/>
      <c r="L334" s="212"/>
      <c r="M334" s="213"/>
      <c r="N334" s="214"/>
      <c r="O334" s="215"/>
      <c r="P334" s="216"/>
      <c r="Q334" s="217"/>
      <c r="R334" s="54"/>
      <c r="T334" s="63" t="e">
        <f>#REF!</f>
        <v>#REF!</v>
      </c>
    </row>
    <row r="335" spans="1:20" s="55" customFormat="1" ht="13.5" customHeight="1">
      <c r="A335" s="206"/>
      <c r="B335" s="207"/>
      <c r="C335" s="208"/>
      <c r="D335" s="209"/>
      <c r="E335" s="200"/>
      <c r="F335" s="200"/>
      <c r="G335" s="200"/>
      <c r="H335" s="200"/>
      <c r="I335" s="212"/>
      <c r="J335" s="220" t="s">
        <v>14</v>
      </c>
      <c r="K335" s="227" t="s">
        <v>470</v>
      </c>
      <c r="L335" s="199" t="str">
        <f>UPPER(IF(OR(K335="a",K335="as"),J333,IF(OR(K335="b",K335="bs"),J337,)))</f>
        <v>陳文彥</v>
      </c>
      <c r="M335" s="222"/>
      <c r="N335" s="222"/>
      <c r="O335" s="222"/>
      <c r="P335" s="216"/>
      <c r="Q335" s="217"/>
      <c r="R335" s="54"/>
      <c r="T335" s="63" t="e">
        <f>#REF!</f>
        <v>#REF!</v>
      </c>
    </row>
    <row r="336" spans="1:20" s="55" customFormat="1" ht="13.5" customHeight="1">
      <c r="A336" s="206" t="s">
        <v>595</v>
      </c>
      <c r="B336" s="195">
        <f>IF($D336="","",VLOOKUP($D336,'[6]男單3.0名單'!$A$6:$P$261,15))</f>
        <v>0</v>
      </c>
      <c r="C336" s="196">
        <f>IF($D336="","",VLOOKUP($D336,'[6]男單3.0名單'!$A$6:$P$261,16))</f>
        <v>0</v>
      </c>
      <c r="D336" s="197">
        <v>71</v>
      </c>
      <c r="E336" s="198" t="str">
        <f>UPPER(IF($D336="","",VLOOKUP($D336,'[6]男單3.0名單'!$A$6:$P$261,2)))</f>
        <v>詹程翔</v>
      </c>
      <c r="F336" s="460" t="str">
        <f>IF($D336="","",VLOOKUP($D336,'[6]男單3.0名單'!$A$6:$P$261,3))</f>
        <v>復興電台</v>
      </c>
      <c r="G336" s="460"/>
      <c r="H336" s="460"/>
      <c r="I336" s="199"/>
      <c r="J336" s="212"/>
      <c r="K336" s="219"/>
      <c r="L336" s="212">
        <v>75</v>
      </c>
      <c r="M336" s="223"/>
      <c r="N336" s="224"/>
      <c r="O336" s="224"/>
      <c r="P336" s="225"/>
      <c r="Q336" s="217"/>
      <c r="R336" s="54"/>
      <c r="T336" s="63" t="e">
        <f>#REF!</f>
        <v>#REF!</v>
      </c>
    </row>
    <row r="337" spans="1:20" s="55" customFormat="1" ht="13.5" customHeight="1">
      <c r="A337" s="206"/>
      <c r="B337" s="207"/>
      <c r="C337" s="208"/>
      <c r="D337" s="209"/>
      <c r="E337" s="200"/>
      <c r="F337" s="200"/>
      <c r="G337" s="200"/>
      <c r="H337" s="210" t="s">
        <v>14</v>
      </c>
      <c r="I337" s="211" t="s">
        <v>470</v>
      </c>
      <c r="J337" s="199" t="str">
        <f>UPPER(IF(OR(I337="a",I337="as"),E336,IF(OR(I337="b",I337="bs"),E338,)))</f>
        <v>詹程翔</v>
      </c>
      <c r="K337" s="218"/>
      <c r="L337" s="212"/>
      <c r="M337" s="226"/>
      <c r="N337" s="224"/>
      <c r="O337" s="224"/>
      <c r="P337" s="225"/>
      <c r="Q337" s="217"/>
      <c r="R337" s="54"/>
      <c r="T337" s="63" t="e">
        <f>#REF!</f>
        <v>#REF!</v>
      </c>
    </row>
    <row r="338" spans="1:20" s="55" customFormat="1" ht="13.5" customHeight="1">
      <c r="A338" s="206" t="s">
        <v>120</v>
      </c>
      <c r="B338" s="195">
        <f>IF($D338="","",VLOOKUP($D338,'[6]男單3.0名單'!$A$6:$P$261,15))</f>
        <v>0</v>
      </c>
      <c r="C338" s="196">
        <f>IF($D338="","",VLOOKUP($D338,'[6]男單3.0名單'!$A$6:$P$261,16))</f>
        <v>0</v>
      </c>
      <c r="D338" s="197">
        <v>222</v>
      </c>
      <c r="E338" s="198" t="str">
        <f>UPPER(IF($D338="","",VLOOKUP($D338,'[6]男單3.0名單'!$A$6:$P$261,2)))</f>
        <v>BYE</v>
      </c>
      <c r="F338" s="460">
        <f>IF($D338="","",VLOOKUP($D338,'[6]男單3.0名單'!$A$6:$P$261,3))</f>
        <v>0</v>
      </c>
      <c r="G338" s="460"/>
      <c r="H338" s="460"/>
      <c r="I338" s="218"/>
      <c r="J338" s="212"/>
      <c r="K338" s="212"/>
      <c r="L338" s="212"/>
      <c r="M338" s="226"/>
      <c r="N338" s="224"/>
      <c r="O338" s="224"/>
      <c r="P338" s="225"/>
      <c r="Q338" s="217"/>
      <c r="R338" s="54"/>
      <c r="T338" s="63" t="e">
        <f>#REF!</f>
        <v>#REF!</v>
      </c>
    </row>
    <row r="339" spans="1:21" s="55" customFormat="1" ht="13.5" customHeight="1">
      <c r="A339" s="194"/>
      <c r="B339" s="207"/>
      <c r="C339" s="208"/>
      <c r="D339" s="209"/>
      <c r="E339" s="200"/>
      <c r="F339" s="200"/>
      <c r="G339" s="200"/>
      <c r="H339" s="210" t="s">
        <v>14</v>
      </c>
      <c r="I339" s="212"/>
      <c r="J339" s="212"/>
      <c r="K339" s="212"/>
      <c r="L339" s="220" t="s">
        <v>14</v>
      </c>
      <c r="M339" s="227" t="s">
        <v>540</v>
      </c>
      <c r="N339" s="199" t="str">
        <f>UPPER(IF(OR(M339="a",M339="as"),L335,IF(OR(M339="b",M339="bs"),L343,)))</f>
        <v>陳昱誌</v>
      </c>
      <c r="O339" s="228"/>
      <c r="P339" s="225"/>
      <c r="Q339" s="217"/>
      <c r="R339" s="54"/>
      <c r="T339" s="63" t="e">
        <f>#REF!</f>
        <v>#REF!</v>
      </c>
      <c r="U339" s="15"/>
    </row>
    <row r="340" spans="1:20" s="55" customFormat="1" ht="13.5" customHeight="1">
      <c r="A340" s="206" t="s">
        <v>121</v>
      </c>
      <c r="B340" s="195">
        <f>IF($D340="","",VLOOKUP($D340,'[6]男單3.0名單'!$A$6:$P$261,15))</f>
        <v>0</v>
      </c>
      <c r="C340" s="196">
        <f>IF($D340="","",VLOOKUP($D340,'[6]男單3.0名單'!$A$6:$P$261,16))</f>
        <v>0</v>
      </c>
      <c r="D340" s="197">
        <v>109</v>
      </c>
      <c r="E340" s="198" t="str">
        <f>UPPER(IF($D340="","",VLOOKUP($D340,'[6]男單3.0名單'!$A$6:$P$261,2)))</f>
        <v>黃酩翔</v>
      </c>
      <c r="F340" s="460" t="str">
        <f>IF($D340="","",VLOOKUP($D340,'[6]男單3.0名單'!$A$6:$P$261,3))</f>
        <v>北斗網球場</v>
      </c>
      <c r="G340" s="460"/>
      <c r="H340" s="460"/>
      <c r="I340" s="199"/>
      <c r="J340" s="212"/>
      <c r="K340" s="212"/>
      <c r="L340" s="212"/>
      <c r="M340" s="226"/>
      <c r="N340" s="212">
        <v>62</v>
      </c>
      <c r="O340" s="229"/>
      <c r="P340" s="230"/>
      <c r="Q340" s="231"/>
      <c r="R340" s="54"/>
      <c r="T340" s="63" t="e">
        <f>#REF!</f>
        <v>#REF!</v>
      </c>
    </row>
    <row r="341" spans="1:20" s="55" customFormat="1" ht="13.5" customHeight="1" thickBot="1">
      <c r="A341" s="206"/>
      <c r="B341" s="207"/>
      <c r="C341" s="208"/>
      <c r="D341" s="209"/>
      <c r="E341" s="200"/>
      <c r="F341" s="200"/>
      <c r="G341" s="200"/>
      <c r="H341" s="210" t="s">
        <v>14</v>
      </c>
      <c r="I341" s="211" t="s">
        <v>470</v>
      </c>
      <c r="J341" s="199" t="str">
        <f>UPPER(IF(OR(I341="a",I341="as"),E340,IF(OR(I341="b",I341="bs"),E342,)))</f>
        <v>黃酩翔</v>
      </c>
      <c r="K341" s="199"/>
      <c r="L341" s="212"/>
      <c r="M341" s="226"/>
      <c r="N341" s="230"/>
      <c r="O341" s="229"/>
      <c r="P341" s="230"/>
      <c r="Q341" s="231"/>
      <c r="R341" s="54"/>
      <c r="T341" s="82" t="e">
        <f>#REF!</f>
        <v>#REF!</v>
      </c>
    </row>
    <row r="342" spans="1:18" s="55" customFormat="1" ht="13.5" customHeight="1">
      <c r="A342" s="206" t="s">
        <v>122</v>
      </c>
      <c r="B342" s="195">
        <f>IF($D342="","",VLOOKUP($D342,'[6]男單3.0名單'!$A$6:$P$261,15))</f>
        <v>0</v>
      </c>
      <c r="C342" s="196">
        <f>IF($D342="","",VLOOKUP($D342,'[6]男單3.0名單'!$A$6:$P$261,16))</f>
        <v>0</v>
      </c>
      <c r="D342" s="197">
        <v>222</v>
      </c>
      <c r="E342" s="198" t="str">
        <f>UPPER(IF($D342="","",VLOOKUP($D342,'[6]男單3.0名單'!$A$6:$P$261,2)))</f>
        <v>BYE</v>
      </c>
      <c r="F342" s="460">
        <f>IF($D342="","",VLOOKUP($D342,'[6]男單3.0名單'!$A$6:$P$261,3))</f>
        <v>0</v>
      </c>
      <c r="G342" s="460"/>
      <c r="H342" s="460"/>
      <c r="I342" s="218"/>
      <c r="J342" s="212"/>
      <c r="K342" s="219"/>
      <c r="L342" s="212"/>
      <c r="M342" s="226"/>
      <c r="N342" s="230"/>
      <c r="O342" s="229"/>
      <c r="P342" s="230"/>
      <c r="Q342" s="231"/>
      <c r="R342" s="54"/>
    </row>
    <row r="343" spans="1:18" s="55" customFormat="1" ht="13.5" customHeight="1">
      <c r="A343" s="206"/>
      <c r="B343" s="207"/>
      <c r="C343" s="208"/>
      <c r="D343" s="209"/>
      <c r="E343" s="200"/>
      <c r="F343" s="200"/>
      <c r="G343" s="200"/>
      <c r="H343" s="200"/>
      <c r="I343" s="212"/>
      <c r="J343" s="220" t="s">
        <v>14</v>
      </c>
      <c r="K343" s="227" t="s">
        <v>472</v>
      </c>
      <c r="L343" s="199" t="str">
        <f>UPPER(IF(OR(K343="a",K343="as"),J341,IF(OR(K343="b",K343="bs"),J345,)))</f>
        <v>陳昱誌</v>
      </c>
      <c r="M343" s="232"/>
      <c r="N343" s="230"/>
      <c r="O343" s="229"/>
      <c r="P343" s="230"/>
      <c r="Q343" s="231"/>
      <c r="R343" s="54"/>
    </row>
    <row r="344" spans="1:18" s="55" customFormat="1" ht="13.5" customHeight="1">
      <c r="A344" s="206" t="s">
        <v>123</v>
      </c>
      <c r="B344" s="195">
        <f>IF($D344="","",VLOOKUP($D344,'[6]男單3.0名單'!$A$6:$P$261,15))</f>
        <v>0</v>
      </c>
      <c r="C344" s="196">
        <f>IF($D344="","",VLOOKUP($D344,'[6]男單3.0名單'!$A$6:$P$261,16))</f>
        <v>0</v>
      </c>
      <c r="D344" s="197">
        <v>14</v>
      </c>
      <c r="E344" s="198" t="str">
        <f>UPPER(IF($D344="","",VLOOKUP($D344,'[6]男單3.0名單'!$A$6:$P$261,2)))</f>
        <v>陳昱誌</v>
      </c>
      <c r="F344" s="460">
        <f>IF($D344="","",VLOOKUP($D344,'[6]男單3.0名單'!$A$6:$P$261,3))</f>
        <v>0</v>
      </c>
      <c r="G344" s="460"/>
      <c r="H344" s="460"/>
      <c r="I344" s="199"/>
      <c r="J344" s="212"/>
      <c r="K344" s="219"/>
      <c r="L344" s="212" t="s">
        <v>502</v>
      </c>
      <c r="M344" s="224"/>
      <c r="N344" s="230"/>
      <c r="O344" s="229"/>
      <c r="P344" s="230"/>
      <c r="Q344" s="231"/>
      <c r="R344" s="54"/>
    </row>
    <row r="345" spans="1:18" s="55" customFormat="1" ht="13.5" customHeight="1">
      <c r="A345" s="194"/>
      <c r="B345" s="207"/>
      <c r="C345" s="208"/>
      <c r="D345" s="209"/>
      <c r="E345" s="200"/>
      <c r="F345" s="200"/>
      <c r="G345" s="200"/>
      <c r="H345" s="210" t="s">
        <v>14</v>
      </c>
      <c r="I345" s="211" t="s">
        <v>470</v>
      </c>
      <c r="J345" s="199" t="str">
        <f>UPPER(IF(OR(I345="a",I345="as"),E344,IF(OR(I345="b",I345="bs"),E346,)))</f>
        <v>陳昱誌</v>
      </c>
      <c r="K345" s="218"/>
      <c r="L345" s="212"/>
      <c r="M345" s="224"/>
      <c r="N345" s="230"/>
      <c r="O345" s="229"/>
      <c r="P345" s="233"/>
      <c r="Q345" s="231"/>
      <c r="R345" s="54"/>
    </row>
    <row r="346" spans="1:18" s="55" customFormat="1" ht="13.5" customHeight="1">
      <c r="A346" s="206" t="s">
        <v>124</v>
      </c>
      <c r="B346" s="195">
        <f>IF($D346="","",VLOOKUP($D346,'[6]男單3.0名單'!$A$6:$P$261,15))</f>
      </c>
      <c r="C346" s="196">
        <f>IF($D346="","",VLOOKUP($D346,'[6]男單3.0名單'!$A$6:$P$261,16))</f>
      </c>
      <c r="D346" s="197"/>
      <c r="E346" s="198" t="s">
        <v>477</v>
      </c>
      <c r="F346" s="460">
        <f>IF($D346="","",VLOOKUP($D346,'[6]男單3.0名單'!$A$6:$P$261,3))</f>
      </c>
      <c r="G346" s="460"/>
      <c r="H346" s="460"/>
      <c r="I346" s="218"/>
      <c r="J346" s="212"/>
      <c r="K346" s="212"/>
      <c r="L346" s="212"/>
      <c r="M346" s="224"/>
      <c r="N346" s="230"/>
      <c r="O346" s="229"/>
      <c r="P346" s="230"/>
      <c r="Q346" s="231"/>
      <c r="R346" s="54"/>
    </row>
    <row r="347" spans="1:18" s="55" customFormat="1" ht="13.5" customHeight="1">
      <c r="A347" s="206"/>
      <c r="B347" s="207"/>
      <c r="C347" s="208"/>
      <c r="D347" s="209"/>
      <c r="E347" s="200"/>
      <c r="F347" s="200"/>
      <c r="G347" s="200"/>
      <c r="H347" s="200"/>
      <c r="I347" s="212"/>
      <c r="J347" s="212"/>
      <c r="K347" s="212"/>
      <c r="L347" s="212"/>
      <c r="M347" s="224"/>
      <c r="N347" s="220" t="s">
        <v>14</v>
      </c>
      <c r="O347" s="227" t="s">
        <v>478</v>
      </c>
      <c r="P347" s="199" t="str">
        <f>UPPER(IF(OR(O347="a",O347="as"),N339,IF(OR(O347="b",O347="bs"),N355,)))</f>
        <v>陳昱誌</v>
      </c>
      <c r="Q347" s="234"/>
      <c r="R347" s="54"/>
    </row>
    <row r="348" spans="1:18" s="55" customFormat="1" ht="13.5" customHeight="1">
      <c r="A348" s="206" t="s">
        <v>125</v>
      </c>
      <c r="B348" s="195">
        <f>IF($D348="","",VLOOKUP($D348,'[6]男單3.0名單'!$A$6:$P$261,15))</f>
        <v>0</v>
      </c>
      <c r="C348" s="196">
        <f>IF($D348="","",VLOOKUP($D348,'[6]男單3.0名單'!$A$6:$P$261,16))</f>
        <v>0</v>
      </c>
      <c r="D348" s="197">
        <v>47</v>
      </c>
      <c r="E348" s="198" t="str">
        <f>UPPER(IF($D348="","",VLOOKUP($D348,'[6]男單3.0名單'!$A$6:$P$261,2)))</f>
        <v>溫大吉</v>
      </c>
      <c r="F348" s="460">
        <f>IF($D348="","",VLOOKUP($D348,'[6]男單3.0名單'!$A$6:$P$261,3))</f>
        <v>0</v>
      </c>
      <c r="G348" s="460"/>
      <c r="H348" s="460"/>
      <c r="I348" s="199"/>
      <c r="J348" s="212"/>
      <c r="K348" s="212"/>
      <c r="L348" s="212"/>
      <c r="M348" s="224"/>
      <c r="N348" s="230"/>
      <c r="O348" s="229"/>
      <c r="P348" s="235">
        <v>64</v>
      </c>
      <c r="Q348" s="236"/>
      <c r="R348" s="54"/>
    </row>
    <row r="349" spans="1:18" s="55" customFormat="1" ht="13.5" customHeight="1">
      <c r="A349" s="206"/>
      <c r="B349" s="207"/>
      <c r="C349" s="208"/>
      <c r="D349" s="209"/>
      <c r="E349" s="200"/>
      <c r="F349" s="200"/>
      <c r="G349" s="200"/>
      <c r="H349" s="210" t="s">
        <v>14</v>
      </c>
      <c r="I349" s="211" t="s">
        <v>470</v>
      </c>
      <c r="J349" s="199" t="str">
        <f>UPPER(IF(OR(I349="a",I349="as"),E348,IF(OR(I349="b",I349="bs"),E350,)))</f>
        <v>溫大吉</v>
      </c>
      <c r="K349" s="199"/>
      <c r="L349" s="212"/>
      <c r="M349" s="224"/>
      <c r="N349" s="230"/>
      <c r="O349" s="229"/>
      <c r="P349" s="237"/>
      <c r="Q349" s="236"/>
      <c r="R349" s="54"/>
    </row>
    <row r="350" spans="1:18" s="55" customFormat="1" ht="13.5" customHeight="1">
      <c r="A350" s="206" t="s">
        <v>126</v>
      </c>
      <c r="B350" s="195">
        <f>IF($D350="","",VLOOKUP($D350,'[6]男單3.0名單'!$A$6:$P$261,15))</f>
        <v>0</v>
      </c>
      <c r="C350" s="196">
        <f>IF($D350="","",VLOOKUP($D350,'[6]男單3.0名單'!$A$6:$P$261,16))</f>
        <v>0</v>
      </c>
      <c r="D350" s="197">
        <v>222</v>
      </c>
      <c r="E350" s="198" t="str">
        <f>UPPER(IF($D350="","",VLOOKUP($D350,'[6]男單3.0名單'!$A$6:$P$261,2)))</f>
        <v>BYE</v>
      </c>
      <c r="F350" s="460">
        <f>IF($D350="","",VLOOKUP($D350,'[6]男單3.0名單'!$A$6:$P$261,3))</f>
        <v>0</v>
      </c>
      <c r="G350" s="460"/>
      <c r="H350" s="460"/>
      <c r="I350" s="218"/>
      <c r="J350" s="212"/>
      <c r="K350" s="219"/>
      <c r="L350" s="212"/>
      <c r="M350" s="224"/>
      <c r="N350" s="230"/>
      <c r="O350" s="229"/>
      <c r="P350" s="237"/>
      <c r="Q350" s="236"/>
      <c r="R350" s="54"/>
    </row>
    <row r="351" spans="1:18" s="55" customFormat="1" ht="13.5" customHeight="1">
      <c r="A351" s="194"/>
      <c r="B351" s="207"/>
      <c r="C351" s="208"/>
      <c r="D351" s="209"/>
      <c r="E351" s="200"/>
      <c r="F351" s="200"/>
      <c r="G351" s="200"/>
      <c r="H351" s="200"/>
      <c r="I351" s="212"/>
      <c r="J351" s="220" t="s">
        <v>14</v>
      </c>
      <c r="K351" s="227" t="s">
        <v>470</v>
      </c>
      <c r="L351" s="199" t="str">
        <f>UPPER(IF(OR(K351="a",K351="as"),J349,IF(OR(K351="b",K351="bs"),J353,)))</f>
        <v>溫大吉</v>
      </c>
      <c r="M351" s="228"/>
      <c r="N351" s="230"/>
      <c r="O351" s="229"/>
      <c r="P351" s="237"/>
      <c r="Q351" s="236"/>
      <c r="R351" s="54"/>
    </row>
    <row r="352" spans="1:18" s="55" customFormat="1" ht="13.5" customHeight="1">
      <c r="A352" s="206" t="s">
        <v>127</v>
      </c>
      <c r="B352" s="195">
        <f>IF($D352="","",VLOOKUP($D352,'[6]男單3.0名單'!$A$6:$P$261,15))</f>
        <v>0</v>
      </c>
      <c r="C352" s="196">
        <f>IF($D352="","",VLOOKUP($D352,'[6]男單3.0名單'!$A$6:$P$261,16))</f>
        <v>0</v>
      </c>
      <c r="D352" s="197">
        <v>72</v>
      </c>
      <c r="E352" s="198" t="str">
        <f>UPPER(IF($D352="","",VLOOKUP($D352,'[6]男單3.0名單'!$A$6:$P$261,2)))</f>
        <v>蘇國生</v>
      </c>
      <c r="F352" s="460">
        <f>IF($D352="","",VLOOKUP($D352,'[6]男單3.0名單'!$A$6:$P$261,3))</f>
        <v>0</v>
      </c>
      <c r="G352" s="460"/>
      <c r="H352" s="460"/>
      <c r="I352" s="199"/>
      <c r="J352" s="212"/>
      <c r="K352" s="219"/>
      <c r="L352" s="212">
        <v>62</v>
      </c>
      <c r="M352" s="226"/>
      <c r="N352" s="230"/>
      <c r="O352" s="229"/>
      <c r="P352" s="237"/>
      <c r="Q352" s="236"/>
      <c r="R352" s="54"/>
    </row>
    <row r="353" spans="1:18" s="55" customFormat="1" ht="13.5" customHeight="1">
      <c r="A353" s="206"/>
      <c r="B353" s="207"/>
      <c r="C353" s="208"/>
      <c r="D353" s="209"/>
      <c r="E353" s="200"/>
      <c r="F353" s="200"/>
      <c r="G353" s="200"/>
      <c r="H353" s="210" t="s">
        <v>14</v>
      </c>
      <c r="I353" s="211" t="s">
        <v>470</v>
      </c>
      <c r="J353" s="199" t="str">
        <f>UPPER(IF(OR(I353="a",I353="as"),E352,IF(OR(I353="b",I353="bs"),E354,)))</f>
        <v>蘇國生</v>
      </c>
      <c r="K353" s="218"/>
      <c r="L353" s="212"/>
      <c r="M353" s="226"/>
      <c r="N353" s="230"/>
      <c r="O353" s="229"/>
      <c r="P353" s="237"/>
      <c r="Q353" s="236"/>
      <c r="R353" s="54"/>
    </row>
    <row r="354" spans="1:18" s="55" customFormat="1" ht="13.5" customHeight="1">
      <c r="A354" s="206" t="s">
        <v>128</v>
      </c>
      <c r="B354" s="195">
        <f>IF($D354="","",VLOOKUP($D354,'[6]男單3.0名單'!$A$6:$P$261,15))</f>
        <v>0</v>
      </c>
      <c r="C354" s="196">
        <f>IF($D354="","",VLOOKUP($D354,'[6]男單3.0名單'!$A$6:$P$261,16))</f>
        <v>0</v>
      </c>
      <c r="D354" s="197">
        <v>222</v>
      </c>
      <c r="E354" s="198" t="str">
        <f>UPPER(IF($D354="","",VLOOKUP($D354,'[6]男單3.0名單'!$A$6:$P$261,2)))</f>
        <v>BYE</v>
      </c>
      <c r="F354" s="460">
        <f>IF($D354="","",VLOOKUP($D354,'[6]男單3.0名單'!$A$6:$P$261,3))</f>
        <v>0</v>
      </c>
      <c r="G354" s="460"/>
      <c r="H354" s="460"/>
      <c r="I354" s="218"/>
      <c r="J354" s="212"/>
      <c r="K354" s="212"/>
      <c r="L354" s="212"/>
      <c r="M354" s="226"/>
      <c r="N354" s="230"/>
      <c r="O354" s="229"/>
      <c r="P354" s="237"/>
      <c r="Q354" s="236"/>
      <c r="R354" s="54"/>
    </row>
    <row r="355" spans="1:18" s="55" customFormat="1" ht="13.5" customHeight="1">
      <c r="A355" s="206"/>
      <c r="B355" s="207"/>
      <c r="C355" s="208"/>
      <c r="D355" s="209"/>
      <c r="E355" s="200"/>
      <c r="F355" s="200"/>
      <c r="G355" s="200"/>
      <c r="H355" s="210" t="s">
        <v>14</v>
      </c>
      <c r="I355" s="212"/>
      <c r="J355" s="212"/>
      <c r="K355" s="212"/>
      <c r="L355" s="220" t="s">
        <v>14</v>
      </c>
      <c r="M355" s="227" t="s">
        <v>472</v>
      </c>
      <c r="N355" s="199" t="str">
        <f>UPPER(IF(OR(M355="a",M355="as"),L351,IF(OR(M355="b",M355="bs"),L359,)))</f>
        <v>黃昱誠</v>
      </c>
      <c r="O355" s="238"/>
      <c r="P355" s="237"/>
      <c r="Q355" s="236"/>
      <c r="R355" s="54"/>
    </row>
    <row r="356" spans="1:18" s="55" customFormat="1" ht="13.5" customHeight="1">
      <c r="A356" s="206" t="s">
        <v>129</v>
      </c>
      <c r="B356" s="195">
        <f>IF($D356="","",VLOOKUP($D356,'[6]男單3.0名單'!$A$6:$P$261,15))</f>
        <v>0</v>
      </c>
      <c r="C356" s="196">
        <f>IF($D356="","",VLOOKUP($D356,'[6]男單3.0名單'!$A$6:$P$261,16))</f>
        <v>0</v>
      </c>
      <c r="D356" s="197">
        <v>79</v>
      </c>
      <c r="E356" s="198" t="str">
        <f>UPPER(IF($D356="","",VLOOKUP($D356,'[6]男單3.0名單'!$A$6:$P$261,2)))</f>
        <v>陳冠宇</v>
      </c>
      <c r="F356" s="460">
        <f>IF($D356="","",VLOOKUP($D356,'[6]男單3.0名單'!$A$6:$P$261,3))</f>
        <v>0</v>
      </c>
      <c r="G356" s="460"/>
      <c r="H356" s="460"/>
      <c r="I356" s="199"/>
      <c r="J356" s="212"/>
      <c r="K356" s="212"/>
      <c r="L356" s="212"/>
      <c r="M356" s="226"/>
      <c r="N356" s="212"/>
      <c r="O356" s="239"/>
      <c r="P356" s="237"/>
      <c r="Q356" s="236"/>
      <c r="R356" s="54"/>
    </row>
    <row r="357" spans="1:18" s="55" customFormat="1" ht="13.5" customHeight="1">
      <c r="A357" s="194"/>
      <c r="B357" s="207"/>
      <c r="C357" s="208"/>
      <c r="D357" s="209"/>
      <c r="E357" s="200"/>
      <c r="F357" s="200"/>
      <c r="G357" s="200"/>
      <c r="H357" s="210" t="s">
        <v>14</v>
      </c>
      <c r="I357" s="211" t="s">
        <v>470</v>
      </c>
      <c r="J357" s="199" t="str">
        <f>UPPER(IF(OR(I357="a",I357="as"),E356,IF(OR(I357="b",I357="bs"),E358,)))</f>
        <v>陳冠宇</v>
      </c>
      <c r="K357" s="199"/>
      <c r="L357" s="212"/>
      <c r="M357" s="226"/>
      <c r="N357" s="230"/>
      <c r="O357" s="239"/>
      <c r="P357" s="237"/>
      <c r="Q357" s="236"/>
      <c r="R357" s="54"/>
    </row>
    <row r="358" spans="1:18" s="55" customFormat="1" ht="13.5" customHeight="1">
      <c r="A358" s="206" t="s">
        <v>130</v>
      </c>
      <c r="B358" s="195">
        <f>IF($D358="","",VLOOKUP($D358,'[6]男單3.0名單'!$A$6:$P$261,15))</f>
        <v>0</v>
      </c>
      <c r="C358" s="196">
        <f>IF($D358="","",VLOOKUP($D358,'[6]男單3.0名單'!$A$6:$P$261,16))</f>
        <v>0</v>
      </c>
      <c r="D358" s="197">
        <v>222</v>
      </c>
      <c r="E358" s="198" t="str">
        <f>UPPER(IF($D358="","",VLOOKUP($D358,'[6]男單3.0名單'!$A$6:$P$261,2)))</f>
        <v>BYE</v>
      </c>
      <c r="F358" s="460">
        <f>IF($D358="","",VLOOKUP($D358,'[6]男單3.0名單'!$A$6:$P$261,3))</f>
        <v>0</v>
      </c>
      <c r="G358" s="460"/>
      <c r="H358" s="460"/>
      <c r="I358" s="218"/>
      <c r="J358" s="212"/>
      <c r="K358" s="219"/>
      <c r="L358" s="212"/>
      <c r="M358" s="226"/>
      <c r="N358" s="230"/>
      <c r="O358" s="239"/>
      <c r="P358" s="237"/>
      <c r="Q358" s="236"/>
      <c r="R358" s="54"/>
    </row>
    <row r="359" spans="1:18" s="55" customFormat="1" ht="13.5" customHeight="1">
      <c r="A359" s="206"/>
      <c r="B359" s="207"/>
      <c r="C359" s="208"/>
      <c r="D359" s="209"/>
      <c r="E359" s="200"/>
      <c r="F359" s="200"/>
      <c r="G359" s="200"/>
      <c r="H359" s="200"/>
      <c r="I359" s="212"/>
      <c r="J359" s="220" t="s">
        <v>14</v>
      </c>
      <c r="K359" s="227" t="s">
        <v>472</v>
      </c>
      <c r="L359" s="199" t="str">
        <f>UPPER(IF(OR(K359="a",K359="as"),J357,IF(OR(K359="b",K359="bs"),J361,)))</f>
        <v>黃昱誠</v>
      </c>
      <c r="M359" s="232"/>
      <c r="N359" s="230"/>
      <c r="O359" s="239"/>
      <c r="P359" s="237"/>
      <c r="Q359" s="236"/>
      <c r="R359" s="54"/>
    </row>
    <row r="360" spans="1:18" s="55" customFormat="1" ht="13.5" customHeight="1">
      <c r="A360" s="206" t="s">
        <v>131</v>
      </c>
      <c r="B360" s="195">
        <f>IF($D360="","",VLOOKUP($D360,'[6]男單3.0名單'!$A$6:$P$261,15))</f>
        <v>0</v>
      </c>
      <c r="C360" s="196">
        <f>IF($D360="","",VLOOKUP($D360,'[6]男單3.0名單'!$A$6:$P$261,16))</f>
        <v>0</v>
      </c>
      <c r="D360" s="197">
        <v>98</v>
      </c>
      <c r="E360" s="198" t="str">
        <f>UPPER(IF($D360="","",VLOOKUP($D360,'[6]男單3.0名單'!$A$6:$P$261,2)))</f>
        <v>黃昱誠</v>
      </c>
      <c r="F360" s="460">
        <f>IF($D360="","",VLOOKUP($D360,'[6]男單3.0名單'!$A$6:$P$261,3))</f>
        <v>0</v>
      </c>
      <c r="G360" s="460"/>
      <c r="H360" s="460"/>
      <c r="I360" s="199"/>
      <c r="J360" s="212"/>
      <c r="K360" s="219"/>
      <c r="L360" s="212">
        <v>63</v>
      </c>
      <c r="M360" s="224"/>
      <c r="N360" s="230"/>
      <c r="O360" s="239"/>
      <c r="P360" s="237"/>
      <c r="Q360" s="236"/>
      <c r="R360" s="54"/>
    </row>
    <row r="361" spans="1:18" s="55" customFormat="1" ht="13.5" customHeight="1">
      <c r="A361" s="206"/>
      <c r="B361" s="207"/>
      <c r="C361" s="208"/>
      <c r="D361" s="209"/>
      <c r="E361" s="200"/>
      <c r="F361" s="200"/>
      <c r="G361" s="200"/>
      <c r="H361" s="210" t="s">
        <v>14</v>
      </c>
      <c r="I361" s="211" t="s">
        <v>470</v>
      </c>
      <c r="J361" s="199" t="str">
        <f>UPPER(IF(OR(I361="a",I361="as"),E360,IF(OR(I361="b",I361="bs"),E362,)))</f>
        <v>黃昱誠</v>
      </c>
      <c r="K361" s="218"/>
      <c r="L361" s="212"/>
      <c r="M361" s="224"/>
      <c r="N361" s="230"/>
      <c r="O361" s="239"/>
      <c r="P361" s="237"/>
      <c r="Q361" s="236"/>
      <c r="R361" s="54"/>
    </row>
    <row r="362" spans="1:18" s="55" customFormat="1" ht="13.5" customHeight="1">
      <c r="A362" s="206" t="s">
        <v>132</v>
      </c>
      <c r="B362" s="195">
        <f>IF($D362="","",VLOOKUP($D362,'[6]男單3.0名單'!$A$6:$P$261,15))</f>
        <v>0</v>
      </c>
      <c r="C362" s="196">
        <f>IF($D362="","",VLOOKUP($D362,'[6]男單3.0名單'!$A$6:$P$261,16))</f>
        <v>0</v>
      </c>
      <c r="D362" s="197">
        <v>222</v>
      </c>
      <c r="E362" s="198" t="str">
        <f>UPPER(IF($D362="","",VLOOKUP($D362,'[6]男單3.0名單'!$A$6:$P$261,2)))</f>
        <v>BYE</v>
      </c>
      <c r="F362" s="460">
        <f>IF($D362="","",VLOOKUP($D362,'[6]男單3.0名單'!$A$6:$P$261,3))</f>
        <v>0</v>
      </c>
      <c r="G362" s="460"/>
      <c r="H362" s="460"/>
      <c r="I362" s="218"/>
      <c r="J362" s="212"/>
      <c r="K362" s="212"/>
      <c r="L362" s="212"/>
      <c r="M362" s="224"/>
      <c r="N362" s="239"/>
      <c r="O362" s="239"/>
      <c r="P362" s="237"/>
      <c r="Q362" s="236"/>
      <c r="R362" s="54"/>
    </row>
    <row r="363" spans="1:19" s="55" customFormat="1" ht="13.5" customHeight="1">
      <c r="A363" s="194"/>
      <c r="B363" s="207"/>
      <c r="C363" s="208"/>
      <c r="D363" s="209"/>
      <c r="E363" s="200"/>
      <c r="F363" s="200"/>
      <c r="G363" s="200"/>
      <c r="H363" s="200"/>
      <c r="I363" s="212"/>
      <c r="J363" s="212"/>
      <c r="K363" s="212"/>
      <c r="L363" s="212"/>
      <c r="M363" s="224"/>
      <c r="N363" s="240"/>
      <c r="O363" s="241"/>
      <c r="P363" s="242" t="s">
        <v>488</v>
      </c>
      <c r="Q363" s="199" t="str">
        <f>UPPER(IF(OR(P363="a",P363="as"),P347,IF(OR(P363="b",P363="bs"),P379,)))</f>
        <v>黃健峰</v>
      </c>
      <c r="R363" s="54"/>
      <c r="S363" s="234" t="s">
        <v>596</v>
      </c>
    </row>
    <row r="364" spans="1:18" s="55" customFormat="1" ht="13.5" customHeight="1">
      <c r="A364" s="206" t="s">
        <v>134</v>
      </c>
      <c r="B364" s="195">
        <f>IF($D364="","",VLOOKUP($D364,'[6]男單3.0名單'!$A$6:$P$261,15))</f>
        <v>0</v>
      </c>
      <c r="C364" s="196">
        <f>IF($D364="","",VLOOKUP($D364,'[6]男單3.0名單'!$A$6:$P$261,16))</f>
        <v>0</v>
      </c>
      <c r="D364" s="197">
        <v>13</v>
      </c>
      <c r="E364" s="198" t="str">
        <f>UPPER(IF($D364="","",VLOOKUP($D364,'[6]男單3.0名單'!$A$6:$P$261,2)))</f>
        <v>黃健峰</v>
      </c>
      <c r="F364" s="460" t="str">
        <f>IF($D364="","",VLOOKUP($D364,'[6]男單3.0名單'!$A$6:$P$261,3))</f>
        <v>新興國中</v>
      </c>
      <c r="G364" s="460"/>
      <c r="H364" s="460"/>
      <c r="I364" s="199"/>
      <c r="J364" s="212"/>
      <c r="K364" s="212"/>
      <c r="L364" s="212"/>
      <c r="M364" s="224"/>
      <c r="N364" s="220" t="s">
        <v>14</v>
      </c>
      <c r="O364" s="243" t="s">
        <v>490</v>
      </c>
      <c r="P364" s="219"/>
      <c r="Q364" s="445">
        <v>63</v>
      </c>
      <c r="R364" s="54"/>
    </row>
    <row r="365" spans="1:18" s="55" customFormat="1" ht="13.5" customHeight="1">
      <c r="A365" s="206"/>
      <c r="B365" s="207"/>
      <c r="C365" s="208"/>
      <c r="D365" s="209"/>
      <c r="E365" s="200"/>
      <c r="F365" s="200"/>
      <c r="G365" s="200"/>
      <c r="H365" s="210" t="s">
        <v>14</v>
      </c>
      <c r="I365" s="211" t="s">
        <v>470</v>
      </c>
      <c r="J365" s="199" t="str">
        <f>UPPER(IF(OR(I365="a",I365="as"),E364,IF(OR(I365="b",I365="bs"),E366,)))</f>
        <v>黃健峰</v>
      </c>
      <c r="K365" s="199"/>
      <c r="L365" s="212"/>
      <c r="M365" s="224"/>
      <c r="N365" s="230"/>
      <c r="O365" s="239"/>
      <c r="P365" s="237"/>
      <c r="Q365" s="236"/>
      <c r="R365" s="54"/>
    </row>
    <row r="366" spans="1:18" s="55" customFormat="1" ht="13.5" customHeight="1">
      <c r="A366" s="206" t="s">
        <v>135</v>
      </c>
      <c r="B366" s="195">
        <f>IF($D366="","",VLOOKUP($D366,'[6]男單3.0名單'!$A$6:$P$261,15))</f>
        <v>0</v>
      </c>
      <c r="C366" s="196">
        <f>IF($D366="","",VLOOKUP($D366,'[6]男單3.0名單'!$A$6:$P$261,16))</f>
        <v>0</v>
      </c>
      <c r="D366" s="197">
        <v>222</v>
      </c>
      <c r="E366" s="198" t="str">
        <f>UPPER(IF($D366="","",VLOOKUP($D366,'[6]男單3.0名單'!$A$6:$P$261,2)))</f>
        <v>BYE</v>
      </c>
      <c r="F366" s="460">
        <f>IF($D366="","",VLOOKUP($D366,'[6]男單3.0名單'!$A$6:$P$261,3))</f>
        <v>0</v>
      </c>
      <c r="G366" s="460"/>
      <c r="H366" s="460"/>
      <c r="I366" s="218"/>
      <c r="J366" s="212"/>
      <c r="K366" s="219"/>
      <c r="L366" s="212"/>
      <c r="M366" s="224"/>
      <c r="N366" s="230"/>
      <c r="O366" s="239"/>
      <c r="P366" s="237"/>
      <c r="Q366" s="236"/>
      <c r="R366" s="54"/>
    </row>
    <row r="367" spans="1:18" s="55" customFormat="1" ht="13.5" customHeight="1">
      <c r="A367" s="206"/>
      <c r="B367" s="207"/>
      <c r="C367" s="208"/>
      <c r="D367" s="209"/>
      <c r="E367" s="200"/>
      <c r="F367" s="200"/>
      <c r="G367" s="200"/>
      <c r="H367" s="200"/>
      <c r="I367" s="212"/>
      <c r="J367" s="220" t="s">
        <v>14</v>
      </c>
      <c r="K367" s="227" t="s">
        <v>470</v>
      </c>
      <c r="L367" s="199" t="str">
        <f>UPPER(IF(OR(K367="a",K367="as"),J365,IF(OR(K367="b",K367="bs"),J369,)))</f>
        <v>黃健峰</v>
      </c>
      <c r="M367" s="228"/>
      <c r="N367" s="230"/>
      <c r="O367" s="239"/>
      <c r="P367" s="237"/>
      <c r="Q367" s="236"/>
      <c r="R367" s="54"/>
    </row>
    <row r="368" spans="1:18" s="55" customFormat="1" ht="13.5" customHeight="1">
      <c r="A368" s="206" t="s">
        <v>136</v>
      </c>
      <c r="B368" s="195">
        <f>IF($D368="","",VLOOKUP($D368,'[6]男單3.0名單'!$A$6:$P$261,15))</f>
        <v>0</v>
      </c>
      <c r="C368" s="196">
        <f>IF($D368="","",VLOOKUP($D368,'[6]男單3.0名單'!$A$6:$P$261,16))</f>
        <v>0</v>
      </c>
      <c r="D368" s="197">
        <v>1</v>
      </c>
      <c r="E368" s="198" t="str">
        <f>UPPER(IF($D368="","",VLOOKUP($D368,'[6]男單3.0名單'!$A$6:$P$261,2)))</f>
        <v>阮國賓</v>
      </c>
      <c r="F368" s="460" t="str">
        <f>IF($D368="","",VLOOKUP($D368,'[6]男單3.0名單'!$A$6:$P$261,3))</f>
        <v>軍備局202廠</v>
      </c>
      <c r="G368" s="460"/>
      <c r="H368" s="460"/>
      <c r="I368" s="199"/>
      <c r="J368" s="212"/>
      <c r="K368" s="219"/>
      <c r="L368" s="212">
        <v>62</v>
      </c>
      <c r="M368" s="226"/>
      <c r="N368" s="230"/>
      <c r="O368" s="239"/>
      <c r="P368" s="237"/>
      <c r="Q368" s="236"/>
      <c r="R368" s="54"/>
    </row>
    <row r="369" spans="1:18" s="55" customFormat="1" ht="13.5" customHeight="1">
      <c r="A369" s="194"/>
      <c r="B369" s="207"/>
      <c r="C369" s="208"/>
      <c r="D369" s="209"/>
      <c r="E369" s="200"/>
      <c r="F369" s="200"/>
      <c r="G369" s="200"/>
      <c r="H369" s="210" t="s">
        <v>14</v>
      </c>
      <c r="I369" s="211" t="s">
        <v>470</v>
      </c>
      <c r="J369" s="199" t="str">
        <f>UPPER(IF(OR(I369="a",I369="as"),E368,IF(OR(I369="b",I369="bs"),E370,)))</f>
        <v>阮國賓</v>
      </c>
      <c r="K369" s="218"/>
      <c r="L369" s="212"/>
      <c r="M369" s="226"/>
      <c r="N369" s="230"/>
      <c r="O369" s="239"/>
      <c r="P369" s="237"/>
      <c r="Q369" s="236"/>
      <c r="R369" s="54"/>
    </row>
    <row r="370" spans="1:18" s="55" customFormat="1" ht="13.5" customHeight="1">
      <c r="A370" s="206" t="s">
        <v>137</v>
      </c>
      <c r="B370" s="195">
        <f>IF($D370="","",VLOOKUP($D370,'[6]男單3.0名單'!$A$6:$P$261,15))</f>
        <v>0</v>
      </c>
      <c r="C370" s="196">
        <f>IF($D370="","",VLOOKUP($D370,'[6]男單3.0名單'!$A$6:$P$261,16))</f>
        <v>0</v>
      </c>
      <c r="D370" s="197">
        <v>222</v>
      </c>
      <c r="E370" s="198" t="str">
        <f>UPPER(IF($D370="","",VLOOKUP($D370,'[6]男單3.0名單'!$A$6:$P$261,2)))</f>
        <v>BYE</v>
      </c>
      <c r="F370" s="460">
        <f>IF($D370="","",VLOOKUP($D370,'[6]男單3.0名單'!$A$6:$P$261,3))</f>
        <v>0</v>
      </c>
      <c r="G370" s="460"/>
      <c r="H370" s="460"/>
      <c r="I370" s="218"/>
      <c r="J370" s="212"/>
      <c r="K370" s="212"/>
      <c r="L370" s="212"/>
      <c r="M370" s="226"/>
      <c r="N370" s="230"/>
      <c r="O370" s="239"/>
      <c r="P370" s="237"/>
      <c r="Q370" s="236"/>
      <c r="R370" s="54"/>
    </row>
    <row r="371" spans="1:18" s="55" customFormat="1" ht="13.5" customHeight="1">
      <c r="A371" s="206"/>
      <c r="B371" s="207"/>
      <c r="C371" s="208"/>
      <c r="D371" s="209"/>
      <c r="E371" s="200"/>
      <c r="F371" s="200"/>
      <c r="G371" s="200"/>
      <c r="H371" s="210" t="s">
        <v>14</v>
      </c>
      <c r="I371" s="212"/>
      <c r="J371" s="212"/>
      <c r="K371" s="212"/>
      <c r="L371" s="220" t="s">
        <v>14</v>
      </c>
      <c r="M371" s="227" t="s">
        <v>529</v>
      </c>
      <c r="N371" s="199" t="str">
        <f>UPPER(IF(OR(M371="a",M371="as"),L367,IF(OR(M371="b",M371="bs"),L375,)))</f>
        <v>黃健峰</v>
      </c>
      <c r="O371" s="244"/>
      <c r="P371" s="237"/>
      <c r="Q371" s="236"/>
      <c r="R371" s="54"/>
    </row>
    <row r="372" spans="1:18" s="55" customFormat="1" ht="13.5" customHeight="1">
      <c r="A372" s="206" t="s">
        <v>138</v>
      </c>
      <c r="B372" s="195">
        <f>IF($D372="","",VLOOKUP($D372,'[6]男單3.0名單'!$A$6:$P$261,15))</f>
        <v>0</v>
      </c>
      <c r="C372" s="196">
        <f>IF($D372="","",VLOOKUP($D372,'[6]男單3.0名單'!$A$6:$P$261,16))</f>
        <v>0</v>
      </c>
      <c r="D372" s="197">
        <v>78</v>
      </c>
      <c r="E372" s="198" t="str">
        <f>UPPER(IF($D372="","",VLOOKUP($D372,'[6]男單3.0名單'!$A$6:$P$261,2)))</f>
        <v>林政緯</v>
      </c>
      <c r="F372" s="460">
        <f>IF($D372="","",VLOOKUP($D372,'[6]男單3.0名單'!$A$6:$P$261,3))</f>
        <v>0</v>
      </c>
      <c r="G372" s="460"/>
      <c r="H372" s="460"/>
      <c r="I372" s="199"/>
      <c r="J372" s="212"/>
      <c r="K372" s="212"/>
      <c r="L372" s="212"/>
      <c r="M372" s="226"/>
      <c r="N372" s="212">
        <v>61</v>
      </c>
      <c r="O372" s="229"/>
      <c r="P372" s="237"/>
      <c r="Q372" s="236"/>
      <c r="R372" s="54"/>
    </row>
    <row r="373" spans="1:18" s="55" customFormat="1" ht="13.5" customHeight="1">
      <c r="A373" s="206"/>
      <c r="B373" s="207"/>
      <c r="C373" s="208"/>
      <c r="D373" s="209"/>
      <c r="E373" s="200"/>
      <c r="F373" s="200"/>
      <c r="G373" s="200"/>
      <c r="H373" s="210" t="s">
        <v>14</v>
      </c>
      <c r="I373" s="211" t="s">
        <v>470</v>
      </c>
      <c r="J373" s="199" t="str">
        <f>UPPER(IF(OR(I373="a",I373="as"),E372,IF(OR(I373="b",I373="bs"),E374,)))</f>
        <v>林政緯</v>
      </c>
      <c r="K373" s="199"/>
      <c r="L373" s="212"/>
      <c r="M373" s="226"/>
      <c r="N373" s="230"/>
      <c r="O373" s="229"/>
      <c r="P373" s="237"/>
      <c r="Q373" s="236"/>
      <c r="R373" s="54"/>
    </row>
    <row r="374" spans="1:18" s="55" customFormat="1" ht="13.5" customHeight="1">
      <c r="A374" s="206" t="s">
        <v>139</v>
      </c>
      <c r="B374" s="195">
        <f>IF($D374="","",VLOOKUP($D374,'[6]男單3.0名單'!$A$6:$P$261,15))</f>
        <v>0</v>
      </c>
      <c r="C374" s="196">
        <f>IF($D374="","",VLOOKUP($D374,'[6]男單3.0名單'!$A$6:$P$261,16))</f>
        <v>0</v>
      </c>
      <c r="D374" s="197">
        <v>222</v>
      </c>
      <c r="E374" s="198" t="str">
        <f>UPPER(IF($D374="","",VLOOKUP($D374,'[6]男單3.0名單'!$A$6:$P$261,2)))</f>
        <v>BYE</v>
      </c>
      <c r="F374" s="460">
        <f>IF($D374="","",VLOOKUP($D374,'[6]男單3.0名單'!$A$6:$P$261,3))</f>
        <v>0</v>
      </c>
      <c r="G374" s="460"/>
      <c r="H374" s="460"/>
      <c r="I374" s="218"/>
      <c r="J374" s="212"/>
      <c r="K374" s="219"/>
      <c r="L374" s="212"/>
      <c r="M374" s="226"/>
      <c r="N374" s="230"/>
      <c r="O374" s="229"/>
      <c r="P374" s="237"/>
      <c r="Q374" s="236"/>
      <c r="R374" s="54"/>
    </row>
    <row r="375" spans="1:18" s="55" customFormat="1" ht="13.5" customHeight="1">
      <c r="A375" s="194"/>
      <c r="B375" s="207"/>
      <c r="C375" s="208"/>
      <c r="D375" s="209"/>
      <c r="E375" s="200"/>
      <c r="F375" s="200"/>
      <c r="G375" s="200"/>
      <c r="H375" s="200"/>
      <c r="I375" s="212"/>
      <c r="J375" s="220" t="s">
        <v>14</v>
      </c>
      <c r="K375" s="227"/>
      <c r="L375" s="199">
        <f>UPPER(IF(OR(K375="a",K375="as"),J373,IF(OR(K375="b",K375="bs"),J377,)))</f>
      </c>
      <c r="M375" s="232"/>
      <c r="N375" s="230"/>
      <c r="O375" s="229"/>
      <c r="P375" s="237"/>
      <c r="Q375" s="236"/>
      <c r="R375" s="54"/>
    </row>
    <row r="376" spans="1:18" s="55" customFormat="1" ht="13.5" customHeight="1">
      <c r="A376" s="206" t="s">
        <v>140</v>
      </c>
      <c r="B376" s="195">
        <f>IF($D376="","",VLOOKUP($D376,'[6]男單3.0名單'!$A$6:$P$261,15))</f>
        <v>0</v>
      </c>
      <c r="C376" s="196">
        <f>IF($D376="","",VLOOKUP($D376,'[6]男單3.0名單'!$A$6:$P$261,16))</f>
        <v>0</v>
      </c>
      <c r="D376" s="197">
        <v>46</v>
      </c>
      <c r="E376" s="198" t="str">
        <f>UPPER(IF($D376="","",VLOOKUP($D376,'[6]男單3.0名單'!$A$6:$P$261,2)))</f>
        <v>林威廷</v>
      </c>
      <c r="F376" s="460" t="str">
        <f>IF($D376="","",VLOOKUP($D376,'[6]男單3.0名單'!$A$6:$P$261,3))</f>
        <v>景文中學</v>
      </c>
      <c r="G376" s="460"/>
      <c r="H376" s="460"/>
      <c r="I376" s="199"/>
      <c r="J376" s="212"/>
      <c r="K376" s="219"/>
      <c r="L376" s="212">
        <v>62</v>
      </c>
      <c r="M376" s="224"/>
      <c r="N376" s="230"/>
      <c r="O376" s="229"/>
      <c r="P376" s="237"/>
      <c r="Q376" s="236"/>
      <c r="R376" s="54"/>
    </row>
    <row r="377" spans="1:18" s="55" customFormat="1" ht="13.5" customHeight="1">
      <c r="A377" s="206"/>
      <c r="B377" s="207"/>
      <c r="C377" s="208"/>
      <c r="D377" s="209"/>
      <c r="E377" s="200"/>
      <c r="F377" s="200"/>
      <c r="G377" s="200"/>
      <c r="H377" s="210" t="s">
        <v>14</v>
      </c>
      <c r="I377" s="211" t="s">
        <v>470</v>
      </c>
      <c r="J377" s="199" t="str">
        <f>UPPER(IF(OR(I377="a",I377="as"),E376,IF(OR(I377="b",I377="bs"),E378,)))</f>
        <v>林威廷</v>
      </c>
      <c r="K377" s="218"/>
      <c r="L377" s="212"/>
      <c r="M377" s="224"/>
      <c r="N377" s="230"/>
      <c r="O377" s="229"/>
      <c r="P377" s="245"/>
      <c r="Q377" s="236"/>
      <c r="R377" s="54"/>
    </row>
    <row r="378" spans="1:18" s="55" customFormat="1" ht="13.5" customHeight="1">
      <c r="A378" s="206" t="s">
        <v>141</v>
      </c>
      <c r="B378" s="195">
        <f>IF($D378="","",VLOOKUP($D378,'[6]男單3.0名單'!$A$6:$P$261,15))</f>
        <v>0</v>
      </c>
      <c r="C378" s="196">
        <f>IF($D378="","",VLOOKUP($D378,'[6]男單3.0名單'!$A$6:$P$261,16))</f>
        <v>0</v>
      </c>
      <c r="D378" s="197">
        <v>222</v>
      </c>
      <c r="E378" s="198" t="str">
        <f>UPPER(IF($D378="","",VLOOKUP($D378,'[6]男單3.0名單'!$A$6:$P$261,2)))</f>
        <v>BYE</v>
      </c>
      <c r="F378" s="460">
        <f>IF($D378="","",VLOOKUP($D378,'[6]男單3.0名單'!$A$6:$P$261,3))</f>
        <v>0</v>
      </c>
      <c r="G378" s="460"/>
      <c r="H378" s="460"/>
      <c r="I378" s="218"/>
      <c r="J378" s="212"/>
      <c r="K378" s="212"/>
      <c r="L378" s="212"/>
      <c r="M378" s="224"/>
      <c r="N378" s="230"/>
      <c r="O378" s="229"/>
      <c r="P378" s="237"/>
      <c r="Q378" s="236"/>
      <c r="R378" s="54"/>
    </row>
    <row r="379" spans="1:18" s="55" customFormat="1" ht="13.5" customHeight="1">
      <c r="A379" s="206"/>
      <c r="B379" s="207"/>
      <c r="C379" s="208"/>
      <c r="D379" s="209"/>
      <c r="E379" s="200"/>
      <c r="F379" s="200"/>
      <c r="G379" s="200"/>
      <c r="H379" s="200"/>
      <c r="I379" s="212"/>
      <c r="J379" s="212"/>
      <c r="K379" s="212"/>
      <c r="L379" s="212"/>
      <c r="M379" s="224"/>
      <c r="N379" s="220" t="s">
        <v>14</v>
      </c>
      <c r="O379" s="227" t="s">
        <v>478</v>
      </c>
      <c r="P379" s="218" t="str">
        <f>UPPER(IF(OR(O379="a",O379="as"),N371,IF(OR(O379="b",O379="bs"),N387,)))</f>
        <v>黃健峰</v>
      </c>
      <c r="Q379" s="246"/>
      <c r="R379" s="54"/>
    </row>
    <row r="380" spans="1:18" s="55" customFormat="1" ht="13.5" customHeight="1">
      <c r="A380" s="206" t="s">
        <v>142</v>
      </c>
      <c r="B380" s="195">
        <f>IF($D380="","",VLOOKUP($D380,'[6]男單3.0名單'!$A$6:$P$261,15))</f>
        <v>0</v>
      </c>
      <c r="C380" s="196">
        <f>IF($D380="","",VLOOKUP($D380,'[6]男單3.0名單'!$A$6:$P$261,16))</f>
        <v>0</v>
      </c>
      <c r="D380" s="197">
        <v>128</v>
      </c>
      <c r="E380" s="198" t="str">
        <f>UPPER(IF($D380="","",VLOOKUP($D380,'[6]男單3.0名單'!$A$6:$P$261,2)))</f>
        <v>鄭之岳</v>
      </c>
      <c r="F380" s="460" t="str">
        <f>IF($D380="","",VLOOKUP($D380,'[6]男單3.0名單'!$A$6:$P$261,3))</f>
        <v>北台灣技術學院</v>
      </c>
      <c r="G380" s="460"/>
      <c r="H380" s="460"/>
      <c r="I380" s="199"/>
      <c r="J380" s="212"/>
      <c r="K380" s="212"/>
      <c r="L380" s="212"/>
      <c r="M380" s="224"/>
      <c r="N380" s="230"/>
      <c r="O380" s="229"/>
      <c r="P380" s="212">
        <v>63</v>
      </c>
      <c r="Q380" s="231"/>
      <c r="R380" s="54"/>
    </row>
    <row r="381" spans="1:18" s="55" customFormat="1" ht="13.5" customHeight="1">
      <c r="A381" s="194"/>
      <c r="B381" s="207"/>
      <c r="C381" s="208"/>
      <c r="D381" s="209"/>
      <c r="E381" s="200"/>
      <c r="F381" s="200"/>
      <c r="G381" s="200"/>
      <c r="H381" s="210" t="s">
        <v>14</v>
      </c>
      <c r="I381" s="211" t="s">
        <v>470</v>
      </c>
      <c r="J381" s="199" t="str">
        <f>UPPER(IF(OR(I381="a",I381="as"),E380,IF(OR(I381="b",I381="bs"),E382,)))</f>
        <v>鄭之岳</v>
      </c>
      <c r="K381" s="199"/>
      <c r="L381" s="212"/>
      <c r="M381" s="224"/>
      <c r="N381" s="230"/>
      <c r="O381" s="229"/>
      <c r="P381" s="230"/>
      <c r="Q381" s="231"/>
      <c r="R381" s="54"/>
    </row>
    <row r="382" spans="1:18" s="55" customFormat="1" ht="13.5" customHeight="1">
      <c r="A382" s="206" t="s">
        <v>143</v>
      </c>
      <c r="B382" s="195">
        <f>IF($D382="","",VLOOKUP($D382,'[6]男單3.0名單'!$A$6:$P$261,15))</f>
        <v>0</v>
      </c>
      <c r="C382" s="196">
        <f>IF($D382="","",VLOOKUP($D382,'[6]男單3.0名單'!$A$6:$P$261,16))</f>
        <v>0</v>
      </c>
      <c r="D382" s="197">
        <v>222</v>
      </c>
      <c r="E382" s="198" t="str">
        <f>UPPER(IF($D382="","",VLOOKUP($D382,'[6]男單3.0名單'!$A$6:$P$261,2)))</f>
        <v>BYE</v>
      </c>
      <c r="F382" s="460">
        <f>IF($D382="","",VLOOKUP($D382,'[6]男單3.0名單'!$A$6:$P$261,3))</f>
        <v>0</v>
      </c>
      <c r="G382" s="460"/>
      <c r="H382" s="460"/>
      <c r="I382" s="218"/>
      <c r="J382" s="212"/>
      <c r="K382" s="219"/>
      <c r="L382" s="212"/>
      <c r="M382" s="224"/>
      <c r="N382" s="230"/>
      <c r="O382" s="229"/>
      <c r="P382" s="230"/>
      <c r="Q382" s="231"/>
      <c r="R382" s="54"/>
    </row>
    <row r="383" spans="1:18" s="55" customFormat="1" ht="13.5" customHeight="1">
      <c r="A383" s="206"/>
      <c r="B383" s="207"/>
      <c r="C383" s="208"/>
      <c r="D383" s="209"/>
      <c r="E383" s="200"/>
      <c r="F383" s="200"/>
      <c r="G383" s="200"/>
      <c r="H383" s="200"/>
      <c r="I383" s="212"/>
      <c r="J383" s="220" t="s">
        <v>14</v>
      </c>
      <c r="K383" s="227" t="s">
        <v>472</v>
      </c>
      <c r="L383" s="199" t="str">
        <f>UPPER(IF(OR(K383="a",K383="as"),J381,IF(OR(K383="b",K383="bs"),J385,)))</f>
        <v>蔡文凱</v>
      </c>
      <c r="M383" s="228"/>
      <c r="N383" s="230"/>
      <c r="O383" s="229"/>
      <c r="P383" s="230"/>
      <c r="Q383" s="231"/>
      <c r="R383" s="54"/>
    </row>
    <row r="384" spans="1:18" s="55" customFormat="1" ht="13.5" customHeight="1">
      <c r="A384" s="206" t="s">
        <v>144</v>
      </c>
      <c r="B384" s="195">
        <f>IF($D384="","",VLOOKUP($D384,'[6]男單3.0名單'!$A$6:$P$261,15))</f>
        <v>0</v>
      </c>
      <c r="C384" s="196">
        <f>IF($D384="","",VLOOKUP($D384,'[6]男單3.0名單'!$A$6:$P$261,16))</f>
        <v>0</v>
      </c>
      <c r="D384" s="197">
        <v>108</v>
      </c>
      <c r="E384" s="198" t="str">
        <f>UPPER(IF($D384="","",VLOOKUP($D384,'[6]男單3.0名單'!$A$6:$P$261,2)))</f>
        <v>蔡文凱</v>
      </c>
      <c r="F384" s="460" t="str">
        <f>IF($D384="","",VLOOKUP($D384,'[6]男單3.0名單'!$A$6:$P$261,3))</f>
        <v>北斗網球場</v>
      </c>
      <c r="G384" s="460"/>
      <c r="H384" s="460"/>
      <c r="I384" s="199"/>
      <c r="J384" s="212"/>
      <c r="K384" s="219"/>
      <c r="L384" s="212">
        <v>60</v>
      </c>
      <c r="M384" s="226"/>
      <c r="N384" s="230"/>
      <c r="O384" s="229"/>
      <c r="P384" s="230"/>
      <c r="Q384" s="231"/>
      <c r="R384" s="96"/>
    </row>
    <row r="385" spans="1:18" s="55" customFormat="1" ht="13.5" customHeight="1">
      <c r="A385" s="206"/>
      <c r="B385" s="207"/>
      <c r="C385" s="208"/>
      <c r="D385" s="209"/>
      <c r="E385" s="200"/>
      <c r="F385" s="200"/>
      <c r="G385" s="200"/>
      <c r="H385" s="210" t="s">
        <v>14</v>
      </c>
      <c r="I385" s="211" t="s">
        <v>470</v>
      </c>
      <c r="J385" s="199" t="str">
        <f>UPPER(IF(OR(I385="a",I385="as"),E384,IF(OR(I385="b",I385="bs"),E386,)))</f>
        <v>蔡文凱</v>
      </c>
      <c r="K385" s="218"/>
      <c r="L385" s="212"/>
      <c r="M385" s="226"/>
      <c r="N385" s="230"/>
      <c r="O385" s="229"/>
      <c r="P385" s="230"/>
      <c r="Q385" s="231"/>
      <c r="R385" s="54"/>
    </row>
    <row r="386" spans="1:18" s="55" customFormat="1" ht="13.5" customHeight="1">
      <c r="A386" s="206" t="s">
        <v>145</v>
      </c>
      <c r="B386" s="195">
        <f>IF($D386="","",VLOOKUP($D386,'[6]男單3.0名單'!$A$6:$P$261,15))</f>
        <v>0</v>
      </c>
      <c r="C386" s="196">
        <f>IF($D386="","",VLOOKUP($D386,'[6]男單3.0名單'!$A$6:$P$261,16))</f>
        <v>0</v>
      </c>
      <c r="D386" s="197">
        <v>222</v>
      </c>
      <c r="E386" s="198" t="str">
        <f>UPPER(IF($D386="","",VLOOKUP($D386,'[6]男單3.0名單'!$A$6:$P$261,2)))</f>
        <v>BYE</v>
      </c>
      <c r="F386" s="460">
        <f>IF($D386="","",VLOOKUP($D386,'[6]男單3.0名單'!$A$6:$P$261,3))</f>
        <v>0</v>
      </c>
      <c r="G386" s="460"/>
      <c r="H386" s="460"/>
      <c r="I386" s="218"/>
      <c r="J386" s="212"/>
      <c r="K386" s="212"/>
      <c r="L386" s="212"/>
      <c r="M386" s="226"/>
      <c r="N386" s="230"/>
      <c r="O386" s="229"/>
      <c r="P386" s="230"/>
      <c r="Q386" s="231"/>
      <c r="R386" s="54"/>
    </row>
    <row r="387" spans="1:18" s="55" customFormat="1" ht="13.5" customHeight="1">
      <c r="A387" s="194"/>
      <c r="B387" s="207"/>
      <c r="C387" s="208"/>
      <c r="D387" s="209"/>
      <c r="E387" s="200"/>
      <c r="F387" s="200"/>
      <c r="G387" s="200"/>
      <c r="H387" s="210" t="s">
        <v>14</v>
      </c>
      <c r="I387" s="212"/>
      <c r="J387" s="212"/>
      <c r="K387" s="212"/>
      <c r="L387" s="220" t="s">
        <v>14</v>
      </c>
      <c r="M387" s="227" t="s">
        <v>529</v>
      </c>
      <c r="N387" s="199" t="str">
        <f>UPPER(IF(OR(M387="a",M387="as"),L383,IF(OR(M387="b",M387="bs"),L391,)))</f>
        <v>蔡文凱</v>
      </c>
      <c r="O387" s="238"/>
      <c r="P387" s="230"/>
      <c r="Q387" s="231"/>
      <c r="R387" s="54"/>
    </row>
    <row r="388" spans="1:18" s="55" customFormat="1" ht="13.5" customHeight="1">
      <c r="A388" s="206" t="s">
        <v>146</v>
      </c>
      <c r="B388" s="195">
        <f>IF($D388="","",VLOOKUP($D388,'[6]男單3.0名單'!$A$6:$P$261,15))</f>
        <v>0</v>
      </c>
      <c r="C388" s="196">
        <f>IF($D388="","",VLOOKUP($D388,'[6]男單3.0名單'!$A$6:$P$261,16))</f>
        <v>0</v>
      </c>
      <c r="D388" s="197">
        <v>12</v>
      </c>
      <c r="E388" s="198" t="str">
        <f>UPPER(IF($D388="","",VLOOKUP($D388,'[6]男單3.0名單'!$A$6:$P$261,2)))</f>
        <v>梁家維</v>
      </c>
      <c r="F388" s="460" t="str">
        <f>IF($D388="","",VLOOKUP($D388,'[6]男單3.0名單'!$A$6:$P$261,3))</f>
        <v>交通大學</v>
      </c>
      <c r="G388" s="460"/>
      <c r="H388" s="460"/>
      <c r="I388" s="199"/>
      <c r="J388" s="212"/>
      <c r="K388" s="212"/>
      <c r="L388" s="212"/>
      <c r="M388" s="226"/>
      <c r="N388" s="212">
        <v>62</v>
      </c>
      <c r="O388" s="224"/>
      <c r="P388" s="225"/>
      <c r="Q388" s="217"/>
      <c r="R388" s="54"/>
    </row>
    <row r="389" spans="1:18" s="55" customFormat="1" ht="13.5" customHeight="1">
      <c r="A389" s="206"/>
      <c r="B389" s="207"/>
      <c r="C389" s="208"/>
      <c r="D389" s="209"/>
      <c r="E389" s="200"/>
      <c r="F389" s="200"/>
      <c r="G389" s="200"/>
      <c r="H389" s="210" t="s">
        <v>14</v>
      </c>
      <c r="I389" s="211" t="s">
        <v>470</v>
      </c>
      <c r="J389" s="199" t="str">
        <f>UPPER(IF(OR(I389="a",I389="as"),E388,IF(OR(I389="b",I389="bs"),E390,)))</f>
        <v>梁家維</v>
      </c>
      <c r="K389" s="199"/>
      <c r="L389" s="212"/>
      <c r="M389" s="226"/>
      <c r="N389" s="224"/>
      <c r="O389" s="224"/>
      <c r="P389" s="225"/>
      <c r="Q389" s="217"/>
      <c r="R389" s="54"/>
    </row>
    <row r="390" spans="1:18" s="55" customFormat="1" ht="13.5" customHeight="1">
      <c r="A390" s="206" t="s">
        <v>147</v>
      </c>
      <c r="B390" s="195">
        <f>IF($D390="","",VLOOKUP($D390,'[6]男單3.0名單'!$A$6:$P$261,15))</f>
        <v>0</v>
      </c>
      <c r="C390" s="196">
        <f>IF($D390="","",VLOOKUP($D390,'[6]男單3.0名單'!$A$6:$P$261,16))</f>
        <v>0</v>
      </c>
      <c r="D390" s="197">
        <v>222</v>
      </c>
      <c r="E390" s="198" t="str">
        <f>UPPER(IF($D390="","",VLOOKUP($D390,'[6]男單3.0名單'!$A$6:$P$261,2)))</f>
        <v>BYE</v>
      </c>
      <c r="F390" s="460">
        <f>IF($D390="","",VLOOKUP($D390,'[6]男單3.0名單'!$A$6:$P$261,3))</f>
        <v>0</v>
      </c>
      <c r="G390" s="460"/>
      <c r="H390" s="460"/>
      <c r="I390" s="218"/>
      <c r="J390" s="212"/>
      <c r="K390" s="219"/>
      <c r="L390" s="212"/>
      <c r="M390" s="226"/>
      <c r="N390" s="224"/>
      <c r="O390" s="224"/>
      <c r="P390" s="225"/>
      <c r="Q390" s="217"/>
      <c r="R390" s="54"/>
    </row>
    <row r="391" spans="1:18" s="55" customFormat="1" ht="13.5" customHeight="1">
      <c r="A391" s="206"/>
      <c r="B391" s="207"/>
      <c r="C391" s="208"/>
      <c r="D391" s="209"/>
      <c r="E391" s="200"/>
      <c r="F391" s="200"/>
      <c r="G391" s="200"/>
      <c r="H391" s="200"/>
      <c r="I391" s="212"/>
      <c r="J391" s="220" t="s">
        <v>14</v>
      </c>
      <c r="K391" s="227" t="s">
        <v>470</v>
      </c>
      <c r="L391" s="199" t="str">
        <f>UPPER(IF(OR(K391="a",K391="as"),J389,IF(OR(K391="b",K391="bs"),J393,)))</f>
        <v>梁家維</v>
      </c>
      <c r="M391" s="232"/>
      <c r="N391" s="224"/>
      <c r="O391" s="224"/>
      <c r="P391" s="225"/>
      <c r="Q391" s="217"/>
      <c r="R391" s="54"/>
    </row>
    <row r="392" spans="1:18" s="55" customFormat="1" ht="13.5" customHeight="1">
      <c r="A392" s="206" t="s">
        <v>148</v>
      </c>
      <c r="B392" s="195">
        <f>IF($D392="","",VLOOKUP($D392,'[6]男單3.0名單'!$A$6:$P$261,15))</f>
        <v>0</v>
      </c>
      <c r="C392" s="196">
        <f>IF($D392="","",VLOOKUP($D392,'[6]男單3.0名單'!$A$6:$P$261,16))</f>
        <v>0</v>
      </c>
      <c r="D392" s="197">
        <v>77</v>
      </c>
      <c r="E392" s="198" t="str">
        <f>UPPER(IF($D392="","",VLOOKUP($D392,'[6]男單3.0名單'!$A$6:$P$261,2)))</f>
        <v>李宗翰</v>
      </c>
      <c r="F392" s="460">
        <f>IF($D392="","",VLOOKUP($D392,'[6]男單3.0名單'!$A$6:$P$261,3))</f>
        <v>0</v>
      </c>
      <c r="G392" s="460"/>
      <c r="H392" s="460"/>
      <c r="I392" s="199"/>
      <c r="J392" s="212"/>
      <c r="K392" s="219"/>
      <c r="L392" s="212">
        <v>63</v>
      </c>
      <c r="M392" s="224"/>
      <c r="N392" s="224"/>
      <c r="O392" s="224"/>
      <c r="P392" s="225"/>
      <c r="Q392" s="217"/>
      <c r="R392" s="54"/>
    </row>
    <row r="393" spans="1:18" s="55" customFormat="1" ht="13.5" customHeight="1">
      <c r="A393" s="194"/>
      <c r="B393" s="207"/>
      <c r="C393" s="208"/>
      <c r="D393" s="209"/>
      <c r="E393" s="200"/>
      <c r="F393" s="200"/>
      <c r="G393" s="200"/>
      <c r="H393" s="210" t="s">
        <v>14</v>
      </c>
      <c r="I393" s="211" t="s">
        <v>470</v>
      </c>
      <c r="J393" s="199" t="str">
        <f>UPPER(IF(OR(I393="a",I393="as"),E392,IF(OR(I393="b",I393="bs"),E394,)))</f>
        <v>李宗翰</v>
      </c>
      <c r="K393" s="218"/>
      <c r="L393" s="212"/>
      <c r="M393" s="224"/>
      <c r="N393" s="224"/>
      <c r="O393" s="224"/>
      <c r="P393" s="225"/>
      <c r="Q393" s="217"/>
      <c r="R393" s="54"/>
    </row>
    <row r="394" spans="1:18" s="55" customFormat="1" ht="13.5" customHeight="1">
      <c r="A394" s="206" t="s">
        <v>149</v>
      </c>
      <c r="B394" s="195">
        <f>IF($D394="","",VLOOKUP($D394,'[6]男單3.0名單'!$A$6:$P$261,15))</f>
        <v>0</v>
      </c>
      <c r="C394" s="196">
        <f>IF($D394="","",VLOOKUP($D394,'[6]男單3.0名單'!$A$6:$P$261,16))</f>
        <v>0</v>
      </c>
      <c r="D394" s="197">
        <v>222</v>
      </c>
      <c r="E394" s="198" t="str">
        <f>UPPER(IF($D394="","",VLOOKUP($D394,'[6]男單3.0名單'!$A$6:$P$261,2)))</f>
        <v>BYE</v>
      </c>
      <c r="F394" s="460">
        <f>IF($D394="","",VLOOKUP($D394,'[6]男單3.0名單'!$A$6:$P$261,3))</f>
        <v>0</v>
      </c>
      <c r="G394" s="460"/>
      <c r="H394" s="460"/>
      <c r="I394" s="218"/>
      <c r="J394" s="212"/>
      <c r="K394" s="212"/>
      <c r="L394" s="212"/>
      <c r="M394" s="212"/>
      <c r="N394" s="230"/>
      <c r="O394" s="239"/>
      <c r="P394" s="225"/>
      <c r="Q394" s="217"/>
      <c r="R394" s="54"/>
    </row>
    <row r="395" spans="1:19" s="185" customFormat="1" ht="14.25">
      <c r="A395" s="179"/>
      <c r="B395" s="180" t="s">
        <v>508</v>
      </c>
      <c r="C395" s="180" t="s">
        <v>509</v>
      </c>
      <c r="D395" s="181"/>
      <c r="E395" s="182" t="s">
        <v>510</v>
      </c>
      <c r="F395" s="462" t="s">
        <v>511</v>
      </c>
      <c r="G395" s="462"/>
      <c r="H395" s="462"/>
      <c r="I395" s="182"/>
      <c r="J395" s="180" t="s">
        <v>512</v>
      </c>
      <c r="K395" s="184"/>
      <c r="L395" s="180" t="s">
        <v>513</v>
      </c>
      <c r="M395" s="184"/>
      <c r="N395" s="180" t="s">
        <v>514</v>
      </c>
      <c r="O395" s="184"/>
      <c r="P395" s="180" t="s">
        <v>515</v>
      </c>
      <c r="Q395" s="180" t="s">
        <v>516</v>
      </c>
      <c r="S395" s="247"/>
    </row>
    <row r="396" spans="1:17" s="36" customFormat="1" ht="4.5" customHeight="1" thickBot="1">
      <c r="A396" s="206"/>
      <c r="B396" s="187"/>
      <c r="C396" s="188"/>
      <c r="D396" s="42"/>
      <c r="E396" s="189"/>
      <c r="F396" s="189"/>
      <c r="G396" s="190"/>
      <c r="H396" s="189"/>
      <c r="I396" s="191"/>
      <c r="J396" s="192"/>
      <c r="K396" s="191"/>
      <c r="L396" s="192"/>
      <c r="M396" s="191"/>
      <c r="N396" s="192"/>
      <c r="O396" s="191"/>
      <c r="P396" s="192"/>
      <c r="Q396" s="193"/>
    </row>
    <row r="397" spans="1:20" s="55" customFormat="1" ht="13.5" customHeight="1">
      <c r="A397" s="206" t="s">
        <v>150</v>
      </c>
      <c r="B397" s="195">
        <f>IF($D397="","",VLOOKUP($D397,'[6]男單3.0名單'!$A$6:$P$261,15))</f>
        <v>0</v>
      </c>
      <c r="C397" s="196">
        <f>IF($D397="","",VLOOKUP($D397,'[6]男單3.0名單'!$A$6:$P$261,16))</f>
        <v>0</v>
      </c>
      <c r="D397" s="197">
        <v>45</v>
      </c>
      <c r="E397" s="198" t="str">
        <f>UPPER(IF($D397="","",VLOOKUP($D397,'[6]男單3.0名單'!$A$6:$P$261,2)))</f>
        <v>葉志偉</v>
      </c>
      <c r="F397" s="460" t="str">
        <f>IF($D397="","",VLOOKUP($D397,'[6]男單3.0名單'!$A$6:$P$261,3))</f>
        <v>中心診所醫院</v>
      </c>
      <c r="G397" s="460"/>
      <c r="H397" s="460"/>
      <c r="I397" s="199"/>
      <c r="J397" s="200"/>
      <c r="K397" s="200"/>
      <c r="L397" s="200"/>
      <c r="M397" s="201"/>
      <c r="N397" s="202"/>
      <c r="O397" s="203"/>
      <c r="P397" s="204"/>
      <c r="Q397" s="205"/>
      <c r="R397" s="54"/>
      <c r="T397" s="56" t="e">
        <f>#REF!</f>
        <v>#REF!</v>
      </c>
    </row>
    <row r="398" spans="1:20" s="55" customFormat="1" ht="13.5" customHeight="1">
      <c r="A398" s="206"/>
      <c r="B398" s="207"/>
      <c r="C398" s="208"/>
      <c r="D398" s="209"/>
      <c r="E398" s="200"/>
      <c r="F398" s="200"/>
      <c r="G398" s="200"/>
      <c r="H398" s="210" t="s">
        <v>14</v>
      </c>
      <c r="I398" s="211" t="s">
        <v>470</v>
      </c>
      <c r="J398" s="199" t="str">
        <f>UPPER(IF(OR(I398="a",I398="as"),E397,IF(OR(I398="b",I398="bs"),E399,)))</f>
        <v>葉志偉</v>
      </c>
      <c r="K398" s="199"/>
      <c r="L398" s="212"/>
      <c r="M398" s="213"/>
      <c r="N398" s="214"/>
      <c r="O398" s="215"/>
      <c r="P398" s="216"/>
      <c r="Q398" s="217"/>
      <c r="R398" s="54"/>
      <c r="T398" s="63" t="e">
        <f>#REF!</f>
        <v>#REF!</v>
      </c>
    </row>
    <row r="399" spans="1:20" s="55" customFormat="1" ht="13.5" customHeight="1">
      <c r="A399" s="206" t="s">
        <v>151</v>
      </c>
      <c r="B399" s="195">
        <f>IF($D399="","",VLOOKUP($D399,'[6]男單3.0名單'!$A$6:$P$261,15))</f>
        <v>0</v>
      </c>
      <c r="C399" s="196">
        <f>IF($D399="","",VLOOKUP($D399,'[6]男單3.0名單'!$A$6:$P$261,16))</f>
        <v>0</v>
      </c>
      <c r="D399" s="197">
        <v>222</v>
      </c>
      <c r="E399" s="198" t="str">
        <f>UPPER(IF($D399="","",VLOOKUP($D399,'[6]男單3.0名單'!$A$6:$P$261,2)))</f>
        <v>BYE</v>
      </c>
      <c r="F399" s="460">
        <f>IF($D399="","",VLOOKUP($D399,'[6]男單3.0名單'!$A$6:$P$261,3))</f>
        <v>0</v>
      </c>
      <c r="G399" s="460"/>
      <c r="H399" s="460"/>
      <c r="I399" s="218"/>
      <c r="J399" s="212"/>
      <c r="K399" s="219"/>
      <c r="L399" s="212"/>
      <c r="M399" s="213"/>
      <c r="N399" s="214"/>
      <c r="O399" s="215"/>
      <c r="P399" s="216"/>
      <c r="Q399" s="217"/>
      <c r="R399" s="54"/>
      <c r="T399" s="63" t="e">
        <f>#REF!</f>
        <v>#REF!</v>
      </c>
    </row>
    <row r="400" spans="1:20" s="55" customFormat="1" ht="13.5" customHeight="1">
      <c r="A400" s="194"/>
      <c r="B400" s="207"/>
      <c r="C400" s="208"/>
      <c r="D400" s="209"/>
      <c r="E400" s="200"/>
      <c r="F400" s="200"/>
      <c r="G400" s="200"/>
      <c r="H400" s="200"/>
      <c r="I400" s="212"/>
      <c r="J400" s="220" t="s">
        <v>14</v>
      </c>
      <c r="K400" s="227" t="s">
        <v>470</v>
      </c>
      <c r="L400" s="199" t="str">
        <f>UPPER(IF(OR(K400="a",K400="as"),J398,IF(OR(K400="b",K400="bs"),J402,)))</f>
        <v>葉志偉</v>
      </c>
      <c r="M400" s="222"/>
      <c r="N400" s="222"/>
      <c r="O400" s="222"/>
      <c r="P400" s="216"/>
      <c r="Q400" s="217"/>
      <c r="R400" s="54"/>
      <c r="T400" s="63" t="e">
        <f>#REF!</f>
        <v>#REF!</v>
      </c>
    </row>
    <row r="401" spans="1:20" s="55" customFormat="1" ht="13.5" customHeight="1">
      <c r="A401" s="206" t="s">
        <v>152</v>
      </c>
      <c r="B401" s="195">
        <f>IF($D401="","",VLOOKUP($D401,'[6]男單3.0名單'!$A$6:$P$261,15))</f>
        <v>0</v>
      </c>
      <c r="C401" s="196">
        <f>IF($D401="","",VLOOKUP($D401,'[6]男單3.0名單'!$A$6:$P$261,16))</f>
        <v>0</v>
      </c>
      <c r="D401" s="197">
        <v>2</v>
      </c>
      <c r="E401" s="198" t="str">
        <f>UPPER(IF($D401="","",VLOOKUP($D401,'[6]男單3.0名單'!$A$6:$P$261,2)))</f>
        <v>陳孟逵</v>
      </c>
      <c r="F401" s="460" t="str">
        <f>IF($D401="","",VLOOKUP($D401,'[6]男單3.0名單'!$A$6:$P$261,3))</f>
        <v>台北醫學大學</v>
      </c>
      <c r="G401" s="460"/>
      <c r="H401" s="460"/>
      <c r="I401" s="199"/>
      <c r="J401" s="212"/>
      <c r="K401" s="219"/>
      <c r="L401" s="212">
        <v>60</v>
      </c>
      <c r="M401" s="223"/>
      <c r="N401" s="224"/>
      <c r="O401" s="224"/>
      <c r="P401" s="225"/>
      <c r="Q401" s="217"/>
      <c r="R401" s="54"/>
      <c r="T401" s="63" t="e">
        <f>#REF!</f>
        <v>#REF!</v>
      </c>
    </row>
    <row r="402" spans="1:20" s="55" customFormat="1" ht="13.5" customHeight="1">
      <c r="A402" s="206"/>
      <c r="B402" s="207"/>
      <c r="C402" s="208"/>
      <c r="D402" s="209"/>
      <c r="E402" s="200"/>
      <c r="F402" s="200"/>
      <c r="G402" s="200"/>
      <c r="H402" s="210" t="s">
        <v>14</v>
      </c>
      <c r="I402" s="211" t="s">
        <v>470</v>
      </c>
      <c r="J402" s="199" t="str">
        <f>UPPER(IF(OR(I402="a",I402="as"),E401,IF(OR(I402="b",I402="bs"),E403,)))</f>
        <v>陳孟逵</v>
      </c>
      <c r="K402" s="218"/>
      <c r="L402" s="212"/>
      <c r="M402" s="226"/>
      <c r="N402" s="224"/>
      <c r="O402" s="224"/>
      <c r="P402" s="225"/>
      <c r="Q402" s="217"/>
      <c r="R402" s="54"/>
      <c r="T402" s="63" t="e">
        <f>#REF!</f>
        <v>#REF!</v>
      </c>
    </row>
    <row r="403" spans="1:20" s="55" customFormat="1" ht="13.5" customHeight="1">
      <c r="A403" s="206" t="s">
        <v>153</v>
      </c>
      <c r="B403" s="195">
        <f>IF($D403="","",VLOOKUP($D403,'[6]男單3.0名單'!$A$6:$P$261,15))</f>
        <v>0</v>
      </c>
      <c r="C403" s="196">
        <f>IF($D403="","",VLOOKUP($D403,'[6]男單3.0名單'!$A$6:$P$261,16))</f>
        <v>0</v>
      </c>
      <c r="D403" s="197">
        <v>222</v>
      </c>
      <c r="E403" s="198" t="str">
        <f>UPPER(IF($D403="","",VLOOKUP($D403,'[6]男單3.0名單'!$A$6:$P$261,2)))</f>
        <v>BYE</v>
      </c>
      <c r="F403" s="460">
        <f>IF($D403="","",VLOOKUP($D403,'[6]男單3.0名單'!$A$6:$P$261,3))</f>
        <v>0</v>
      </c>
      <c r="G403" s="460"/>
      <c r="H403" s="460"/>
      <c r="I403" s="218"/>
      <c r="J403" s="212"/>
      <c r="K403" s="212"/>
      <c r="L403" s="212"/>
      <c r="M403" s="226"/>
      <c r="N403" s="224"/>
      <c r="O403" s="224"/>
      <c r="P403" s="225"/>
      <c r="Q403" s="217"/>
      <c r="R403" s="54"/>
      <c r="T403" s="63" t="e">
        <f>#REF!</f>
        <v>#REF!</v>
      </c>
    </row>
    <row r="404" spans="1:21" s="55" customFormat="1" ht="13.5" customHeight="1">
      <c r="A404" s="206"/>
      <c r="B404" s="207"/>
      <c r="C404" s="208"/>
      <c r="D404" s="209"/>
      <c r="E404" s="200"/>
      <c r="F404" s="200"/>
      <c r="G404" s="200"/>
      <c r="H404" s="210" t="s">
        <v>14</v>
      </c>
      <c r="I404" s="212"/>
      <c r="J404" s="212"/>
      <c r="K404" s="212"/>
      <c r="L404" s="220" t="s">
        <v>14</v>
      </c>
      <c r="M404" s="227" t="s">
        <v>529</v>
      </c>
      <c r="N404" s="199" t="str">
        <f>UPPER(IF(OR(M404="a",M404="as"),L400,IF(OR(M404="b",M404="bs"),L408,)))</f>
        <v>葉志偉</v>
      </c>
      <c r="O404" s="228"/>
      <c r="P404" s="225"/>
      <c r="Q404" s="217"/>
      <c r="R404" s="54"/>
      <c r="T404" s="63" t="e">
        <f>#REF!</f>
        <v>#REF!</v>
      </c>
      <c r="U404" s="15"/>
    </row>
    <row r="405" spans="1:20" s="55" customFormat="1" ht="13.5" customHeight="1">
      <c r="A405" s="206" t="s">
        <v>154</v>
      </c>
      <c r="B405" s="195">
        <f>IF($D405="","",VLOOKUP($D405,'[6]男單3.0名單'!$A$6:$P$261,15))</f>
        <v>0</v>
      </c>
      <c r="C405" s="196">
        <f>IF($D405="","",VLOOKUP($D405,'[6]男單3.0名單'!$A$6:$P$261,16))</f>
        <v>0</v>
      </c>
      <c r="D405" s="197">
        <v>73</v>
      </c>
      <c r="E405" s="198" t="str">
        <f>UPPER(IF($D405="","",VLOOKUP($D405,'[6]男單3.0名單'!$A$6:$P$261,2)))</f>
        <v>白平家</v>
      </c>
      <c r="F405" s="460">
        <f>IF($D405="","",VLOOKUP($D405,'[6]男單3.0名單'!$A$6:$P$261,3))</f>
        <v>0</v>
      </c>
      <c r="G405" s="460"/>
      <c r="H405" s="460"/>
      <c r="I405" s="199"/>
      <c r="J405" s="212"/>
      <c r="K405" s="212"/>
      <c r="L405" s="212"/>
      <c r="M405" s="226"/>
      <c r="N405" s="212">
        <v>62</v>
      </c>
      <c r="O405" s="229"/>
      <c r="P405" s="230"/>
      <c r="Q405" s="231"/>
      <c r="R405" s="54"/>
      <c r="T405" s="63" t="e">
        <f>#REF!</f>
        <v>#REF!</v>
      </c>
    </row>
    <row r="406" spans="1:20" s="55" customFormat="1" ht="13.5" customHeight="1" thickBot="1">
      <c r="A406" s="194"/>
      <c r="B406" s="207"/>
      <c r="C406" s="208"/>
      <c r="D406" s="209"/>
      <c r="E406" s="200"/>
      <c r="F406" s="200"/>
      <c r="G406" s="200"/>
      <c r="H406" s="210" t="s">
        <v>14</v>
      </c>
      <c r="I406" s="211" t="s">
        <v>470</v>
      </c>
      <c r="J406" s="199" t="str">
        <f>UPPER(IF(OR(I406="a",I406="as"),E405,IF(OR(I406="b",I406="bs"),E407,)))</f>
        <v>白平家</v>
      </c>
      <c r="K406" s="199"/>
      <c r="L406" s="212"/>
      <c r="M406" s="226"/>
      <c r="N406" s="230"/>
      <c r="O406" s="229"/>
      <c r="P406" s="230"/>
      <c r="Q406" s="231"/>
      <c r="R406" s="54"/>
      <c r="T406" s="82" t="e">
        <f>#REF!</f>
        <v>#REF!</v>
      </c>
    </row>
    <row r="407" spans="1:18" s="55" customFormat="1" ht="13.5" customHeight="1">
      <c r="A407" s="206" t="s">
        <v>155</v>
      </c>
      <c r="B407" s="195">
        <f>IF($D407="","",VLOOKUP($D407,'[6]男單3.0名單'!$A$6:$P$261,15))</f>
        <v>0</v>
      </c>
      <c r="C407" s="196">
        <f>IF($D407="","",VLOOKUP($D407,'[6]男單3.0名單'!$A$6:$P$261,16))</f>
        <v>0</v>
      </c>
      <c r="D407" s="197">
        <v>222</v>
      </c>
      <c r="E407" s="198" t="str">
        <f>UPPER(IF($D407="","",VLOOKUP($D407,'[6]男單3.0名單'!$A$6:$P$261,2)))</f>
        <v>BYE</v>
      </c>
      <c r="F407" s="460">
        <f>IF($D407="","",VLOOKUP($D407,'[6]男單3.0名單'!$A$6:$P$261,3))</f>
        <v>0</v>
      </c>
      <c r="G407" s="460"/>
      <c r="H407" s="460"/>
      <c r="I407" s="218"/>
      <c r="J407" s="212"/>
      <c r="K407" s="219"/>
      <c r="L407" s="212"/>
      <c r="M407" s="226"/>
      <c r="N407" s="230"/>
      <c r="O407" s="229"/>
      <c r="P407" s="230"/>
      <c r="Q407" s="231"/>
      <c r="R407" s="54"/>
    </row>
    <row r="408" spans="1:18" s="55" customFormat="1" ht="13.5" customHeight="1">
      <c r="A408" s="206"/>
      <c r="B408" s="207"/>
      <c r="C408" s="208"/>
      <c r="D408" s="209"/>
      <c r="E408" s="200"/>
      <c r="F408" s="200"/>
      <c r="G408" s="200"/>
      <c r="H408" s="200"/>
      <c r="I408" s="212"/>
      <c r="J408" s="220" t="s">
        <v>14</v>
      </c>
      <c r="K408" s="227" t="s">
        <v>470</v>
      </c>
      <c r="L408" s="199" t="str">
        <f>UPPER(IF(OR(K408="a",K408="as"),J406,IF(OR(K408="b",K408="bs"),J410,)))</f>
        <v>白平家</v>
      </c>
      <c r="M408" s="232"/>
      <c r="N408" s="230"/>
      <c r="O408" s="229"/>
      <c r="P408" s="230"/>
      <c r="Q408" s="231"/>
      <c r="R408" s="54"/>
    </row>
    <row r="409" spans="1:18" s="55" customFormat="1" ht="13.5" customHeight="1">
      <c r="A409" s="206" t="s">
        <v>156</v>
      </c>
      <c r="B409" s="195">
        <f>IF($D409="","",VLOOKUP($D409,'[6]男單3.0名單'!$A$6:$P$261,15))</f>
        <v>0</v>
      </c>
      <c r="C409" s="196">
        <f>IF($D409="","",VLOOKUP($D409,'[6]男單3.0名單'!$A$6:$P$261,16))</f>
        <v>0</v>
      </c>
      <c r="D409" s="197">
        <v>11</v>
      </c>
      <c r="E409" s="198" t="str">
        <f>UPPER(IF($D409="","",VLOOKUP($D409,'[6]男單3.0名單'!$A$6:$P$261,2)))</f>
        <v>沈敬翔</v>
      </c>
      <c r="F409" s="460">
        <f>IF($D409="","",VLOOKUP($D409,'[6]男單3.0名單'!$A$6:$P$261,3))</f>
        <v>0</v>
      </c>
      <c r="G409" s="460"/>
      <c r="H409" s="460"/>
      <c r="I409" s="199"/>
      <c r="J409" s="212"/>
      <c r="K409" s="219"/>
      <c r="L409" s="212">
        <v>63</v>
      </c>
      <c r="M409" s="224"/>
      <c r="N409" s="230"/>
      <c r="O409" s="229"/>
      <c r="P409" s="230"/>
      <c r="Q409" s="231"/>
      <c r="R409" s="54"/>
    </row>
    <row r="410" spans="1:18" s="55" customFormat="1" ht="13.5" customHeight="1">
      <c r="A410" s="206"/>
      <c r="B410" s="207"/>
      <c r="C410" s="208"/>
      <c r="D410" s="209"/>
      <c r="E410" s="200"/>
      <c r="F410" s="200"/>
      <c r="G410" s="200"/>
      <c r="H410" s="210" t="s">
        <v>14</v>
      </c>
      <c r="I410" s="211" t="s">
        <v>470</v>
      </c>
      <c r="J410" s="199" t="str">
        <f>UPPER(IF(OR(I410="a",I410="as"),E409,IF(OR(I410="b",I410="bs"),E411,)))</f>
        <v>沈敬翔</v>
      </c>
      <c r="K410" s="218"/>
      <c r="L410" s="212"/>
      <c r="M410" s="224"/>
      <c r="N410" s="230"/>
      <c r="O410" s="229"/>
      <c r="P410" s="233"/>
      <c r="Q410" s="231"/>
      <c r="R410" s="54"/>
    </row>
    <row r="411" spans="1:18" s="55" customFormat="1" ht="13.5" customHeight="1">
      <c r="A411" s="206" t="s">
        <v>157</v>
      </c>
      <c r="B411" s="195">
        <f>IF($D411="","",VLOOKUP($D411,'[6]男單3.0名單'!$A$6:$P$261,15))</f>
        <v>0</v>
      </c>
      <c r="C411" s="196">
        <f>IF($D411="","",VLOOKUP($D411,'[6]男單3.0名單'!$A$6:$P$261,16))</f>
        <v>0</v>
      </c>
      <c r="D411" s="197">
        <v>222</v>
      </c>
      <c r="E411" s="198" t="str">
        <f>UPPER(IF($D411="","",VLOOKUP($D411,'[6]男單3.0名單'!$A$6:$P$261,2)))</f>
        <v>BYE</v>
      </c>
      <c r="F411" s="460">
        <f>IF($D411="","",VLOOKUP($D411,'[6]男單3.0名單'!$A$6:$P$261,3))</f>
        <v>0</v>
      </c>
      <c r="G411" s="460"/>
      <c r="H411" s="460"/>
      <c r="I411" s="218"/>
      <c r="J411" s="212"/>
      <c r="K411" s="212"/>
      <c r="L411" s="212"/>
      <c r="M411" s="224"/>
      <c r="N411" s="230"/>
      <c r="O411" s="229"/>
      <c r="P411" s="230"/>
      <c r="Q411" s="231"/>
      <c r="R411" s="54"/>
    </row>
    <row r="412" spans="1:18" s="55" customFormat="1" ht="13.5" customHeight="1">
      <c r="A412" s="194"/>
      <c r="B412" s="207"/>
      <c r="C412" s="208"/>
      <c r="D412" s="209"/>
      <c r="E412" s="200"/>
      <c r="F412" s="200"/>
      <c r="G412" s="200"/>
      <c r="H412" s="200"/>
      <c r="I412" s="212"/>
      <c r="J412" s="212"/>
      <c r="K412" s="212"/>
      <c r="L412" s="212"/>
      <c r="M412" s="224"/>
      <c r="N412" s="220" t="s">
        <v>14</v>
      </c>
      <c r="O412" s="227" t="s">
        <v>498</v>
      </c>
      <c r="P412" s="199" t="str">
        <f>UPPER(IF(OR(O412="a",O412="as"),N404,IF(OR(O412="b",O412="bs"),N420,)))</f>
        <v>黃潤泰</v>
      </c>
      <c r="Q412" s="234"/>
      <c r="R412" s="54"/>
    </row>
    <row r="413" spans="1:18" s="55" customFormat="1" ht="13.5" customHeight="1">
      <c r="A413" s="206" t="s">
        <v>158</v>
      </c>
      <c r="B413" s="195">
        <f>IF($D413="","",VLOOKUP($D413,'[6]男單3.0名單'!$A$6:$P$261,15))</f>
        <v>0</v>
      </c>
      <c r="C413" s="196">
        <f>IF($D413="","",VLOOKUP($D413,'[6]男單3.0名單'!$A$6:$P$261,16))</f>
        <v>0</v>
      </c>
      <c r="D413" s="197">
        <v>99</v>
      </c>
      <c r="E413" s="198" t="str">
        <f>UPPER(IF($D413="","",VLOOKUP($D413,'[6]男單3.0名單'!$A$6:$P$261,2)))</f>
        <v>陳家豪</v>
      </c>
      <c r="F413" s="460" t="str">
        <f>IF($D413="","",VLOOKUP($D413,'[6]男單3.0名單'!$A$6:$P$261,3))</f>
        <v>台灣銀行</v>
      </c>
      <c r="G413" s="460"/>
      <c r="H413" s="460"/>
      <c r="I413" s="199"/>
      <c r="J413" s="212"/>
      <c r="K413" s="212"/>
      <c r="L413" s="212"/>
      <c r="M413" s="224"/>
      <c r="N413" s="230"/>
      <c r="O413" s="229"/>
      <c r="P413" s="235">
        <v>64</v>
      </c>
      <c r="Q413" s="236"/>
      <c r="R413" s="54"/>
    </row>
    <row r="414" spans="1:18" s="55" customFormat="1" ht="13.5" customHeight="1">
      <c r="A414" s="206"/>
      <c r="B414" s="207"/>
      <c r="C414" s="208"/>
      <c r="D414" s="209"/>
      <c r="E414" s="200"/>
      <c r="F414" s="200"/>
      <c r="G414" s="200"/>
      <c r="H414" s="210" t="s">
        <v>14</v>
      </c>
      <c r="I414" s="211" t="s">
        <v>470</v>
      </c>
      <c r="J414" s="199" t="str">
        <f>UPPER(IF(OR(I414="a",I414="as"),E413,IF(OR(I414="b",I414="bs"),E415,)))</f>
        <v>陳家豪</v>
      </c>
      <c r="K414" s="199"/>
      <c r="L414" s="212"/>
      <c r="M414" s="224"/>
      <c r="N414" s="230"/>
      <c r="O414" s="229"/>
      <c r="P414" s="237"/>
      <c r="Q414" s="236"/>
      <c r="R414" s="54"/>
    </row>
    <row r="415" spans="1:18" s="55" customFormat="1" ht="13.5" customHeight="1">
      <c r="A415" s="206" t="s">
        <v>159</v>
      </c>
      <c r="B415" s="195">
        <f>IF($D415="","",VLOOKUP($D415,'[6]男單3.0名單'!$A$6:$P$261,15))</f>
        <v>0</v>
      </c>
      <c r="C415" s="196">
        <f>IF($D415="","",VLOOKUP($D415,'[6]男單3.0名單'!$A$6:$P$261,16))</f>
        <v>0</v>
      </c>
      <c r="D415" s="197">
        <v>222</v>
      </c>
      <c r="E415" s="198" t="str">
        <f>UPPER(IF($D415="","",VLOOKUP($D415,'[6]男單3.0名單'!$A$6:$P$261,2)))</f>
        <v>BYE</v>
      </c>
      <c r="F415" s="460">
        <f>IF($D415="","",VLOOKUP($D415,'[6]男單3.0名單'!$A$6:$P$261,3))</f>
        <v>0</v>
      </c>
      <c r="G415" s="460"/>
      <c r="H415" s="460"/>
      <c r="I415" s="218"/>
      <c r="J415" s="212"/>
      <c r="K415" s="219"/>
      <c r="L415" s="212"/>
      <c r="M415" s="224"/>
      <c r="N415" s="230"/>
      <c r="O415" s="229"/>
      <c r="P415" s="237"/>
      <c r="Q415" s="236"/>
      <c r="R415" s="54"/>
    </row>
    <row r="416" spans="1:18" s="55" customFormat="1" ht="13.5" customHeight="1">
      <c r="A416" s="206"/>
      <c r="B416" s="207"/>
      <c r="C416" s="208"/>
      <c r="D416" s="209"/>
      <c r="E416" s="200"/>
      <c r="F416" s="200"/>
      <c r="G416" s="200"/>
      <c r="H416" s="200"/>
      <c r="I416" s="212"/>
      <c r="J416" s="220" t="s">
        <v>14</v>
      </c>
      <c r="K416" s="227" t="s">
        <v>470</v>
      </c>
      <c r="L416" s="199" t="str">
        <f>UPPER(IF(OR(K416="a",K416="as"),J414,IF(OR(K416="b",K416="bs"),J418,)))</f>
        <v>陳家豪</v>
      </c>
      <c r="M416" s="228"/>
      <c r="N416" s="230"/>
      <c r="O416" s="229"/>
      <c r="P416" s="237"/>
      <c r="Q416" s="236"/>
      <c r="R416" s="54"/>
    </row>
    <row r="417" spans="1:18" s="55" customFormat="1" ht="13.5" customHeight="1">
      <c r="A417" s="206" t="s">
        <v>160</v>
      </c>
      <c r="B417" s="195">
        <f>IF($D417="","",VLOOKUP($D417,'[6]男單3.0名單'!$A$6:$P$261,15))</f>
        <v>0</v>
      </c>
      <c r="C417" s="196">
        <f>IF($D417="","",VLOOKUP($D417,'[6]男單3.0名單'!$A$6:$P$261,16))</f>
        <v>0</v>
      </c>
      <c r="D417" s="197">
        <v>44</v>
      </c>
      <c r="E417" s="198" t="str">
        <f>UPPER(IF($D417="","",VLOOKUP($D417,'[6]男單3.0名單'!$A$6:$P$261,2)))</f>
        <v>盧明泉</v>
      </c>
      <c r="F417" s="460" t="str">
        <f>IF($D417="","",VLOOKUP($D417,'[6]男單3.0名單'!$A$6:$P$261,3))</f>
        <v>瑞湖</v>
      </c>
      <c r="G417" s="460"/>
      <c r="H417" s="460"/>
      <c r="I417" s="199"/>
      <c r="J417" s="212"/>
      <c r="K417" s="219"/>
      <c r="L417" s="212">
        <v>63</v>
      </c>
      <c r="M417" s="226"/>
      <c r="N417" s="230"/>
      <c r="O417" s="229"/>
      <c r="P417" s="237"/>
      <c r="Q417" s="236"/>
      <c r="R417" s="54"/>
    </row>
    <row r="418" spans="1:18" s="55" customFormat="1" ht="13.5" customHeight="1">
      <c r="A418" s="194"/>
      <c r="B418" s="207"/>
      <c r="C418" s="208"/>
      <c r="D418" s="209"/>
      <c r="E418" s="200"/>
      <c r="F418" s="200"/>
      <c r="G418" s="200"/>
      <c r="H418" s="210" t="s">
        <v>14</v>
      </c>
      <c r="I418" s="211" t="s">
        <v>470</v>
      </c>
      <c r="J418" s="199" t="str">
        <f>UPPER(IF(OR(I418="a",I418="as"),E417,IF(OR(I418="b",I418="bs"),E419,)))</f>
        <v>盧明泉</v>
      </c>
      <c r="K418" s="218"/>
      <c r="L418" s="212"/>
      <c r="M418" s="226"/>
      <c r="N418" s="230"/>
      <c r="O418" s="229"/>
      <c r="P418" s="237"/>
      <c r="Q418" s="236"/>
      <c r="R418" s="54"/>
    </row>
    <row r="419" spans="1:18" s="55" customFormat="1" ht="13.5" customHeight="1">
      <c r="A419" s="206" t="s">
        <v>161</v>
      </c>
      <c r="B419" s="195">
        <f>IF($D419="","",VLOOKUP($D419,'[6]男單3.0名單'!$A$6:$P$261,15))</f>
        <v>0</v>
      </c>
      <c r="C419" s="196">
        <f>IF($D419="","",VLOOKUP($D419,'[6]男單3.0名單'!$A$6:$P$261,16))</f>
        <v>0</v>
      </c>
      <c r="D419" s="197">
        <v>222</v>
      </c>
      <c r="E419" s="198" t="str">
        <f>UPPER(IF($D419="","",VLOOKUP($D419,'[6]男單3.0名單'!$A$6:$P$261,2)))</f>
        <v>BYE</v>
      </c>
      <c r="F419" s="460">
        <f>IF($D419="","",VLOOKUP($D419,'[6]男單3.0名單'!$A$6:$P$261,3))</f>
        <v>0</v>
      </c>
      <c r="G419" s="460"/>
      <c r="H419" s="460"/>
      <c r="I419" s="218"/>
      <c r="J419" s="212"/>
      <c r="K419" s="212"/>
      <c r="L419" s="212"/>
      <c r="M419" s="226"/>
      <c r="N419" s="230"/>
      <c r="O419" s="229"/>
      <c r="P419" s="237"/>
      <c r="Q419" s="236"/>
      <c r="R419" s="54"/>
    </row>
    <row r="420" spans="1:18" s="55" customFormat="1" ht="13.5" customHeight="1">
      <c r="A420" s="206"/>
      <c r="B420" s="207"/>
      <c r="C420" s="208"/>
      <c r="D420" s="209"/>
      <c r="E420" s="200"/>
      <c r="F420" s="200"/>
      <c r="G420" s="200"/>
      <c r="H420" s="210" t="s">
        <v>14</v>
      </c>
      <c r="I420" s="212"/>
      <c r="J420" s="212"/>
      <c r="K420" s="212"/>
      <c r="L420" s="220" t="s">
        <v>14</v>
      </c>
      <c r="M420" s="227" t="s">
        <v>540</v>
      </c>
      <c r="N420" s="199" t="str">
        <f>UPPER(IF(OR(M420="a",M420="as"),L416,IF(OR(M420="b",M420="bs"),L424,)))</f>
        <v>黃潤泰</v>
      </c>
      <c r="O420" s="238"/>
      <c r="P420" s="237"/>
      <c r="Q420" s="236"/>
      <c r="R420" s="54"/>
    </row>
    <row r="421" spans="1:18" s="55" customFormat="1" ht="13.5" customHeight="1">
      <c r="A421" s="206" t="s">
        <v>162</v>
      </c>
      <c r="B421" s="195">
        <f>IF($D421="","",VLOOKUP($D421,'[6]男單3.0名單'!$A$6:$P$261,15))</f>
        <v>0</v>
      </c>
      <c r="C421" s="196">
        <f>IF($D421="","",VLOOKUP($D421,'[6]男單3.0名單'!$A$6:$P$261,16))</f>
        <v>0</v>
      </c>
      <c r="D421" s="197">
        <v>3</v>
      </c>
      <c r="E421" s="198" t="str">
        <f>UPPER(IF($D421="","",VLOOKUP($D421,'[6]男單3.0名單'!$A$6:$P$261,2)))</f>
        <v>郭忠豪</v>
      </c>
      <c r="F421" s="460" t="str">
        <f>IF($D421="","",VLOOKUP($D421,'[6]男單3.0名單'!$A$6:$P$261,3))</f>
        <v>中研院史語所</v>
      </c>
      <c r="G421" s="460"/>
      <c r="H421" s="460"/>
      <c r="I421" s="199"/>
      <c r="J421" s="212"/>
      <c r="K421" s="212"/>
      <c r="L421" s="212"/>
      <c r="M421" s="226"/>
      <c r="N421" s="212">
        <v>63</v>
      </c>
      <c r="O421" s="239"/>
      <c r="P421" s="237"/>
      <c r="Q421" s="236"/>
      <c r="R421" s="54"/>
    </row>
    <row r="422" spans="1:18" s="55" customFormat="1" ht="13.5" customHeight="1">
      <c r="A422" s="206"/>
      <c r="B422" s="207"/>
      <c r="C422" s="208"/>
      <c r="D422" s="209"/>
      <c r="E422" s="200"/>
      <c r="F422" s="200"/>
      <c r="G422" s="200"/>
      <c r="H422" s="210" t="s">
        <v>14</v>
      </c>
      <c r="I422" s="211" t="s">
        <v>472</v>
      </c>
      <c r="J422" s="199" t="str">
        <f>UPPER(IF(OR(I422="a",I422="as"),E421,IF(OR(I422="b",I422="bs"),E423,)))</f>
        <v>黃潤泰</v>
      </c>
      <c r="K422" s="199"/>
      <c r="L422" s="212"/>
      <c r="M422" s="226"/>
      <c r="N422" s="230"/>
      <c r="O422" s="239"/>
      <c r="P422" s="237"/>
      <c r="Q422" s="236"/>
      <c r="R422" s="54"/>
    </row>
    <row r="423" spans="1:18" s="55" customFormat="1" ht="13.5" customHeight="1">
      <c r="A423" s="206" t="s">
        <v>163</v>
      </c>
      <c r="B423" s="195">
        <f>IF($D423="","",VLOOKUP($D423,'[6]男單3.0名單'!$A$6:$P$261,15))</f>
        <v>0</v>
      </c>
      <c r="C423" s="196">
        <f>IF($D423="","",VLOOKUP($D423,'[6]男單3.0名單'!$A$6:$P$261,16))</f>
        <v>0</v>
      </c>
      <c r="D423" s="197">
        <v>222</v>
      </c>
      <c r="E423" s="446" t="s">
        <v>597</v>
      </c>
      <c r="F423" s="460">
        <f>IF($D423="","",VLOOKUP($D423,'[6]男單3.0名單'!$A$6:$P$261,3))</f>
        <v>0</v>
      </c>
      <c r="G423" s="460"/>
      <c r="H423" s="460"/>
      <c r="I423" s="218"/>
      <c r="J423" s="212"/>
      <c r="K423" s="219"/>
      <c r="L423" s="212"/>
      <c r="M423" s="226"/>
      <c r="N423" s="230"/>
      <c r="O423" s="239"/>
      <c r="P423" s="237"/>
      <c r="Q423" s="236"/>
      <c r="R423" s="54"/>
    </row>
    <row r="424" spans="1:18" s="55" customFormat="1" ht="13.5" customHeight="1">
      <c r="A424" s="194"/>
      <c r="B424" s="207"/>
      <c r="C424" s="208"/>
      <c r="D424" s="209"/>
      <c r="E424" s="200"/>
      <c r="F424" s="200"/>
      <c r="G424" s="200"/>
      <c r="H424" s="200"/>
      <c r="I424" s="212"/>
      <c r="J424" s="220" t="s">
        <v>14</v>
      </c>
      <c r="K424" s="227" t="s">
        <v>470</v>
      </c>
      <c r="L424" s="199" t="str">
        <f>UPPER(IF(OR(K424="a",K424="as"),J422,IF(OR(K424="b",K424="bs"),J426,)))</f>
        <v>黃潤泰</v>
      </c>
      <c r="M424" s="232"/>
      <c r="N424" s="230"/>
      <c r="O424" s="239"/>
      <c r="P424" s="237"/>
      <c r="Q424" s="236"/>
      <c r="R424" s="54"/>
    </row>
    <row r="425" spans="1:18" s="55" customFormat="1" ht="13.5" customHeight="1">
      <c r="A425" s="206" t="s">
        <v>164</v>
      </c>
      <c r="B425" s="195">
        <f>IF($D425="","",VLOOKUP($D425,'[6]男單3.0名單'!$A$6:$P$261,15))</f>
        <v>0</v>
      </c>
      <c r="C425" s="196">
        <f>IF($D425="","",VLOOKUP($D425,'[6]男單3.0名單'!$A$6:$P$261,16))</f>
        <v>0</v>
      </c>
      <c r="D425" s="197">
        <v>127</v>
      </c>
      <c r="E425" s="198" t="str">
        <f>UPPER(IF($D425="","",VLOOKUP($D425,'[6]男單3.0名單'!$A$6:$P$261,2)))</f>
        <v>陳信全</v>
      </c>
      <c r="F425" s="460" t="str">
        <f>IF($D425="","",VLOOKUP($D425,'[6]男單3.0名單'!$A$6:$P$261,3))</f>
        <v>北台灣技術學院</v>
      </c>
      <c r="G425" s="460"/>
      <c r="H425" s="460"/>
      <c r="I425" s="199"/>
      <c r="J425" s="212"/>
      <c r="K425" s="219"/>
      <c r="L425" s="212">
        <v>62</v>
      </c>
      <c r="M425" s="224"/>
      <c r="N425" s="230"/>
      <c r="O425" s="239"/>
      <c r="P425" s="237"/>
      <c r="Q425" s="236"/>
      <c r="R425" s="54"/>
    </row>
    <row r="426" spans="1:18" s="55" customFormat="1" ht="13.5" customHeight="1">
      <c r="A426" s="206"/>
      <c r="B426" s="207"/>
      <c r="C426" s="208"/>
      <c r="D426" s="209"/>
      <c r="E426" s="200"/>
      <c r="F426" s="200"/>
      <c r="G426" s="200"/>
      <c r="H426" s="210" t="s">
        <v>14</v>
      </c>
      <c r="I426" s="211" t="s">
        <v>472</v>
      </c>
      <c r="J426" s="199" t="str">
        <f>UPPER(IF(OR(I426="a",I426="as"),E425,IF(OR(I426="b",I426="bs"),E427,)))</f>
        <v>謝宗祐</v>
      </c>
      <c r="K426" s="218"/>
      <c r="L426" s="212"/>
      <c r="M426" s="224"/>
      <c r="N426" s="230"/>
      <c r="O426" s="239"/>
      <c r="P426" s="237"/>
      <c r="Q426" s="236"/>
      <c r="R426" s="54"/>
    </row>
    <row r="427" spans="1:18" s="55" customFormat="1" ht="13.5" customHeight="1">
      <c r="A427" s="206" t="s">
        <v>165</v>
      </c>
      <c r="B427" s="195">
        <f>IF($D427="","",VLOOKUP($D427,'[6]男單3.0名單'!$A$6:$P$261,15))</f>
        <v>0</v>
      </c>
      <c r="C427" s="196">
        <f>IF($D427="","",VLOOKUP($D427,'[6]男單3.0名單'!$A$6:$P$261,16))</f>
        <v>0</v>
      </c>
      <c r="D427" s="197">
        <v>142</v>
      </c>
      <c r="E427" s="198" t="str">
        <f>UPPER(IF($D427="","",VLOOKUP($D427,'[6]男單3.0名單'!$A$6:$P$261,2)))</f>
        <v>謝宗祐</v>
      </c>
      <c r="F427" s="460" t="str">
        <f>IF($D427="","",VLOOKUP($D427,'[6]男單3.0名單'!$A$6:$P$261,3))</f>
        <v>至善國中</v>
      </c>
      <c r="G427" s="460"/>
      <c r="H427" s="460"/>
      <c r="I427" s="218"/>
      <c r="J427" s="212"/>
      <c r="K427" s="212"/>
      <c r="L427" s="212"/>
      <c r="M427" s="224"/>
      <c r="N427" s="239"/>
      <c r="O427" s="239"/>
      <c r="P427" s="237"/>
      <c r="Q427" s="236"/>
      <c r="R427" s="54"/>
    </row>
    <row r="428" spans="1:19" s="55" customFormat="1" ht="13.5" customHeight="1">
      <c r="A428" s="206"/>
      <c r="B428" s="207"/>
      <c r="C428" s="208"/>
      <c r="D428" s="209"/>
      <c r="E428" s="200"/>
      <c r="F428" s="200"/>
      <c r="G428" s="200"/>
      <c r="H428" s="200"/>
      <c r="I428" s="212"/>
      <c r="J428" s="212"/>
      <c r="K428" s="212"/>
      <c r="L428" s="212"/>
      <c r="M428" s="224"/>
      <c r="N428" s="240"/>
      <c r="O428" s="241"/>
      <c r="P428" s="242" t="s">
        <v>487</v>
      </c>
      <c r="Q428" s="199" t="str">
        <f>UPPER(IF(OR(P428="a",P428="as"),P412,IF(OR(P428="b",P428="bs"),P444,)))</f>
        <v>黃潤泰</v>
      </c>
      <c r="R428" s="54"/>
      <c r="S428" s="234" t="s">
        <v>598</v>
      </c>
    </row>
    <row r="429" spans="1:18" s="55" customFormat="1" ht="13.5" customHeight="1">
      <c r="A429" s="206" t="s">
        <v>166</v>
      </c>
      <c r="B429" s="195">
        <f>IF($D429="","",VLOOKUP($D429,'[6]男單3.0名單'!$A$6:$P$261,15))</f>
        <v>0</v>
      </c>
      <c r="C429" s="196">
        <f>IF($D429="","",VLOOKUP($D429,'[6]男單3.0名單'!$A$6:$P$261,16))</f>
        <v>0</v>
      </c>
      <c r="D429" s="197">
        <v>118</v>
      </c>
      <c r="E429" s="198" t="str">
        <f>UPPER(IF($D429="","",VLOOKUP($D429,'[6]男單3.0名單'!$A$6:$P$261,2)))</f>
        <v>杜柏翰</v>
      </c>
      <c r="F429" s="460" t="str">
        <f>IF($D429="","",VLOOKUP($D429,'[6]男單3.0名單'!$A$6:$P$261,3))</f>
        <v>中興高中</v>
      </c>
      <c r="G429" s="460"/>
      <c r="H429" s="460"/>
      <c r="I429" s="199"/>
      <c r="J429" s="212"/>
      <c r="K429" s="212"/>
      <c r="L429" s="212"/>
      <c r="M429" s="224"/>
      <c r="N429" s="220" t="s">
        <v>14</v>
      </c>
      <c r="O429" s="243" t="s">
        <v>490</v>
      </c>
      <c r="P429" s="219"/>
      <c r="Q429" s="445">
        <v>60</v>
      </c>
      <c r="R429" s="54"/>
    </row>
    <row r="430" spans="1:18" s="55" customFormat="1" ht="13.5" customHeight="1">
      <c r="A430" s="194"/>
      <c r="B430" s="207"/>
      <c r="C430" s="208"/>
      <c r="D430" s="209"/>
      <c r="E430" s="200"/>
      <c r="F430" s="200"/>
      <c r="G430" s="200"/>
      <c r="H430" s="210" t="s">
        <v>14</v>
      </c>
      <c r="I430" s="211" t="s">
        <v>470</v>
      </c>
      <c r="J430" s="199" t="str">
        <f>UPPER(IF(OR(I430="a",I430="as"),E429,IF(OR(I430="b",I430="bs"),E431,)))</f>
        <v>杜柏翰</v>
      </c>
      <c r="K430" s="199"/>
      <c r="L430" s="212"/>
      <c r="M430" s="224"/>
      <c r="N430" s="230"/>
      <c r="O430" s="239"/>
      <c r="P430" s="237"/>
      <c r="Q430" s="236"/>
      <c r="R430" s="54"/>
    </row>
    <row r="431" spans="1:18" s="55" customFormat="1" ht="13.5" customHeight="1">
      <c r="A431" s="206" t="s">
        <v>167</v>
      </c>
      <c r="B431" s="195">
        <f>IF($D431="","",VLOOKUP($D431,'[6]男單3.0名單'!$A$6:$P$261,15))</f>
        <v>0</v>
      </c>
      <c r="C431" s="196">
        <f>IF($D431="","",VLOOKUP($D431,'[6]男單3.0名單'!$A$6:$P$261,16))</f>
        <v>0</v>
      </c>
      <c r="D431" s="197">
        <v>76</v>
      </c>
      <c r="E431" s="198" t="str">
        <f>UPPER(IF($D431="","",VLOOKUP($D431,'[6]男單3.0名單'!$A$6:$P$261,2)))</f>
        <v>石肇圻</v>
      </c>
      <c r="F431" s="460">
        <f>IF($D431="","",VLOOKUP($D431,'[6]男單3.0名單'!$A$6:$P$261,3))</f>
        <v>0</v>
      </c>
      <c r="G431" s="460"/>
      <c r="H431" s="460"/>
      <c r="I431" s="218"/>
      <c r="J431" s="212"/>
      <c r="K431" s="219"/>
      <c r="L431" s="212"/>
      <c r="M431" s="224"/>
      <c r="N431" s="230"/>
      <c r="O431" s="239"/>
      <c r="P431" s="237"/>
      <c r="Q431" s="236"/>
      <c r="R431" s="54"/>
    </row>
    <row r="432" spans="1:18" s="55" customFormat="1" ht="13.5" customHeight="1">
      <c r="A432" s="206"/>
      <c r="B432" s="207"/>
      <c r="C432" s="208"/>
      <c r="D432" s="209"/>
      <c r="E432" s="200"/>
      <c r="F432" s="200"/>
      <c r="G432" s="200"/>
      <c r="H432" s="200"/>
      <c r="I432" s="212"/>
      <c r="J432" s="220" t="s">
        <v>14</v>
      </c>
      <c r="K432" s="227" t="s">
        <v>470</v>
      </c>
      <c r="L432" s="199" t="str">
        <f>UPPER(IF(OR(K432="a",K432="as"),J430,IF(OR(K432="b",K432="bs"),J434,)))</f>
        <v>杜柏翰</v>
      </c>
      <c r="M432" s="228"/>
      <c r="N432" s="230"/>
      <c r="O432" s="239"/>
      <c r="P432" s="237"/>
      <c r="Q432" s="236"/>
      <c r="R432" s="54"/>
    </row>
    <row r="433" spans="1:18" s="55" customFormat="1" ht="13.5" customHeight="1">
      <c r="A433" s="206" t="s">
        <v>168</v>
      </c>
      <c r="B433" s="195">
        <f>IF($D433="","",VLOOKUP($D433,'[6]男單3.0名單'!$A$6:$P$261,15))</f>
        <v>0</v>
      </c>
      <c r="C433" s="196">
        <f>IF($D433="","",VLOOKUP($D433,'[6]男單3.0名單'!$A$6:$P$261,16))</f>
        <v>0</v>
      </c>
      <c r="D433" s="197">
        <v>126</v>
      </c>
      <c r="E433" s="198" t="str">
        <f>UPPER(IF($D433="","",VLOOKUP($D433,'[6]男單3.0名單'!$A$6:$P$261,2)))</f>
        <v>許睿元</v>
      </c>
      <c r="F433" s="460" t="str">
        <f>IF($D433="","",VLOOKUP($D433,'[6]男單3.0名單'!$A$6:$P$261,3))</f>
        <v>台灣師範大學</v>
      </c>
      <c r="G433" s="460"/>
      <c r="H433" s="460"/>
      <c r="I433" s="199"/>
      <c r="J433" s="212"/>
      <c r="K433" s="219"/>
      <c r="L433" s="212">
        <v>63</v>
      </c>
      <c r="M433" s="226"/>
      <c r="N433" s="230"/>
      <c r="O433" s="239"/>
      <c r="P433" s="237"/>
      <c r="Q433" s="236"/>
      <c r="R433" s="54"/>
    </row>
    <row r="434" spans="1:18" s="55" customFormat="1" ht="13.5" customHeight="1">
      <c r="A434" s="206"/>
      <c r="B434" s="207"/>
      <c r="C434" s="208"/>
      <c r="D434" s="209"/>
      <c r="E434" s="200"/>
      <c r="F434" s="200"/>
      <c r="G434" s="200"/>
      <c r="H434" s="210" t="s">
        <v>14</v>
      </c>
      <c r="I434" s="211" t="s">
        <v>472</v>
      </c>
      <c r="J434" s="199" t="str">
        <f>UPPER(IF(OR(I434="a",I434="as"),E433,IF(OR(I434="b",I434="bs"),E435,)))</f>
        <v>吳志明</v>
      </c>
      <c r="K434" s="218"/>
      <c r="L434" s="212"/>
      <c r="M434" s="226"/>
      <c r="N434" s="230"/>
      <c r="O434" s="239"/>
      <c r="P434" s="237"/>
      <c r="Q434" s="236"/>
      <c r="R434" s="54"/>
    </row>
    <row r="435" spans="1:18" s="55" customFormat="1" ht="13.5" customHeight="1">
      <c r="A435" s="206" t="s">
        <v>169</v>
      </c>
      <c r="B435" s="195">
        <f>IF($D435="","",VLOOKUP($D435,'[6]男單3.0名單'!$A$6:$P$261,15))</f>
        <v>0</v>
      </c>
      <c r="C435" s="196">
        <f>IF($D435="","",VLOOKUP($D435,'[6]男單3.0名單'!$A$6:$P$261,16))</f>
        <v>0</v>
      </c>
      <c r="D435" s="197">
        <v>74</v>
      </c>
      <c r="E435" s="198" t="str">
        <f>UPPER(IF($D435="","",VLOOKUP($D435,'[6]男單3.0名單'!$A$6:$P$261,2)))</f>
        <v>吳志明</v>
      </c>
      <c r="F435" s="460" t="str">
        <f>IF($D435="","",VLOOKUP($D435,'[6]男單3.0名單'!$A$6:$P$261,3))</f>
        <v>三商美邦人壽</v>
      </c>
      <c r="G435" s="460"/>
      <c r="H435" s="460"/>
      <c r="I435" s="218"/>
      <c r="J435" s="212"/>
      <c r="K435" s="212"/>
      <c r="L435" s="212"/>
      <c r="M435" s="226"/>
      <c r="N435" s="230"/>
      <c r="O435" s="239"/>
      <c r="P435" s="237"/>
      <c r="Q435" s="236"/>
      <c r="R435" s="54"/>
    </row>
    <row r="436" spans="1:18" s="55" customFormat="1" ht="13.5" customHeight="1">
      <c r="A436" s="194"/>
      <c r="B436" s="207"/>
      <c r="C436" s="208"/>
      <c r="D436" s="209"/>
      <c r="E436" s="200"/>
      <c r="F436" s="200"/>
      <c r="G436" s="200"/>
      <c r="H436" s="210" t="s">
        <v>14</v>
      </c>
      <c r="I436" s="212"/>
      <c r="J436" s="212"/>
      <c r="K436" s="212"/>
      <c r="L436" s="220" t="s">
        <v>14</v>
      </c>
      <c r="M436" s="227" t="s">
        <v>529</v>
      </c>
      <c r="N436" s="199" t="str">
        <f>UPPER(IF(OR(M436="a",M436="as"),L432,IF(OR(M436="b",M436="bs"),L440,)))</f>
        <v>杜柏翰</v>
      </c>
      <c r="O436" s="244"/>
      <c r="P436" s="237"/>
      <c r="Q436" s="236"/>
      <c r="R436" s="54"/>
    </row>
    <row r="437" spans="1:18" s="55" customFormat="1" ht="13.5" customHeight="1">
      <c r="A437" s="206" t="s">
        <v>170</v>
      </c>
      <c r="B437" s="195">
        <f>IF($D437="","",VLOOKUP($D437,'[6]男單3.0名單'!$A$6:$P$261,15))</f>
        <v>0</v>
      </c>
      <c r="C437" s="196">
        <f>IF($D437="","",VLOOKUP($D437,'[6]男單3.0名單'!$A$6:$P$261,16))</f>
        <v>0</v>
      </c>
      <c r="D437" s="197">
        <v>4</v>
      </c>
      <c r="E437" s="198" t="str">
        <f>UPPER(IF($D437="","",VLOOKUP($D437,'[6]男單3.0名單'!$A$6:$P$261,2)))</f>
        <v>林偉弘</v>
      </c>
      <c r="F437" s="460" t="str">
        <f>IF($D437="","",VLOOKUP($D437,'[6]男單3.0名單'!$A$6:$P$261,3))</f>
        <v>三重高中</v>
      </c>
      <c r="G437" s="460"/>
      <c r="H437" s="460"/>
      <c r="I437" s="199"/>
      <c r="J437" s="212"/>
      <c r="K437" s="212"/>
      <c r="L437" s="212"/>
      <c r="M437" s="226"/>
      <c r="N437" s="212">
        <v>63</v>
      </c>
      <c r="O437" s="229"/>
      <c r="P437" s="237"/>
      <c r="Q437" s="236"/>
      <c r="R437" s="54"/>
    </row>
    <row r="438" spans="1:18" s="55" customFormat="1" ht="13.5" customHeight="1">
      <c r="A438" s="206"/>
      <c r="B438" s="207"/>
      <c r="C438" s="208"/>
      <c r="D438" s="209"/>
      <c r="E438" s="200"/>
      <c r="F438" s="200"/>
      <c r="G438" s="200"/>
      <c r="H438" s="210" t="s">
        <v>14</v>
      </c>
      <c r="I438" s="211" t="s">
        <v>472</v>
      </c>
      <c r="J438" s="199" t="str">
        <f>UPPER(IF(OR(I438="a",I438="as"),E437,IF(OR(I438="b",I438="bs"),E439,)))</f>
        <v>方-韋尃-誠</v>
      </c>
      <c r="K438" s="199"/>
      <c r="L438" s="212"/>
      <c r="M438" s="226"/>
      <c r="N438" s="230"/>
      <c r="O438" s="229"/>
      <c r="P438" s="237"/>
      <c r="Q438" s="236"/>
      <c r="R438" s="54"/>
    </row>
    <row r="439" spans="1:18" s="55" customFormat="1" ht="13.5" customHeight="1">
      <c r="A439" s="206" t="s">
        <v>171</v>
      </c>
      <c r="B439" s="195">
        <f>IF($D439="","",VLOOKUP($D439,'[6]男單3.0名單'!$A$6:$P$261,15))</f>
        <v>0</v>
      </c>
      <c r="C439" s="196">
        <f>IF($D439="","",VLOOKUP($D439,'[6]男單3.0名單'!$A$6:$P$261,16))</f>
        <v>0</v>
      </c>
      <c r="D439" s="197">
        <v>146</v>
      </c>
      <c r="E439" s="198" t="str">
        <f>UPPER(IF($D439="","",VLOOKUP($D439,'[6]男單3.0名單'!$A$6:$P$261,2)))</f>
        <v>方-韋尃-誠</v>
      </c>
      <c r="F439" s="460" t="str">
        <f>IF($D439="","",VLOOKUP($D439,'[6]男單3.0名單'!$A$6:$P$261,3))</f>
        <v>吉全</v>
      </c>
      <c r="G439" s="460"/>
      <c r="H439" s="460"/>
      <c r="I439" s="218"/>
      <c r="J439" s="212"/>
      <c r="K439" s="219"/>
      <c r="L439" s="212"/>
      <c r="M439" s="226"/>
      <c r="N439" s="230"/>
      <c r="O439" s="229"/>
      <c r="P439" s="237"/>
      <c r="Q439" s="236"/>
      <c r="R439" s="54"/>
    </row>
    <row r="440" spans="1:18" s="55" customFormat="1" ht="13.5" customHeight="1">
      <c r="A440" s="206"/>
      <c r="B440" s="207"/>
      <c r="C440" s="208"/>
      <c r="D440" s="209"/>
      <c r="E440" s="200"/>
      <c r="F440" s="200"/>
      <c r="G440" s="200"/>
      <c r="H440" s="200"/>
      <c r="I440" s="212"/>
      <c r="J440" s="220" t="s">
        <v>14</v>
      </c>
      <c r="K440" s="227" t="s">
        <v>470</v>
      </c>
      <c r="L440" s="199" t="str">
        <f>UPPER(IF(OR(K440="a",K440="as"),J438,IF(OR(K440="b",K440="bs"),J442,)))</f>
        <v>方-韋尃-誠</v>
      </c>
      <c r="M440" s="232"/>
      <c r="N440" s="230"/>
      <c r="O440" s="229"/>
      <c r="P440" s="237"/>
      <c r="Q440" s="236"/>
      <c r="R440" s="54"/>
    </row>
    <row r="441" spans="1:18" s="55" customFormat="1" ht="13.5" customHeight="1">
      <c r="A441" s="206" t="s">
        <v>172</v>
      </c>
      <c r="B441" s="195">
        <f>IF($D441="","",VLOOKUP($D441,'[6]男單3.0名單'!$A$6:$P$261,15))</f>
        <v>0</v>
      </c>
      <c r="C441" s="196">
        <f>IF($D441="","",VLOOKUP($D441,'[6]男單3.0名單'!$A$6:$P$261,16))</f>
        <v>0</v>
      </c>
      <c r="D441" s="197">
        <v>10</v>
      </c>
      <c r="E441" s="198" t="str">
        <f>UPPER(IF($D441="","",VLOOKUP($D441,'[6]男單3.0名單'!$A$6:$P$261,2)))</f>
        <v>陳毅龍</v>
      </c>
      <c r="F441" s="460" t="str">
        <f>IF($D441="","",VLOOKUP($D441,'[6]男單3.0名單'!$A$6:$P$261,3))</f>
        <v>台北市美國學校</v>
      </c>
      <c r="G441" s="460"/>
      <c r="H441" s="460"/>
      <c r="I441" s="199"/>
      <c r="J441" s="212"/>
      <c r="K441" s="219"/>
      <c r="L441" s="212">
        <v>62</v>
      </c>
      <c r="M441" s="224"/>
      <c r="N441" s="230"/>
      <c r="O441" s="229"/>
      <c r="P441" s="237"/>
      <c r="Q441" s="236"/>
      <c r="R441" s="54"/>
    </row>
    <row r="442" spans="1:18" s="55" customFormat="1" ht="13.5" customHeight="1">
      <c r="A442" s="194"/>
      <c r="B442" s="207"/>
      <c r="C442" s="208"/>
      <c r="D442" s="209"/>
      <c r="E442" s="200"/>
      <c r="F442" s="200"/>
      <c r="G442" s="200"/>
      <c r="H442" s="210" t="s">
        <v>14</v>
      </c>
      <c r="I442" s="211" t="s">
        <v>472</v>
      </c>
      <c r="J442" s="199" t="str">
        <f>UPPER(IF(OR(I442="a",I442="as"),E441,IF(OR(I442="b",I442="bs"),E443,)))</f>
        <v>鍾乘樂</v>
      </c>
      <c r="K442" s="218"/>
      <c r="L442" s="212"/>
      <c r="M442" s="224"/>
      <c r="N442" s="230"/>
      <c r="O442" s="229"/>
      <c r="P442" s="245"/>
      <c r="Q442" s="236"/>
      <c r="R442" s="54"/>
    </row>
    <row r="443" spans="1:18" s="55" customFormat="1" ht="13.5" customHeight="1">
      <c r="A443" s="206" t="s">
        <v>173</v>
      </c>
      <c r="B443" s="195">
        <f>IF($D443="","",VLOOKUP($D443,'[6]男單3.0名單'!$A$6:$P$261,15))</f>
        <v>0</v>
      </c>
      <c r="C443" s="196">
        <f>IF($D443="","",VLOOKUP($D443,'[6]男單3.0名單'!$A$6:$P$261,16))</f>
        <v>0</v>
      </c>
      <c r="D443" s="197">
        <v>106</v>
      </c>
      <c r="E443" s="198" t="str">
        <f>UPPER(IF($D443="","",VLOOKUP($D443,'[6]男單3.0名單'!$A$6:$P$261,2)))</f>
        <v>鍾乘樂</v>
      </c>
      <c r="F443" s="460">
        <f>IF($D443="","",VLOOKUP($D443,'[6]男單3.0名單'!$A$6:$P$261,3))</f>
        <v>0</v>
      </c>
      <c r="G443" s="460"/>
      <c r="H443" s="460"/>
      <c r="I443" s="218"/>
      <c r="J443" s="212"/>
      <c r="K443" s="212"/>
      <c r="L443" s="212"/>
      <c r="M443" s="224"/>
      <c r="N443" s="230"/>
      <c r="O443" s="229"/>
      <c r="P443" s="237"/>
      <c r="Q443" s="236"/>
      <c r="R443" s="54"/>
    </row>
    <row r="444" spans="1:18" s="55" customFormat="1" ht="13.5" customHeight="1">
      <c r="A444" s="206"/>
      <c r="B444" s="207"/>
      <c r="C444" s="208"/>
      <c r="D444" s="209"/>
      <c r="E444" s="200"/>
      <c r="F444" s="200"/>
      <c r="G444" s="200"/>
      <c r="H444" s="200"/>
      <c r="I444" s="212"/>
      <c r="J444" s="212"/>
      <c r="K444" s="212"/>
      <c r="L444" s="212"/>
      <c r="M444" s="224"/>
      <c r="N444" s="220" t="s">
        <v>14</v>
      </c>
      <c r="O444" s="227" t="s">
        <v>478</v>
      </c>
      <c r="P444" s="218" t="str">
        <f>UPPER(IF(OR(O444="a",O444="as"),N436,IF(OR(O444="b",O444="bs"),N452,)))</f>
        <v>杜柏翰</v>
      </c>
      <c r="Q444" s="246"/>
      <c r="R444" s="54"/>
    </row>
    <row r="445" spans="1:18" s="55" customFormat="1" ht="13.5" customHeight="1">
      <c r="A445" s="206" t="s">
        <v>174</v>
      </c>
      <c r="B445" s="195">
        <f>IF($D445="","",VLOOKUP($D445,'[6]男單3.0名單'!$A$6:$P$261,15))</f>
        <v>0</v>
      </c>
      <c r="C445" s="196">
        <f>IF($D445="","",VLOOKUP($D445,'[6]男單3.0名單'!$A$6:$P$261,16))</f>
        <v>0</v>
      </c>
      <c r="D445" s="197">
        <v>141</v>
      </c>
      <c r="E445" s="198" t="str">
        <f>UPPER(IF($D445="","",VLOOKUP($D445,'[6]男單3.0名單'!$A$6:$P$261,2)))</f>
        <v>范修豪</v>
      </c>
      <c r="F445" s="460" t="str">
        <f>IF($D445="","",VLOOKUP($D445,'[6]男單3.0名單'!$A$6:$P$261,3))</f>
        <v>至善國中</v>
      </c>
      <c r="G445" s="460"/>
      <c r="H445" s="460"/>
      <c r="I445" s="199"/>
      <c r="J445" s="212"/>
      <c r="K445" s="212"/>
      <c r="L445" s="212"/>
      <c r="M445" s="224"/>
      <c r="N445" s="230"/>
      <c r="O445" s="229"/>
      <c r="P445" s="212">
        <v>62</v>
      </c>
      <c r="Q445" s="231"/>
      <c r="R445" s="54"/>
    </row>
    <row r="446" spans="1:18" s="55" customFormat="1" ht="13.5" customHeight="1">
      <c r="A446" s="206"/>
      <c r="B446" s="207"/>
      <c r="C446" s="208"/>
      <c r="D446" s="209"/>
      <c r="E446" s="200"/>
      <c r="F446" s="200"/>
      <c r="G446" s="200"/>
      <c r="H446" s="210" t="s">
        <v>14</v>
      </c>
      <c r="I446" s="211" t="s">
        <v>470</v>
      </c>
      <c r="J446" s="199" t="str">
        <f>UPPER(IF(OR(I446="a",I446="as"),E445,IF(OR(I446="b",I446="bs"),E447,)))</f>
        <v>范修豪</v>
      </c>
      <c r="K446" s="199"/>
      <c r="L446" s="212"/>
      <c r="M446" s="224"/>
      <c r="N446" s="230"/>
      <c r="O446" s="229"/>
      <c r="P446" s="230"/>
      <c r="Q446" s="231"/>
      <c r="R446" s="54"/>
    </row>
    <row r="447" spans="1:18" s="55" customFormat="1" ht="13.5" customHeight="1">
      <c r="A447" s="206" t="s">
        <v>175</v>
      </c>
      <c r="B447" s="195">
        <f>IF($D447="","",VLOOKUP($D447,'[6]男單3.0名單'!$A$6:$P$261,15))</f>
        <v>0</v>
      </c>
      <c r="C447" s="196">
        <f>IF($D447="","",VLOOKUP($D447,'[6]男單3.0名單'!$A$6:$P$261,16))</f>
        <v>0</v>
      </c>
      <c r="D447" s="197">
        <v>43</v>
      </c>
      <c r="E447" s="198" t="str">
        <f>UPPER(IF($D447="","",VLOOKUP($D447,'[6]男單3.0名單'!$A$6:$P$261,2)))</f>
        <v>趙俊凱</v>
      </c>
      <c r="F447" s="460" t="str">
        <f>IF($D447="","",VLOOKUP($D447,'[6]男單3.0名單'!$A$6:$P$261,3))</f>
        <v>台化</v>
      </c>
      <c r="G447" s="460"/>
      <c r="H447" s="460"/>
      <c r="I447" s="218"/>
      <c r="J447" s="212"/>
      <c r="K447" s="219"/>
      <c r="L447" s="212"/>
      <c r="M447" s="224"/>
      <c r="N447" s="230"/>
      <c r="O447" s="229"/>
      <c r="P447" s="230"/>
      <c r="Q447" s="231"/>
      <c r="R447" s="54"/>
    </row>
    <row r="448" spans="1:18" s="55" customFormat="1" ht="13.5" customHeight="1">
      <c r="A448" s="194"/>
      <c r="B448" s="207"/>
      <c r="C448" s="208"/>
      <c r="D448" s="209"/>
      <c r="E448" s="200"/>
      <c r="F448" s="200"/>
      <c r="G448" s="200"/>
      <c r="H448" s="200"/>
      <c r="I448" s="212"/>
      <c r="J448" s="220" t="s">
        <v>14</v>
      </c>
      <c r="K448" s="227" t="s">
        <v>470</v>
      </c>
      <c r="L448" s="199" t="str">
        <f>UPPER(IF(OR(K448="a",K448="as"),J446,IF(OR(K448="b",K448="bs"),J450,)))</f>
        <v>范修豪</v>
      </c>
      <c r="M448" s="228"/>
      <c r="N448" s="230"/>
      <c r="O448" s="229"/>
      <c r="P448" s="230"/>
      <c r="Q448" s="231"/>
      <c r="R448" s="54"/>
    </row>
    <row r="449" spans="1:18" s="55" customFormat="1" ht="13.5" customHeight="1">
      <c r="A449" s="206" t="s">
        <v>176</v>
      </c>
      <c r="B449" s="195">
        <f>IF($D449="","",VLOOKUP($D449,'[6]男單3.0名單'!$A$6:$P$261,15))</f>
        <v>0</v>
      </c>
      <c r="C449" s="196">
        <f>IF($D449="","",VLOOKUP($D449,'[6]男單3.0名單'!$A$6:$P$261,16))</f>
        <v>0</v>
      </c>
      <c r="D449" s="197">
        <v>149</v>
      </c>
      <c r="E449" s="198" t="str">
        <f>UPPER(IF($D449="","",VLOOKUP($D449,'[6]男單3.0名單'!$A$6:$P$261,2)))</f>
        <v>黃則元</v>
      </c>
      <c r="F449" s="460" t="str">
        <f>IF($D449="","",VLOOKUP($D449,'[6]男單3.0名單'!$A$6:$P$261,3))</f>
        <v>陽明高中</v>
      </c>
      <c r="G449" s="460"/>
      <c r="H449" s="460"/>
      <c r="I449" s="199"/>
      <c r="J449" s="212"/>
      <c r="K449" s="219"/>
      <c r="L449" s="212">
        <v>64</v>
      </c>
      <c r="M449" s="226"/>
      <c r="N449" s="230"/>
      <c r="O449" s="229"/>
      <c r="P449" s="230"/>
      <c r="Q449" s="231"/>
      <c r="R449" s="96"/>
    </row>
    <row r="450" spans="1:18" s="55" customFormat="1" ht="13.5" customHeight="1">
      <c r="A450" s="206"/>
      <c r="B450" s="207"/>
      <c r="C450" s="208"/>
      <c r="D450" s="209"/>
      <c r="E450" s="200"/>
      <c r="F450" s="200"/>
      <c r="G450" s="200"/>
      <c r="H450" s="210" t="s">
        <v>14</v>
      </c>
      <c r="I450" s="211" t="s">
        <v>470</v>
      </c>
      <c r="J450" s="199" t="str">
        <f>UPPER(IF(OR(I450="a",I450="as"),E449,IF(OR(I450="b",I450="bs"),E451,)))</f>
        <v>黃則元</v>
      </c>
      <c r="K450" s="218"/>
      <c r="L450" s="212"/>
      <c r="M450" s="226"/>
      <c r="N450" s="230"/>
      <c r="O450" s="229"/>
      <c r="P450" s="230"/>
      <c r="Q450" s="231"/>
      <c r="R450" s="54"/>
    </row>
    <row r="451" spans="1:18" s="55" customFormat="1" ht="13.5" customHeight="1">
      <c r="A451" s="206" t="s">
        <v>177</v>
      </c>
      <c r="B451" s="195">
        <f>IF($D451="","",VLOOKUP($D451,'[6]男單3.0名單'!$A$6:$P$261,15))</f>
        <v>0</v>
      </c>
      <c r="C451" s="196">
        <f>IF($D451="","",VLOOKUP($D451,'[6]男單3.0名單'!$A$6:$P$261,16))</f>
        <v>0</v>
      </c>
      <c r="D451" s="197">
        <v>5</v>
      </c>
      <c r="E451" s="198" t="str">
        <f>UPPER(IF($D451="","",VLOOKUP($D451,'[6]男單3.0名單'!$A$6:$P$261,2)))</f>
        <v>郭漢傑</v>
      </c>
      <c r="F451" s="460" t="str">
        <f>IF($D451="","",VLOOKUP($D451,'[6]男單3.0名單'!$A$6:$P$261,3))</f>
        <v>三重高中</v>
      </c>
      <c r="G451" s="460"/>
      <c r="H451" s="460"/>
      <c r="I451" s="218"/>
      <c r="J451" s="212"/>
      <c r="K451" s="212"/>
      <c r="L451" s="212"/>
      <c r="M451" s="226"/>
      <c r="N451" s="230"/>
      <c r="O451" s="229"/>
      <c r="P451" s="230"/>
      <c r="Q451" s="231"/>
      <c r="R451" s="54"/>
    </row>
    <row r="452" spans="1:18" s="55" customFormat="1" ht="13.5" customHeight="1">
      <c r="A452" s="206"/>
      <c r="B452" s="207"/>
      <c r="C452" s="208"/>
      <c r="D452" s="209"/>
      <c r="E452" s="200"/>
      <c r="F452" s="200"/>
      <c r="G452" s="200"/>
      <c r="H452" s="210" t="s">
        <v>14</v>
      </c>
      <c r="I452" s="212"/>
      <c r="J452" s="212"/>
      <c r="K452" s="212"/>
      <c r="L452" s="220" t="s">
        <v>14</v>
      </c>
      <c r="M452" s="227" t="s">
        <v>599</v>
      </c>
      <c r="N452" s="199" t="str">
        <f>UPPER(IF(OR(M452="a",M452="as"),L448,IF(OR(M452="b",M452="bs"),L456,)))</f>
        <v>薛博瀚</v>
      </c>
      <c r="O452" s="238"/>
      <c r="P452" s="230"/>
      <c r="Q452" s="231"/>
      <c r="R452" s="54"/>
    </row>
    <row r="453" spans="1:18" s="55" customFormat="1" ht="13.5" customHeight="1">
      <c r="A453" s="206" t="s">
        <v>178</v>
      </c>
      <c r="B453" s="195">
        <f>IF($D453="","",VLOOKUP($D453,'[6]男單3.0名單'!$A$6:$P$261,15))</f>
        <v>0</v>
      </c>
      <c r="C453" s="196">
        <f>IF($D453="","",VLOOKUP($D453,'[6]男單3.0名單'!$A$6:$P$261,16))</f>
        <v>0</v>
      </c>
      <c r="D453" s="197">
        <v>100</v>
      </c>
      <c r="E453" s="198" t="str">
        <f>UPPER(IF($D453="","",VLOOKUP($D453,'[6]男單3.0名單'!$A$6:$P$261,2)))</f>
        <v>古清文</v>
      </c>
      <c r="F453" s="460" t="str">
        <f>IF($D453="","",VLOOKUP($D453,'[6]男單3.0名單'!$A$6:$P$261,3))</f>
        <v>國際漢語出版社</v>
      </c>
      <c r="G453" s="460"/>
      <c r="H453" s="460"/>
      <c r="I453" s="199"/>
      <c r="J453" s="212"/>
      <c r="K453" s="212"/>
      <c r="L453" s="212"/>
      <c r="M453" s="226"/>
      <c r="N453" s="212">
        <v>62</v>
      </c>
      <c r="O453" s="224"/>
      <c r="P453" s="225"/>
      <c r="Q453" s="217"/>
      <c r="R453" s="54"/>
    </row>
    <row r="454" spans="1:18" s="55" customFormat="1" ht="13.5" customHeight="1">
      <c r="A454" s="194"/>
      <c r="B454" s="207"/>
      <c r="C454" s="208"/>
      <c r="D454" s="209"/>
      <c r="E454" s="200"/>
      <c r="F454" s="200"/>
      <c r="G454" s="200"/>
      <c r="H454" s="210" t="s">
        <v>14</v>
      </c>
      <c r="I454" s="211" t="s">
        <v>456</v>
      </c>
      <c r="J454" s="199" t="str">
        <f>UPPER(IF(OR(I454="a",I454="as"),E453,IF(OR(I454="b",I454="bs"),E455,)))</f>
        <v>古清文</v>
      </c>
      <c r="K454" s="199"/>
      <c r="L454" s="212"/>
      <c r="M454" s="226"/>
      <c r="N454" s="224"/>
      <c r="O454" s="224"/>
      <c r="P454" s="225"/>
      <c r="Q454" s="217"/>
      <c r="R454" s="54"/>
    </row>
    <row r="455" spans="1:18" s="55" customFormat="1" ht="13.5" customHeight="1">
      <c r="A455" s="206" t="s">
        <v>179</v>
      </c>
      <c r="B455" s="195">
        <f>IF($D455="","",VLOOKUP($D455,'[6]男單3.0名單'!$A$6:$P$261,15))</f>
        <v>0</v>
      </c>
      <c r="C455" s="196">
        <f>IF($D455="","",VLOOKUP($D455,'[6]男單3.0名單'!$A$6:$P$261,16))</f>
        <v>0</v>
      </c>
      <c r="D455" s="197">
        <v>37</v>
      </c>
      <c r="E455" s="198" t="str">
        <f>UPPER(IF($D455="","",VLOOKUP($D455,'[6]男單3.0名單'!$A$6:$P$261,2)))</f>
        <v>黃士韋</v>
      </c>
      <c r="F455" s="460" t="str">
        <f>IF($D455="","",VLOOKUP($D455,'[6]男單3.0名單'!$A$6:$P$261,3))</f>
        <v>慈濟大學</v>
      </c>
      <c r="G455" s="460"/>
      <c r="H455" s="460"/>
      <c r="I455" s="218"/>
      <c r="J455" s="212"/>
      <c r="K455" s="219"/>
      <c r="L455" s="212"/>
      <c r="M455" s="226"/>
      <c r="N455" s="224"/>
      <c r="O455" s="224"/>
      <c r="P455" s="225"/>
      <c r="Q455" s="217"/>
      <c r="R455" s="54"/>
    </row>
    <row r="456" spans="1:18" s="55" customFormat="1" ht="13.5" customHeight="1">
      <c r="A456" s="206"/>
      <c r="B456" s="207"/>
      <c r="C456" s="208"/>
      <c r="D456" s="209"/>
      <c r="E456" s="200"/>
      <c r="F456" s="200"/>
      <c r="G456" s="200"/>
      <c r="H456" s="200"/>
      <c r="I456" s="212"/>
      <c r="J456" s="220" t="s">
        <v>14</v>
      </c>
      <c r="K456" s="227" t="s">
        <v>457</v>
      </c>
      <c r="L456" s="199" t="str">
        <f>UPPER(IF(OR(K456="a",K456="as"),J454,IF(OR(K456="b",K456="bs"),J458,)))</f>
        <v>薛博瀚</v>
      </c>
      <c r="M456" s="232"/>
      <c r="N456" s="224"/>
      <c r="O456" s="224"/>
      <c r="P456" s="225"/>
      <c r="Q456" s="217"/>
      <c r="R456" s="54"/>
    </row>
    <row r="457" spans="1:18" s="55" customFormat="1" ht="13.5" customHeight="1">
      <c r="A457" s="206" t="s">
        <v>180</v>
      </c>
      <c r="B457" s="195">
        <f>IF($D457="","",VLOOKUP($D457,'[6]男單3.0名單'!$A$6:$P$261,15))</f>
        <v>0</v>
      </c>
      <c r="C457" s="196">
        <f>IF($D457="","",VLOOKUP($D457,'[6]男單3.0名單'!$A$6:$P$261,16))</f>
        <v>0</v>
      </c>
      <c r="D457" s="197">
        <v>75</v>
      </c>
      <c r="E457" s="198" t="str">
        <f>UPPER(IF($D457="","",VLOOKUP($D457,'[6]男單3.0名單'!$A$6:$P$261,2)))</f>
        <v>牛大維</v>
      </c>
      <c r="F457" s="460">
        <f>IF($D457="","",VLOOKUP($D457,'[6]男單3.0名單'!$A$6:$P$261,3))</f>
        <v>0</v>
      </c>
      <c r="G457" s="460"/>
      <c r="H457" s="460"/>
      <c r="I457" s="199"/>
      <c r="J457" s="212"/>
      <c r="K457" s="219"/>
      <c r="L457" s="212">
        <v>61</v>
      </c>
      <c r="M457" s="224"/>
      <c r="N457" s="224"/>
      <c r="O457" s="224"/>
      <c r="P457" s="225"/>
      <c r="Q457" s="217"/>
      <c r="R457" s="54"/>
    </row>
    <row r="458" spans="1:18" s="55" customFormat="1" ht="13.5" customHeight="1">
      <c r="A458" s="206"/>
      <c r="B458" s="207"/>
      <c r="C458" s="208"/>
      <c r="D458" s="209"/>
      <c r="E458" s="200"/>
      <c r="F458" s="200"/>
      <c r="G458" s="200"/>
      <c r="H458" s="210" t="s">
        <v>14</v>
      </c>
      <c r="I458" s="211" t="s">
        <v>457</v>
      </c>
      <c r="J458" s="199" t="str">
        <f>UPPER(IF(OR(I458="a",I458="as"),E457,IF(OR(I458="b",I458="bs"),E459,)))</f>
        <v>薛博瀚</v>
      </c>
      <c r="K458" s="218"/>
      <c r="L458" s="212"/>
      <c r="M458" s="224"/>
      <c r="N458" s="224"/>
      <c r="O458" s="224"/>
      <c r="P458" s="225"/>
      <c r="Q458" s="217"/>
      <c r="R458" s="54"/>
    </row>
    <row r="459" spans="1:19" s="55" customFormat="1" ht="13.5" customHeight="1">
      <c r="A459" s="206" t="s">
        <v>181</v>
      </c>
      <c r="B459" s="195">
        <f>IF($D459="","",VLOOKUP($D459,'[6]男單3.0名單'!$A$6:$P$261,15))</f>
        <v>0</v>
      </c>
      <c r="C459" s="196">
        <f>IF($D459="","",VLOOKUP($D459,'[6]男單3.0名單'!$A$6:$P$261,16))</f>
        <v>0</v>
      </c>
      <c r="D459" s="197">
        <v>119</v>
      </c>
      <c r="E459" s="198" t="str">
        <f>UPPER(IF($D459="","",VLOOKUP($D459,'[6]男單3.0名單'!$A$6:$P$261,2)))</f>
        <v>薛博瀚</v>
      </c>
      <c r="F459" s="460" t="str">
        <f>IF($D459="","",VLOOKUP($D459,'[6]男單3.0名單'!$A$6:$P$261,3))</f>
        <v>中興高中</v>
      </c>
      <c r="G459" s="460"/>
      <c r="H459" s="460"/>
      <c r="I459" s="218"/>
      <c r="J459" s="212"/>
      <c r="K459" s="212"/>
      <c r="L459" s="212"/>
      <c r="M459" s="212"/>
      <c r="N459" s="230"/>
      <c r="O459" s="239"/>
      <c r="P459" s="225"/>
      <c r="Q459" s="217"/>
      <c r="R459" s="54"/>
      <c r="S459" s="259"/>
    </row>
    <row r="460" spans="1:19" s="185" customFormat="1" ht="14.25">
      <c r="A460" s="179"/>
      <c r="B460" s="180" t="s">
        <v>446</v>
      </c>
      <c r="C460" s="180" t="s">
        <v>447</v>
      </c>
      <c r="D460" s="181"/>
      <c r="E460" s="182" t="s">
        <v>448</v>
      </c>
      <c r="F460" s="462" t="s">
        <v>449</v>
      </c>
      <c r="G460" s="462"/>
      <c r="H460" s="462"/>
      <c r="I460" s="182"/>
      <c r="J460" s="180" t="s">
        <v>450</v>
      </c>
      <c r="K460" s="184"/>
      <c r="L460" s="180" t="s">
        <v>466</v>
      </c>
      <c r="M460" s="184"/>
      <c r="N460" s="180" t="s">
        <v>452</v>
      </c>
      <c r="O460" s="184"/>
      <c r="P460" s="180" t="s">
        <v>453</v>
      </c>
      <c r="Q460" s="180" t="s">
        <v>454</v>
      </c>
      <c r="S460" s="247"/>
    </row>
    <row r="461" ht="4.5" customHeight="1" thickBot="1">
      <c r="A461" s="206"/>
    </row>
    <row r="462" spans="1:20" s="55" customFormat="1" ht="13.5" customHeight="1">
      <c r="A462" s="206" t="s">
        <v>600</v>
      </c>
      <c r="B462" s="195">
        <f>IF($D462="","",VLOOKUP($D462,'[6]男單3.0名單'!$A$6:$P$261,15))</f>
        <v>0</v>
      </c>
      <c r="C462" s="196">
        <f>IF($D462="","",VLOOKUP($D462,'[6]男單3.0名單'!$A$6:$P$261,16))</f>
        <v>0</v>
      </c>
      <c r="D462" s="197">
        <v>105</v>
      </c>
      <c r="E462" s="198" t="str">
        <f>UPPER(IF($D462="","",VLOOKUP($D462,'[6]男單3.0名單'!$A$6:$P$261,2)))</f>
        <v>袁智華</v>
      </c>
      <c r="F462" s="460">
        <f>IF($D462="","",VLOOKUP($D462,'[6]男單3.0名單'!$A$6:$P$261,3))</f>
        <v>0</v>
      </c>
      <c r="G462" s="460"/>
      <c r="H462" s="460"/>
      <c r="I462" s="199"/>
      <c r="J462" s="200"/>
      <c r="K462" s="200"/>
      <c r="L462" s="200"/>
      <c r="M462" s="201"/>
      <c r="N462" s="202"/>
      <c r="O462" s="203"/>
      <c r="P462" s="204"/>
      <c r="Q462" s="205"/>
      <c r="R462" s="54"/>
      <c r="T462" s="56" t="e">
        <f>#REF!</f>
        <v>#REF!</v>
      </c>
    </row>
    <row r="463" spans="1:20" s="55" customFormat="1" ht="13.5" customHeight="1">
      <c r="A463" s="206"/>
      <c r="B463" s="207"/>
      <c r="C463" s="208"/>
      <c r="D463" s="209"/>
      <c r="E463" s="200"/>
      <c r="F463" s="200"/>
      <c r="G463" s="200"/>
      <c r="H463" s="210" t="s">
        <v>14</v>
      </c>
      <c r="I463" s="211" t="s">
        <v>457</v>
      </c>
      <c r="J463" s="199" t="str">
        <f>UPPER(IF(OR(I463="a",I463="as"),E462,IF(OR(I463="b",I463="bs"),E464,)))</f>
        <v>邱亦豪</v>
      </c>
      <c r="K463" s="199"/>
      <c r="L463" s="212"/>
      <c r="M463" s="213"/>
      <c r="N463" s="214"/>
      <c r="O463" s="215"/>
      <c r="P463" s="216"/>
      <c r="Q463" s="217"/>
      <c r="R463" s="54"/>
      <c r="T463" s="63" t="e">
        <f>#REF!</f>
        <v>#REF!</v>
      </c>
    </row>
    <row r="464" spans="1:20" s="55" customFormat="1" ht="13.5" customHeight="1">
      <c r="A464" s="206" t="s">
        <v>601</v>
      </c>
      <c r="B464" s="195">
        <f>IF($D464="","",VLOOKUP($D464,'[6]男單3.0名單'!$A$6:$P$261,15))</f>
        <v>0</v>
      </c>
      <c r="C464" s="196">
        <f>IF($D464="","",VLOOKUP($D464,'[6]男單3.0名單'!$A$6:$P$261,16))</f>
        <v>0</v>
      </c>
      <c r="D464" s="197">
        <v>125</v>
      </c>
      <c r="E464" s="198" t="str">
        <f>UPPER(IF($D464="","",VLOOKUP($D464,'[6]男單3.0名單'!$A$6:$P$261,2)))</f>
        <v>邱亦豪</v>
      </c>
      <c r="F464" s="460" t="str">
        <f>IF($D464="","",VLOOKUP($D464,'[6]男單3.0名單'!$A$6:$P$261,3))</f>
        <v>中興高中</v>
      </c>
      <c r="G464" s="460"/>
      <c r="H464" s="460"/>
      <c r="I464" s="218"/>
      <c r="J464" s="212"/>
      <c r="K464" s="219"/>
      <c r="L464" s="212"/>
      <c r="M464" s="213"/>
      <c r="N464" s="214"/>
      <c r="O464" s="215"/>
      <c r="P464" s="216"/>
      <c r="Q464" s="217"/>
      <c r="R464" s="54"/>
      <c r="T464" s="63" t="e">
        <f>#REF!</f>
        <v>#REF!</v>
      </c>
    </row>
    <row r="465" spans="1:20" s="55" customFormat="1" ht="13.5" customHeight="1">
      <c r="A465" s="206"/>
      <c r="B465" s="207"/>
      <c r="C465" s="208"/>
      <c r="D465" s="209"/>
      <c r="E465" s="200"/>
      <c r="F465" s="200"/>
      <c r="G465" s="200"/>
      <c r="H465" s="200"/>
      <c r="I465" s="212"/>
      <c r="J465" s="220" t="s">
        <v>14</v>
      </c>
      <c r="K465" s="227" t="s">
        <v>457</v>
      </c>
      <c r="L465" s="199" t="str">
        <f>UPPER(IF(OR(K465="a",K465="as"),J463,IF(OR(K465="b",K465="bs"),J467,)))</f>
        <v>曾柏瑞</v>
      </c>
      <c r="M465" s="222"/>
      <c r="N465" s="222"/>
      <c r="O465" s="222"/>
      <c r="P465" s="216"/>
      <c r="Q465" s="217"/>
      <c r="R465" s="54"/>
      <c r="T465" s="63" t="e">
        <f>#REF!</f>
        <v>#REF!</v>
      </c>
    </row>
    <row r="466" spans="1:20" s="55" customFormat="1" ht="13.5" customHeight="1">
      <c r="A466" s="194" t="s">
        <v>602</v>
      </c>
      <c r="B466" s="195">
        <f>IF($D466="","",VLOOKUP($D466,'[6]男單3.0名單'!$A$6:$P$261,15))</f>
        <v>0</v>
      </c>
      <c r="C466" s="196">
        <f>IF($D466="","",VLOOKUP($D466,'[6]男單3.0名單'!$A$6:$P$261,16))</f>
        <v>0</v>
      </c>
      <c r="D466" s="197">
        <v>140</v>
      </c>
      <c r="E466" s="198" t="str">
        <f>UPPER(IF($D466="","",VLOOKUP($D466,'[6]男單3.0名單'!$A$6:$P$261,2)))</f>
        <v>曾柏瑞</v>
      </c>
      <c r="F466" s="460" t="str">
        <f>IF($D466="","",VLOOKUP($D466,'[6]男單3.0名單'!$A$6:$P$261,3))</f>
        <v>三民高中</v>
      </c>
      <c r="G466" s="460"/>
      <c r="H466" s="460"/>
      <c r="I466" s="199"/>
      <c r="J466" s="212"/>
      <c r="K466" s="219"/>
      <c r="L466" s="212">
        <v>61</v>
      </c>
      <c r="M466" s="223"/>
      <c r="N466" s="224"/>
      <c r="O466" s="224"/>
      <c r="P466" s="225"/>
      <c r="Q466" s="217"/>
      <c r="R466" s="54"/>
      <c r="T466" s="63" t="e">
        <f>#REF!</f>
        <v>#REF!</v>
      </c>
    </row>
    <row r="467" spans="1:20" s="55" customFormat="1" ht="13.5" customHeight="1">
      <c r="A467" s="206"/>
      <c r="B467" s="207"/>
      <c r="C467" s="208"/>
      <c r="D467" s="209"/>
      <c r="E467" s="200"/>
      <c r="F467" s="200"/>
      <c r="G467" s="200"/>
      <c r="H467" s="210" t="s">
        <v>14</v>
      </c>
      <c r="I467" s="211" t="s">
        <v>456</v>
      </c>
      <c r="J467" s="199" t="str">
        <f>UPPER(IF(OR(I467="a",I467="as"),E466,IF(OR(I467="b",I467="bs"),E468,)))</f>
        <v>曾柏瑞</v>
      </c>
      <c r="K467" s="218"/>
      <c r="L467" s="212"/>
      <c r="M467" s="226"/>
      <c r="N467" s="224"/>
      <c r="O467" s="224"/>
      <c r="P467" s="225"/>
      <c r="Q467" s="217"/>
      <c r="R467" s="54"/>
      <c r="T467" s="63" t="e">
        <f>#REF!</f>
        <v>#REF!</v>
      </c>
    </row>
    <row r="468" spans="1:20" s="55" customFormat="1" ht="13.5" customHeight="1">
      <c r="A468" s="206" t="s">
        <v>182</v>
      </c>
      <c r="B468" s="195">
        <f>IF($D468="","",VLOOKUP($D468,'[6]男單3.0名單'!$A$6:$P$261,15))</f>
        <v>0</v>
      </c>
      <c r="C468" s="196">
        <f>IF($D468="","",VLOOKUP($D468,'[6]男單3.0名單'!$A$6:$P$261,16))</f>
        <v>0</v>
      </c>
      <c r="D468" s="197">
        <v>145</v>
      </c>
      <c r="E468" s="198" t="str">
        <f>UPPER(IF($D468="","",VLOOKUP($D468,'[6]男單3.0名單'!$A$6:$P$261,2)))</f>
        <v>戶田  太</v>
      </c>
      <c r="F468" s="460" t="str">
        <f>IF($D468="","",VLOOKUP($D468,'[6]男單3.0名單'!$A$6:$P$261,3))</f>
        <v>台北日橋</v>
      </c>
      <c r="G468" s="460"/>
      <c r="H468" s="460"/>
      <c r="I468" s="218"/>
      <c r="J468" s="212"/>
      <c r="K468" s="212"/>
      <c r="L468" s="212"/>
      <c r="M468" s="226"/>
      <c r="N468" s="224"/>
      <c r="O468" s="224"/>
      <c r="P468" s="225"/>
      <c r="Q468" s="217"/>
      <c r="R468" s="54"/>
      <c r="T468" s="63" t="e">
        <f>#REF!</f>
        <v>#REF!</v>
      </c>
    </row>
    <row r="469" spans="1:21" s="55" customFormat="1" ht="13.5" customHeight="1">
      <c r="A469" s="206"/>
      <c r="B469" s="207"/>
      <c r="C469" s="208"/>
      <c r="D469" s="209"/>
      <c r="E469" s="200"/>
      <c r="F469" s="200"/>
      <c r="G469" s="200"/>
      <c r="H469" s="210" t="s">
        <v>14</v>
      </c>
      <c r="I469" s="212"/>
      <c r="J469" s="212"/>
      <c r="K469" s="212"/>
      <c r="L469" s="220" t="s">
        <v>14</v>
      </c>
      <c r="M469" s="227" t="s">
        <v>599</v>
      </c>
      <c r="N469" s="199" t="str">
        <f>UPPER(IF(OR(M469="a",M469="as"),L465,IF(OR(M469="b",M469="bs"),L473,)))</f>
        <v>郭晉丞</v>
      </c>
      <c r="O469" s="228"/>
      <c r="P469" s="225"/>
      <c r="Q469" s="217"/>
      <c r="R469" s="54"/>
      <c r="T469" s="63" t="e">
        <f>#REF!</f>
        <v>#REF!</v>
      </c>
      <c r="U469" s="15"/>
    </row>
    <row r="470" spans="1:20" s="55" customFormat="1" ht="13.5" customHeight="1">
      <c r="A470" s="206" t="s">
        <v>183</v>
      </c>
      <c r="B470" s="195">
        <f>IF($D470="","",VLOOKUP($D470,'[6]男單3.0名單'!$A$6:$P$261,15))</f>
        <v>0</v>
      </c>
      <c r="C470" s="196">
        <f>IF($D470="","",VLOOKUP($D470,'[6]男單3.0名單'!$A$6:$P$261,16))</f>
        <v>0</v>
      </c>
      <c r="D470" s="197">
        <v>101</v>
      </c>
      <c r="E470" s="198" t="str">
        <f>UPPER(IF($D470="","",VLOOKUP($D470,'[6]男單3.0名單'!$A$6:$P$261,2)))</f>
        <v>鄭則禹</v>
      </c>
      <c r="F470" s="460" t="str">
        <f>IF($D470="","",VLOOKUP($D470,'[6]男單3.0名單'!$A$6:$P$261,3))</f>
        <v>大湖國小</v>
      </c>
      <c r="G470" s="460"/>
      <c r="H470" s="460"/>
      <c r="I470" s="199"/>
      <c r="J470" s="212"/>
      <c r="K470" s="212"/>
      <c r="L470" s="212"/>
      <c r="M470" s="226"/>
      <c r="N470" s="212">
        <v>62</v>
      </c>
      <c r="O470" s="229"/>
      <c r="P470" s="230"/>
      <c r="Q470" s="231"/>
      <c r="R470" s="54"/>
      <c r="T470" s="63" t="e">
        <f>#REF!</f>
        <v>#REF!</v>
      </c>
    </row>
    <row r="471" spans="1:20" s="55" customFormat="1" ht="13.5" customHeight="1" thickBot="1">
      <c r="A471" s="206"/>
      <c r="B471" s="207"/>
      <c r="C471" s="208"/>
      <c r="D471" s="209"/>
      <c r="E471" s="200"/>
      <c r="F471" s="200"/>
      <c r="G471" s="200"/>
      <c r="H471" s="210" t="s">
        <v>14</v>
      </c>
      <c r="I471" s="211" t="s">
        <v>457</v>
      </c>
      <c r="J471" s="199" t="str">
        <f>UPPER(IF(OR(I471="a",I471="as"),E470,IF(OR(I471="b",I471="bs"),E472,)))</f>
        <v>郭晉丞</v>
      </c>
      <c r="K471" s="199"/>
      <c r="L471" s="212"/>
      <c r="M471" s="226"/>
      <c r="N471" s="230"/>
      <c r="O471" s="229"/>
      <c r="P471" s="230"/>
      <c r="Q471" s="231"/>
      <c r="R471" s="54"/>
      <c r="T471" s="82" t="e">
        <f>#REF!</f>
        <v>#REF!</v>
      </c>
    </row>
    <row r="472" spans="1:18" s="55" customFormat="1" ht="13.5" customHeight="1">
      <c r="A472" s="194" t="s">
        <v>184</v>
      </c>
      <c r="B472" s="195">
        <f>IF($D472="","",VLOOKUP($D472,'[6]男單3.0名單'!$A$6:$P$261,15))</f>
        <v>0</v>
      </c>
      <c r="C472" s="196">
        <f>IF($D472="","",VLOOKUP($D472,'[6]男單3.0名單'!$A$6:$P$261,16))</f>
        <v>0</v>
      </c>
      <c r="D472" s="197">
        <v>6</v>
      </c>
      <c r="E472" s="198" t="str">
        <f>UPPER(IF($D472="","",VLOOKUP($D472,'[6]男單3.0名單'!$A$6:$P$261,2)))</f>
        <v>郭晉丞</v>
      </c>
      <c r="F472" s="460" t="str">
        <f>IF($D472="","",VLOOKUP($D472,'[6]男單3.0名單'!$A$6:$P$261,3))</f>
        <v>三重高中</v>
      </c>
      <c r="G472" s="460"/>
      <c r="H472" s="460"/>
      <c r="I472" s="218"/>
      <c r="J472" s="212"/>
      <c r="K472" s="219"/>
      <c r="L472" s="212"/>
      <c r="M472" s="226"/>
      <c r="N472" s="230"/>
      <c r="O472" s="229"/>
      <c r="P472" s="230"/>
      <c r="Q472" s="231"/>
      <c r="R472" s="54"/>
    </row>
    <row r="473" spans="1:18" s="55" customFormat="1" ht="13.5" customHeight="1">
      <c r="A473" s="206"/>
      <c r="B473" s="207"/>
      <c r="C473" s="208"/>
      <c r="D473" s="209"/>
      <c r="E473" s="200"/>
      <c r="F473" s="200"/>
      <c r="G473" s="200"/>
      <c r="H473" s="200"/>
      <c r="I473" s="212"/>
      <c r="J473" s="220" t="s">
        <v>14</v>
      </c>
      <c r="K473" s="227" t="s">
        <v>456</v>
      </c>
      <c r="L473" s="199" t="str">
        <f>UPPER(IF(OR(K473="a",K473="as"),J471,IF(OR(K473="b",K473="bs"),J475,)))</f>
        <v>郭晉丞</v>
      </c>
      <c r="M473" s="232"/>
      <c r="N473" s="230"/>
      <c r="O473" s="229"/>
      <c r="P473" s="230"/>
      <c r="Q473" s="231"/>
      <c r="R473" s="54"/>
    </row>
    <row r="474" spans="1:18" s="55" customFormat="1" ht="13.5" customHeight="1">
      <c r="A474" s="206" t="s">
        <v>185</v>
      </c>
      <c r="B474" s="195">
        <f>IF($D474="","",VLOOKUP($D474,'[6]男單3.0名單'!$A$6:$P$261,15))</f>
        <v>0</v>
      </c>
      <c r="C474" s="196">
        <f>IF($D474="","",VLOOKUP($D474,'[6]男單3.0名單'!$A$6:$P$261,16))</f>
        <v>0</v>
      </c>
      <c r="D474" s="197">
        <v>38</v>
      </c>
      <c r="E474" s="198" t="str">
        <f>UPPER(IF($D474="","",VLOOKUP($D474,'[6]男單3.0名單'!$A$6:$P$261,2)))</f>
        <v>陳永欣</v>
      </c>
      <c r="F474" s="460" t="str">
        <f>IF($D474="","",VLOOKUP($D474,'[6]男單3.0名單'!$A$6:$P$261,3))</f>
        <v>稻香</v>
      </c>
      <c r="G474" s="460"/>
      <c r="H474" s="460"/>
      <c r="I474" s="199"/>
      <c r="J474" s="212"/>
      <c r="K474" s="219"/>
      <c r="L474" s="212">
        <v>60</v>
      </c>
      <c r="M474" s="224"/>
      <c r="N474" s="230"/>
      <c r="O474" s="229"/>
      <c r="P474" s="230"/>
      <c r="Q474" s="231"/>
      <c r="R474" s="54"/>
    </row>
    <row r="475" spans="1:18" s="55" customFormat="1" ht="13.5" customHeight="1">
      <c r="A475" s="206"/>
      <c r="B475" s="207"/>
      <c r="C475" s="208"/>
      <c r="D475" s="209"/>
      <c r="E475" s="200"/>
      <c r="F475" s="200"/>
      <c r="G475" s="200"/>
      <c r="H475" s="210" t="s">
        <v>14</v>
      </c>
      <c r="I475" s="211" t="s">
        <v>457</v>
      </c>
      <c r="J475" s="199" t="str">
        <f>UPPER(IF(OR(I475="a",I475="as"),E474,IF(OR(I475="b",I475="bs"),E476,)))</f>
        <v>楊昊澄</v>
      </c>
      <c r="K475" s="218"/>
      <c r="L475" s="212"/>
      <c r="M475" s="224"/>
      <c r="N475" s="230"/>
      <c r="O475" s="229"/>
      <c r="P475" s="233"/>
      <c r="Q475" s="231"/>
      <c r="R475" s="54"/>
    </row>
    <row r="476" spans="1:18" s="55" customFormat="1" ht="13.5" customHeight="1">
      <c r="A476" s="206" t="s">
        <v>186</v>
      </c>
      <c r="B476" s="195">
        <f>IF($D476="","",VLOOKUP($D476,'[6]男單3.0名單'!$A$6:$P$261,15))</f>
        <v>0</v>
      </c>
      <c r="C476" s="196">
        <f>IF($D476="","",VLOOKUP($D476,'[6]男單3.0名單'!$A$6:$P$261,16))</f>
        <v>0</v>
      </c>
      <c r="D476" s="197">
        <v>124</v>
      </c>
      <c r="E476" s="198" t="str">
        <f>UPPER(IF($D476="","",VLOOKUP($D476,'[6]男單3.0名單'!$A$6:$P$261,2)))</f>
        <v>楊昊澄</v>
      </c>
      <c r="F476" s="460" t="str">
        <f>IF($D476="","",VLOOKUP($D476,'[6]男單3.0名單'!$A$6:$P$261,3))</f>
        <v>中興高中</v>
      </c>
      <c r="G476" s="460"/>
      <c r="H476" s="460"/>
      <c r="I476" s="218"/>
      <c r="J476" s="212"/>
      <c r="K476" s="212"/>
      <c r="L476" s="212"/>
      <c r="M476" s="224"/>
      <c r="N476" s="230"/>
      <c r="O476" s="229"/>
      <c r="P476" s="230"/>
      <c r="Q476" s="231"/>
      <c r="R476" s="54"/>
    </row>
    <row r="477" spans="1:18" s="55" customFormat="1" ht="13.5" customHeight="1">
      <c r="A477" s="206"/>
      <c r="B477" s="207"/>
      <c r="C477" s="208"/>
      <c r="D477" s="209"/>
      <c r="E477" s="200"/>
      <c r="F477" s="200"/>
      <c r="G477" s="200"/>
      <c r="H477" s="200"/>
      <c r="I477" s="212"/>
      <c r="J477" s="212"/>
      <c r="K477" s="212"/>
      <c r="L477" s="212"/>
      <c r="M477" s="224"/>
      <c r="N477" s="220" t="s">
        <v>14</v>
      </c>
      <c r="O477" s="227" t="s">
        <v>459</v>
      </c>
      <c r="P477" s="199" t="str">
        <f>UPPER(IF(OR(O477="a",O477="as"),N469,IF(OR(O477="b",O477="bs"),N485,)))</f>
        <v>吳以謙</v>
      </c>
      <c r="Q477" s="234"/>
      <c r="R477" s="54"/>
    </row>
    <row r="478" spans="1:18" s="55" customFormat="1" ht="13.5" customHeight="1">
      <c r="A478" s="194" t="s">
        <v>187</v>
      </c>
      <c r="B478" s="195">
        <f>IF($D478="","",VLOOKUP($D478,'[6]男單3.0名單'!$A$6:$P$261,15))</f>
        <v>0</v>
      </c>
      <c r="C478" s="196">
        <f>IF($D478="","",VLOOKUP($D478,'[6]男單3.0名單'!$A$6:$P$261,16))</f>
        <v>0</v>
      </c>
      <c r="D478" s="197">
        <v>42</v>
      </c>
      <c r="E478" s="198" t="str">
        <f>UPPER(IF($D478="","",VLOOKUP($D478,'[6]男單3.0名單'!$A$6:$P$261,2)))</f>
        <v>王俊仁</v>
      </c>
      <c r="F478" s="460" t="str">
        <f>IF($D478="","",VLOOKUP($D478,'[6]男單3.0名單'!$A$6:$P$261,3))</f>
        <v>蘆洲網球</v>
      </c>
      <c r="G478" s="460"/>
      <c r="H478" s="460"/>
      <c r="I478" s="199"/>
      <c r="J478" s="212"/>
      <c r="K478" s="212"/>
      <c r="L478" s="212"/>
      <c r="M478" s="224"/>
      <c r="N478" s="230"/>
      <c r="O478" s="229"/>
      <c r="P478" s="235">
        <v>61</v>
      </c>
      <c r="Q478" s="236"/>
      <c r="R478" s="54"/>
    </row>
    <row r="479" spans="1:18" s="55" customFormat="1" ht="13.5" customHeight="1">
      <c r="A479" s="206"/>
      <c r="B479" s="207"/>
      <c r="C479" s="208"/>
      <c r="D479" s="209"/>
      <c r="E479" s="200"/>
      <c r="F479" s="200"/>
      <c r="G479" s="200"/>
      <c r="H479" s="210" t="s">
        <v>14</v>
      </c>
      <c r="I479" s="211" t="s">
        <v>457</v>
      </c>
      <c r="J479" s="199" t="str">
        <f>UPPER(IF(OR(I479="a",I479="as"),E478,IF(OR(I479="b",I479="bs"),E480,)))</f>
        <v>吳以謙</v>
      </c>
      <c r="K479" s="199"/>
      <c r="L479" s="212"/>
      <c r="M479" s="224"/>
      <c r="N479" s="230"/>
      <c r="O479" s="229"/>
      <c r="P479" s="237"/>
      <c r="Q479" s="236"/>
      <c r="R479" s="54"/>
    </row>
    <row r="480" spans="1:18" s="55" customFormat="1" ht="13.5" customHeight="1">
      <c r="A480" s="206" t="s">
        <v>188</v>
      </c>
      <c r="B480" s="195">
        <f>IF($D480="","",VLOOKUP($D480,'[6]男單3.0名單'!$A$6:$P$261,15))</f>
        <v>0</v>
      </c>
      <c r="C480" s="196">
        <f>IF($D480="","",VLOOKUP($D480,'[6]男單3.0名單'!$A$6:$P$261,16))</f>
        <v>0</v>
      </c>
      <c r="D480" s="197">
        <v>139</v>
      </c>
      <c r="E480" s="198" t="str">
        <f>UPPER(IF($D480="","",VLOOKUP($D480,'[6]男單3.0名單'!$A$6:$P$261,2)))</f>
        <v>吳以謙</v>
      </c>
      <c r="F480" s="460" t="str">
        <f>IF($D480="","",VLOOKUP($D480,'[6]男單3.0名單'!$A$6:$P$261,3))</f>
        <v>三民高中</v>
      </c>
      <c r="G480" s="460"/>
      <c r="H480" s="460"/>
      <c r="I480" s="218"/>
      <c r="J480" s="212"/>
      <c r="K480" s="219"/>
      <c r="L480" s="212"/>
      <c r="M480" s="224"/>
      <c r="N480" s="230"/>
      <c r="O480" s="229"/>
      <c r="P480" s="237"/>
      <c r="Q480" s="236"/>
      <c r="R480" s="54"/>
    </row>
    <row r="481" spans="1:18" s="55" customFormat="1" ht="13.5" customHeight="1">
      <c r="A481" s="206"/>
      <c r="B481" s="207"/>
      <c r="C481" s="208"/>
      <c r="D481" s="209"/>
      <c r="E481" s="200"/>
      <c r="F481" s="200"/>
      <c r="G481" s="200"/>
      <c r="H481" s="200"/>
      <c r="I481" s="212"/>
      <c r="J481" s="220" t="s">
        <v>14</v>
      </c>
      <c r="K481" s="227" t="s">
        <v>456</v>
      </c>
      <c r="L481" s="199" t="str">
        <f>UPPER(IF(OR(K481="a",K481="as"),J479,IF(OR(K481="b",K481="bs"),J483,)))</f>
        <v>吳以謙</v>
      </c>
      <c r="M481" s="228"/>
      <c r="N481" s="230"/>
      <c r="O481" s="229"/>
      <c r="P481" s="237"/>
      <c r="Q481" s="236"/>
      <c r="R481" s="54"/>
    </row>
    <row r="482" spans="1:18" s="55" customFormat="1" ht="13.5" customHeight="1">
      <c r="A482" s="206" t="s">
        <v>189</v>
      </c>
      <c r="B482" s="195">
        <f>IF($D482="","",VLOOKUP($D482,'[6]男單3.0名單'!$A$6:$P$261,15))</f>
        <v>0</v>
      </c>
      <c r="C482" s="196">
        <f>IF($D482="","",VLOOKUP($D482,'[6]男單3.0名單'!$A$6:$P$261,16))</f>
        <v>0</v>
      </c>
      <c r="D482" s="197">
        <v>120</v>
      </c>
      <c r="E482" s="198" t="str">
        <f>UPPER(IF($D482="","",VLOOKUP($D482,'[6]男單3.0名單'!$A$6:$P$261,2)))</f>
        <v>徐瑜謙</v>
      </c>
      <c r="F482" s="460" t="str">
        <f>IF($D482="","",VLOOKUP($D482,'[6]男單3.0名單'!$A$6:$P$261,3))</f>
        <v>台北商業技術學院</v>
      </c>
      <c r="G482" s="460"/>
      <c r="H482" s="460"/>
      <c r="I482" s="199"/>
      <c r="J482" s="212"/>
      <c r="K482" s="219"/>
      <c r="L482" s="212">
        <v>60</v>
      </c>
      <c r="M482" s="226"/>
      <c r="N482" s="230"/>
      <c r="O482" s="229"/>
      <c r="P482" s="237"/>
      <c r="Q482" s="236"/>
      <c r="R482" s="54"/>
    </row>
    <row r="483" spans="1:18" s="55" customFormat="1" ht="13.5" customHeight="1">
      <c r="A483" s="206"/>
      <c r="B483" s="207"/>
      <c r="C483" s="208"/>
      <c r="D483" s="209"/>
      <c r="E483" s="200"/>
      <c r="F483" s="200"/>
      <c r="G483" s="200"/>
      <c r="H483" s="210" t="s">
        <v>14</v>
      </c>
      <c r="I483" s="211" t="s">
        <v>457</v>
      </c>
      <c r="J483" s="199" t="str">
        <f>UPPER(IF(OR(I483="a",I483="as"),E482,IF(OR(I483="b",I483="bs"),E484,)))</f>
        <v>李駿騰</v>
      </c>
      <c r="K483" s="218"/>
      <c r="L483" s="212"/>
      <c r="M483" s="226"/>
      <c r="N483" s="230"/>
      <c r="O483" s="229"/>
      <c r="P483" s="237"/>
      <c r="Q483" s="236"/>
      <c r="R483" s="54"/>
    </row>
    <row r="484" spans="1:18" s="55" customFormat="1" ht="13.5" customHeight="1">
      <c r="A484" s="194" t="s">
        <v>190</v>
      </c>
      <c r="B484" s="195">
        <f>IF($D484="","",VLOOKUP($D484,'[6]男單3.0名單'!$A$6:$P$261,15))</f>
        <v>0</v>
      </c>
      <c r="C484" s="196">
        <f>IF($D484="","",VLOOKUP($D484,'[6]男單3.0名單'!$A$6:$P$261,16))</f>
        <v>0</v>
      </c>
      <c r="D484" s="197">
        <v>102</v>
      </c>
      <c r="E484" s="198" t="str">
        <f>UPPER(IF($D484="","",VLOOKUP($D484,'[6]男單3.0名單'!$A$6:$P$261,2)))</f>
        <v>李駿騰</v>
      </c>
      <c r="F484" s="460" t="str">
        <f>IF($D484="","",VLOOKUP($D484,'[6]男單3.0名單'!$A$6:$P$261,3))</f>
        <v>大湖國小</v>
      </c>
      <c r="G484" s="460"/>
      <c r="H484" s="460"/>
      <c r="I484" s="218"/>
      <c r="J484" s="212"/>
      <c r="K484" s="212"/>
      <c r="L484" s="212"/>
      <c r="M484" s="226"/>
      <c r="N484" s="230"/>
      <c r="O484" s="229"/>
      <c r="P484" s="237"/>
      <c r="Q484" s="236"/>
      <c r="R484" s="54"/>
    </row>
    <row r="485" spans="1:18" s="55" customFormat="1" ht="13.5" customHeight="1">
      <c r="A485" s="206"/>
      <c r="B485" s="207"/>
      <c r="C485" s="208"/>
      <c r="D485" s="209"/>
      <c r="E485" s="200"/>
      <c r="F485" s="200"/>
      <c r="G485" s="200"/>
      <c r="H485" s="210" t="s">
        <v>14</v>
      </c>
      <c r="I485" s="212"/>
      <c r="J485" s="212"/>
      <c r="K485" s="212"/>
      <c r="L485" s="220" t="s">
        <v>14</v>
      </c>
      <c r="M485" s="227" t="s">
        <v>603</v>
      </c>
      <c r="N485" s="199" t="str">
        <f>UPPER(IF(OR(M485="a",M485="as"),L481,IF(OR(M485="b",M485="bs"),L489,)))</f>
        <v>吳以謙</v>
      </c>
      <c r="O485" s="238"/>
      <c r="P485" s="237"/>
      <c r="Q485" s="236"/>
      <c r="R485" s="54"/>
    </row>
    <row r="486" spans="1:18" s="55" customFormat="1" ht="13.5" customHeight="1">
      <c r="A486" s="206" t="s">
        <v>191</v>
      </c>
      <c r="B486" s="195">
        <f>IF($D486="","",VLOOKUP($D486,'[6]男單3.0名單'!$A$6:$P$261,15))</f>
        <v>0</v>
      </c>
      <c r="C486" s="196">
        <f>IF($D486="","",VLOOKUP($D486,'[6]男單3.0名單'!$A$6:$P$261,16))</f>
        <v>0</v>
      </c>
      <c r="D486" s="197">
        <v>150</v>
      </c>
      <c r="E486" s="198" t="str">
        <f>UPPER(IF($D486="","",VLOOKUP($D486,'[6]男單3.0名單'!$A$6:$P$261,2)))</f>
        <v>劉宗穎</v>
      </c>
      <c r="F486" s="460" t="str">
        <f>IF($D486="","",VLOOKUP($D486,'[6]男單3.0名單'!$A$6:$P$261,3))</f>
        <v>大同大學</v>
      </c>
      <c r="G486" s="460"/>
      <c r="H486" s="460"/>
      <c r="I486" s="199"/>
      <c r="J486" s="212"/>
      <c r="K486" s="212"/>
      <c r="L486" s="212"/>
      <c r="M486" s="226"/>
      <c r="N486" s="212">
        <v>63</v>
      </c>
      <c r="O486" s="239"/>
      <c r="P486" s="237"/>
      <c r="Q486" s="236"/>
      <c r="R486" s="54"/>
    </row>
    <row r="487" spans="1:18" s="55" customFormat="1" ht="13.5" customHeight="1">
      <c r="A487" s="206"/>
      <c r="B487" s="207"/>
      <c r="C487" s="208"/>
      <c r="D487" s="209"/>
      <c r="E487" s="200"/>
      <c r="F487" s="200"/>
      <c r="G487" s="200"/>
      <c r="H487" s="210" t="s">
        <v>14</v>
      </c>
      <c r="I487" s="211" t="s">
        <v>456</v>
      </c>
      <c r="J487" s="199" t="str">
        <f>UPPER(IF(OR(I487="a",I487="as"),E486,IF(OR(I487="b",I487="bs"),E488,)))</f>
        <v>劉宗穎</v>
      </c>
      <c r="K487" s="199"/>
      <c r="L487" s="212"/>
      <c r="M487" s="226"/>
      <c r="N487" s="230"/>
      <c r="O487" s="239"/>
      <c r="P487" s="237"/>
      <c r="Q487" s="236"/>
      <c r="R487" s="54"/>
    </row>
    <row r="488" spans="1:18" s="55" customFormat="1" ht="13.5" customHeight="1">
      <c r="A488" s="206" t="s">
        <v>192</v>
      </c>
      <c r="B488" s="195">
        <f>IF($D488="","",VLOOKUP($D488,'[6]男單3.0名單'!$A$6:$P$261,15))</f>
        <v>0</v>
      </c>
      <c r="C488" s="196">
        <f>IF($D488="","",VLOOKUP($D488,'[6]男單3.0名單'!$A$6:$P$261,16))</f>
        <v>0</v>
      </c>
      <c r="D488" s="197">
        <v>39</v>
      </c>
      <c r="E488" s="198" t="str">
        <f>UPPER(IF($D488="","",VLOOKUP($D488,'[6]男單3.0名單'!$A$6:$P$261,2)))</f>
        <v>周日麒</v>
      </c>
      <c r="F488" s="460" t="str">
        <f>IF($D488="","",VLOOKUP($D488,'[6]男單3.0名單'!$A$6:$P$261,3))</f>
        <v>政治大學</v>
      </c>
      <c r="G488" s="460"/>
      <c r="H488" s="460"/>
      <c r="I488" s="218"/>
      <c r="J488" s="212"/>
      <c r="K488" s="219"/>
      <c r="L488" s="212"/>
      <c r="M488" s="226"/>
      <c r="N488" s="230"/>
      <c r="O488" s="239"/>
      <c r="P488" s="237"/>
      <c r="Q488" s="236"/>
      <c r="R488" s="54"/>
    </row>
    <row r="489" spans="1:18" s="55" customFormat="1" ht="13.5" customHeight="1">
      <c r="A489" s="206"/>
      <c r="B489" s="207"/>
      <c r="C489" s="208"/>
      <c r="D489" s="209"/>
      <c r="E489" s="200"/>
      <c r="F489" s="200"/>
      <c r="G489" s="200"/>
      <c r="H489" s="200"/>
      <c r="I489" s="212"/>
      <c r="J489" s="220" t="s">
        <v>14</v>
      </c>
      <c r="K489" s="227" t="s">
        <v>456</v>
      </c>
      <c r="L489" s="199" t="str">
        <f>UPPER(IF(OR(K489="a",K489="as"),J487,IF(OR(K489="b",K489="bs"),J491,)))</f>
        <v>劉宗穎</v>
      </c>
      <c r="M489" s="232"/>
      <c r="N489" s="230"/>
      <c r="O489" s="239"/>
      <c r="P489" s="237"/>
      <c r="Q489" s="236"/>
      <c r="R489" s="54"/>
    </row>
    <row r="490" spans="1:18" s="55" customFormat="1" ht="13.5" customHeight="1">
      <c r="A490" s="194" t="s">
        <v>193</v>
      </c>
      <c r="B490" s="195">
        <f>IF($D490="","",VLOOKUP($D490,'[6]男單3.0名單'!$A$6:$P$261,15))</f>
        <v>0</v>
      </c>
      <c r="C490" s="196">
        <f>IF($D490="","",VLOOKUP($D490,'[6]男單3.0名單'!$A$6:$P$261,16))</f>
        <v>0</v>
      </c>
      <c r="D490" s="197">
        <v>144</v>
      </c>
      <c r="E490" s="198" t="str">
        <f>UPPER(IF($D490="","",VLOOKUP($D490,'[6]男單3.0名單'!$A$6:$P$261,2)))</f>
        <v>福岡龍一郎</v>
      </c>
      <c r="F490" s="460" t="str">
        <f>IF($D490="","",VLOOKUP($D490,'[6]男單3.0名單'!$A$6:$P$261,3))</f>
        <v>台北日橋</v>
      </c>
      <c r="G490" s="460"/>
      <c r="H490" s="460"/>
      <c r="I490" s="199"/>
      <c r="J490" s="212"/>
      <c r="K490" s="219"/>
      <c r="L490" s="212">
        <v>61</v>
      </c>
      <c r="M490" s="224"/>
      <c r="N490" s="230"/>
      <c r="O490" s="239"/>
      <c r="P490" s="237"/>
      <c r="Q490" s="236"/>
      <c r="R490" s="54"/>
    </row>
    <row r="491" spans="1:18" s="55" customFormat="1" ht="13.5" customHeight="1">
      <c r="A491" s="206"/>
      <c r="B491" s="207"/>
      <c r="C491" s="208"/>
      <c r="D491" s="209"/>
      <c r="E491" s="200"/>
      <c r="F491" s="200"/>
      <c r="G491" s="200"/>
      <c r="H491" s="210" t="s">
        <v>14</v>
      </c>
      <c r="I491" s="211" t="s">
        <v>457</v>
      </c>
      <c r="J491" s="199" t="str">
        <f>UPPER(IF(OR(I491="a",I491="as"),E490,IF(OR(I491="b",I491="bs"),E492,)))</f>
        <v>蔡珉宏</v>
      </c>
      <c r="K491" s="218"/>
      <c r="L491" s="212"/>
      <c r="M491" s="224"/>
      <c r="N491" s="230"/>
      <c r="O491" s="239"/>
      <c r="P491" s="237"/>
      <c r="Q491" s="236"/>
      <c r="R491" s="54"/>
    </row>
    <row r="492" spans="1:18" s="55" customFormat="1" ht="13.5" customHeight="1">
      <c r="A492" s="206" t="s">
        <v>194</v>
      </c>
      <c r="B492" s="195">
        <f>IF($D492="","",VLOOKUP($D492,'[6]男單3.0名單'!$A$6:$P$261,15))</f>
        <v>0</v>
      </c>
      <c r="C492" s="196">
        <f>IF($D492="","",VLOOKUP($D492,'[6]男單3.0名單'!$A$6:$P$261,16))</f>
        <v>0</v>
      </c>
      <c r="D492" s="197">
        <v>7</v>
      </c>
      <c r="E492" s="198" t="str">
        <f>UPPER(IF($D492="","",VLOOKUP($D492,'[6]男單3.0名單'!$A$6:$P$261,2)))</f>
        <v>蔡珉宏</v>
      </c>
      <c r="F492" s="460" t="str">
        <f>IF($D492="","",VLOOKUP($D492,'[6]男單3.0名單'!$A$6:$P$261,3))</f>
        <v>三重高中</v>
      </c>
      <c r="G492" s="460"/>
      <c r="H492" s="460"/>
      <c r="I492" s="218"/>
      <c r="J492" s="212"/>
      <c r="K492" s="212"/>
      <c r="L492" s="212"/>
      <c r="M492" s="224"/>
      <c r="N492" s="239"/>
      <c r="O492" s="239"/>
      <c r="P492" s="237"/>
      <c r="Q492" s="236"/>
      <c r="R492" s="54"/>
    </row>
    <row r="493" spans="1:19" s="55" customFormat="1" ht="13.5" customHeight="1">
      <c r="A493" s="206"/>
      <c r="B493" s="207"/>
      <c r="C493" s="208"/>
      <c r="D493" s="209"/>
      <c r="E493" s="200"/>
      <c r="F493" s="200"/>
      <c r="G493" s="200"/>
      <c r="H493" s="200"/>
      <c r="I493" s="212"/>
      <c r="J493" s="212"/>
      <c r="K493" s="212"/>
      <c r="L493" s="212"/>
      <c r="M493" s="224"/>
      <c r="N493" s="240"/>
      <c r="O493" s="241"/>
      <c r="P493" s="242" t="s">
        <v>462</v>
      </c>
      <c r="Q493" s="199" t="str">
        <f>UPPER(IF(OR(P493="a",P493="as"),P477,IF(OR(P493="b",P493="bs"),P509,)))</f>
        <v>吳以謙</v>
      </c>
      <c r="R493" s="54"/>
      <c r="S493" s="234" t="s">
        <v>604</v>
      </c>
    </row>
    <row r="494" spans="1:18" s="55" customFormat="1" ht="13.5" customHeight="1">
      <c r="A494" s="206" t="s">
        <v>195</v>
      </c>
      <c r="B494" s="195">
        <f>IF($D494="","",VLOOKUP($D494,'[6]男單3.0名單'!$A$6:$P$261,15))</f>
        <v>0</v>
      </c>
      <c r="C494" s="196">
        <f>IF($D494="","",VLOOKUP($D494,'[6]男單3.0名單'!$A$6:$P$261,16))</f>
        <v>0</v>
      </c>
      <c r="D494" s="197">
        <v>151</v>
      </c>
      <c r="E494" s="198" t="str">
        <f>UPPER(IF($D494="","",VLOOKUP($D494,'[6]男單3.0名單'!$A$6:$P$261,2)))</f>
        <v>賴皇志</v>
      </c>
      <c r="F494" s="460" t="str">
        <f>IF($D494="","",VLOOKUP($D494,'[6]男單3.0名單'!$A$6:$P$261,3))</f>
        <v>大同大學</v>
      </c>
      <c r="G494" s="460"/>
      <c r="H494" s="460"/>
      <c r="I494" s="199"/>
      <c r="J494" s="212"/>
      <c r="K494" s="212"/>
      <c r="L494" s="212"/>
      <c r="M494" s="224"/>
      <c r="N494" s="220" t="s">
        <v>14</v>
      </c>
      <c r="O494" s="243" t="s">
        <v>463</v>
      </c>
      <c r="P494" s="219"/>
      <c r="Q494" s="445">
        <v>61</v>
      </c>
      <c r="R494" s="54"/>
    </row>
    <row r="495" spans="1:18" s="55" customFormat="1" ht="13.5" customHeight="1">
      <c r="A495" s="206"/>
      <c r="B495" s="207"/>
      <c r="C495" s="208"/>
      <c r="D495" s="209"/>
      <c r="E495" s="200"/>
      <c r="F495" s="200"/>
      <c r="G495" s="200"/>
      <c r="H495" s="210" t="s">
        <v>14</v>
      </c>
      <c r="I495" s="211" t="s">
        <v>456</v>
      </c>
      <c r="J495" s="199" t="str">
        <f>UPPER(IF(OR(I495="a",I495="as"),E494,IF(OR(I495="b",I495="bs"),E496,)))</f>
        <v>賴皇志</v>
      </c>
      <c r="K495" s="199"/>
      <c r="L495" s="212"/>
      <c r="M495" s="224"/>
      <c r="N495" s="230"/>
      <c r="O495" s="239"/>
      <c r="P495" s="237"/>
      <c r="Q495" s="236"/>
      <c r="R495" s="54"/>
    </row>
    <row r="496" spans="1:18" s="55" customFormat="1" ht="13.5" customHeight="1">
      <c r="A496" s="194" t="s">
        <v>196</v>
      </c>
      <c r="B496" s="195">
        <f>IF($D496="","",VLOOKUP($D496,'[6]男單3.0名單'!$A$6:$P$261,15))</f>
        <v>0</v>
      </c>
      <c r="C496" s="196">
        <f>IF($D496="","",VLOOKUP($D496,'[6]男單3.0名單'!$A$6:$P$261,16))</f>
        <v>0</v>
      </c>
      <c r="D496" s="197">
        <v>41</v>
      </c>
      <c r="E496" s="198" t="str">
        <f>UPPER(IF($D496="","",VLOOKUP($D496,'[6]男單3.0名單'!$A$6:$P$261,2)))</f>
        <v>陳柏均</v>
      </c>
      <c r="F496" s="460" t="str">
        <f>IF($D496="","",VLOOKUP($D496,'[6]男單3.0名單'!$A$6:$P$261,3))</f>
        <v>台中中興大學</v>
      </c>
      <c r="G496" s="460"/>
      <c r="H496" s="460"/>
      <c r="I496" s="218"/>
      <c r="J496" s="212"/>
      <c r="K496" s="219"/>
      <c r="L496" s="212"/>
      <c r="M496" s="224"/>
      <c r="N496" s="230"/>
      <c r="O496" s="239"/>
      <c r="P496" s="237"/>
      <c r="Q496" s="236"/>
      <c r="R496" s="54"/>
    </row>
    <row r="497" spans="1:18" s="55" customFormat="1" ht="13.5" customHeight="1">
      <c r="A497" s="206"/>
      <c r="B497" s="207"/>
      <c r="C497" s="208"/>
      <c r="D497" s="209"/>
      <c r="E497" s="200"/>
      <c r="F497" s="200"/>
      <c r="G497" s="200"/>
      <c r="H497" s="200"/>
      <c r="I497" s="212"/>
      <c r="J497" s="220" t="s">
        <v>14</v>
      </c>
      <c r="K497" s="227" t="s">
        <v>457</v>
      </c>
      <c r="L497" s="199" t="str">
        <f>UPPER(IF(OR(K497="a",K497="as"),J495,IF(OR(K497="b",K497="bs"),J499,)))</f>
        <v>林日成</v>
      </c>
      <c r="M497" s="228"/>
      <c r="N497" s="230"/>
      <c r="O497" s="239"/>
      <c r="P497" s="237"/>
      <c r="Q497" s="236"/>
      <c r="R497" s="54"/>
    </row>
    <row r="498" spans="1:18" s="55" customFormat="1" ht="13.5" customHeight="1">
      <c r="A498" s="206" t="s">
        <v>197</v>
      </c>
      <c r="B498" s="195">
        <f>IF($D498="","",VLOOKUP($D498,'[6]男單3.0名單'!$A$6:$P$261,15))</f>
        <v>0</v>
      </c>
      <c r="C498" s="196">
        <f>IF($D498="","",VLOOKUP($D498,'[6]男單3.0名單'!$A$6:$P$261,16))</f>
        <v>0</v>
      </c>
      <c r="D498" s="197">
        <v>107</v>
      </c>
      <c r="E498" s="198" t="str">
        <f>UPPER(IF($D498="","",VLOOKUP($D498,'[6]男單3.0名單'!$A$6:$P$261,2)))</f>
        <v>COLIN KELLY</v>
      </c>
      <c r="F498" s="460" t="str">
        <f>IF($D498="","",VLOOKUP($D498,'[6]男單3.0名單'!$A$6:$P$261,3))</f>
        <v>台北美國學校</v>
      </c>
      <c r="G498" s="460"/>
      <c r="H498" s="460"/>
      <c r="I498" s="199"/>
      <c r="J498" s="212"/>
      <c r="K498" s="219"/>
      <c r="L498" s="212">
        <v>61</v>
      </c>
      <c r="M498" s="226"/>
      <c r="N498" s="230"/>
      <c r="O498" s="239"/>
      <c r="P498" s="237"/>
      <c r="Q498" s="236"/>
      <c r="R498" s="54"/>
    </row>
    <row r="499" spans="1:18" s="55" customFormat="1" ht="13.5" customHeight="1">
      <c r="A499" s="206"/>
      <c r="B499" s="207"/>
      <c r="C499" s="208"/>
      <c r="D499" s="209"/>
      <c r="E499" s="200"/>
      <c r="F499" s="200"/>
      <c r="G499" s="200"/>
      <c r="H499" s="210" t="s">
        <v>14</v>
      </c>
      <c r="I499" s="211" t="s">
        <v>457</v>
      </c>
      <c r="J499" s="199" t="str">
        <f>UPPER(IF(OR(I499="a",I499="as"),E498,IF(OR(I499="b",I499="bs"),E500,)))</f>
        <v>林日成</v>
      </c>
      <c r="K499" s="218"/>
      <c r="L499" s="212"/>
      <c r="M499" s="226"/>
      <c r="N499" s="230"/>
      <c r="O499" s="239"/>
      <c r="P499" s="237"/>
      <c r="Q499" s="236"/>
      <c r="R499" s="54"/>
    </row>
    <row r="500" spans="1:18" s="55" customFormat="1" ht="13.5" customHeight="1">
      <c r="A500" s="206" t="s">
        <v>198</v>
      </c>
      <c r="B500" s="195">
        <f>IF($D500="","",VLOOKUP($D500,'[6]男單3.0名單'!$A$6:$P$261,15))</f>
        <v>0</v>
      </c>
      <c r="C500" s="196">
        <f>IF($D500="","",VLOOKUP($D500,'[6]男單3.0名單'!$A$6:$P$261,16))</f>
        <v>0</v>
      </c>
      <c r="D500" s="197">
        <v>123</v>
      </c>
      <c r="E500" s="198" t="str">
        <f>UPPER(IF($D500="","",VLOOKUP($D500,'[6]男單3.0名單'!$A$6:$P$261,2)))</f>
        <v>林日成</v>
      </c>
      <c r="F500" s="460" t="str">
        <f>IF($D500="","",VLOOKUP($D500,'[6]男單3.0名單'!$A$6:$P$261,3))</f>
        <v>中興高中</v>
      </c>
      <c r="G500" s="460"/>
      <c r="H500" s="460"/>
      <c r="I500" s="218"/>
      <c r="J500" s="212"/>
      <c r="K500" s="212"/>
      <c r="L500" s="212"/>
      <c r="M500" s="226"/>
      <c r="N500" s="230"/>
      <c r="O500" s="239"/>
      <c r="P500" s="237"/>
      <c r="Q500" s="236"/>
      <c r="R500" s="54"/>
    </row>
    <row r="501" spans="1:18" s="55" customFormat="1" ht="13.5" customHeight="1">
      <c r="A501" s="206"/>
      <c r="B501" s="207"/>
      <c r="C501" s="208"/>
      <c r="D501" s="209"/>
      <c r="E501" s="200"/>
      <c r="F501" s="200"/>
      <c r="G501" s="200"/>
      <c r="H501" s="210" t="s">
        <v>14</v>
      </c>
      <c r="I501" s="212"/>
      <c r="J501" s="212"/>
      <c r="K501" s="212"/>
      <c r="L501" s="220" t="s">
        <v>14</v>
      </c>
      <c r="M501" s="227" t="s">
        <v>599</v>
      </c>
      <c r="N501" s="199" t="str">
        <f>UPPER(IF(OR(M501="a",M501="as"),L497,IF(OR(M501="b",M501="bs"),L505,)))</f>
        <v>王治平</v>
      </c>
      <c r="O501" s="244"/>
      <c r="P501" s="237"/>
      <c r="Q501" s="236"/>
      <c r="R501" s="54"/>
    </row>
    <row r="502" spans="1:18" s="55" customFormat="1" ht="13.5" customHeight="1">
      <c r="A502" s="194" t="s">
        <v>199</v>
      </c>
      <c r="B502" s="195">
        <f>IF($D502="","",VLOOKUP($D502,'[6]男單3.0名單'!$A$6:$P$261,15))</f>
        <v>0</v>
      </c>
      <c r="C502" s="196">
        <f>IF($D502="","",VLOOKUP($D502,'[6]男單3.0名單'!$A$6:$P$261,16))</f>
        <v>0</v>
      </c>
      <c r="D502" s="197">
        <v>103</v>
      </c>
      <c r="E502" s="198" t="str">
        <f>UPPER(IF($D502="","",VLOOKUP($D502,'[6]男單3.0名單'!$A$6:$P$261,2)))</f>
        <v>薛崴立</v>
      </c>
      <c r="F502" s="460" t="str">
        <f>IF($D502="","",VLOOKUP($D502,'[6]男單3.0名單'!$A$6:$P$261,3))</f>
        <v>Deloitte</v>
      </c>
      <c r="G502" s="460"/>
      <c r="H502" s="460"/>
      <c r="I502" s="199"/>
      <c r="J502" s="212"/>
      <c r="K502" s="212"/>
      <c r="L502" s="212"/>
      <c r="M502" s="226"/>
      <c r="N502" s="212">
        <v>63</v>
      </c>
      <c r="O502" s="229"/>
      <c r="P502" s="237"/>
      <c r="Q502" s="236"/>
      <c r="R502" s="54"/>
    </row>
    <row r="503" spans="1:18" s="55" customFormat="1" ht="13.5" customHeight="1">
      <c r="A503" s="206"/>
      <c r="B503" s="207"/>
      <c r="C503" s="208"/>
      <c r="D503" s="209"/>
      <c r="E503" s="200"/>
      <c r="F503" s="200"/>
      <c r="G503" s="200"/>
      <c r="H503" s="210" t="s">
        <v>14</v>
      </c>
      <c r="I503" s="211" t="s">
        <v>457</v>
      </c>
      <c r="J503" s="199" t="str">
        <f>UPPER(IF(OR(I503="a",I503="as"),E502,IF(OR(I503="b",I503="bs"),E504,)))</f>
        <v>王治平</v>
      </c>
      <c r="K503" s="199"/>
      <c r="L503" s="212"/>
      <c r="M503" s="226"/>
      <c r="N503" s="230"/>
      <c r="O503" s="229"/>
      <c r="P503" s="237"/>
      <c r="Q503" s="236"/>
      <c r="R503" s="54"/>
    </row>
    <row r="504" spans="1:18" s="55" customFormat="1" ht="13.5" customHeight="1">
      <c r="A504" s="206" t="s">
        <v>200</v>
      </c>
      <c r="B504" s="195">
        <f>IF($D504="","",VLOOKUP($D504,'[6]男單3.0名單'!$A$6:$P$261,15))</f>
        <v>0</v>
      </c>
      <c r="C504" s="196">
        <f>IF($D504="","",VLOOKUP($D504,'[6]男單3.0名單'!$A$6:$P$261,16))</f>
        <v>0</v>
      </c>
      <c r="D504" s="197">
        <v>121</v>
      </c>
      <c r="E504" s="198" t="str">
        <f>UPPER(IF($D504="","",VLOOKUP($D504,'[6]男單3.0名單'!$A$6:$P$261,2)))</f>
        <v>王治平</v>
      </c>
      <c r="F504" s="460" t="str">
        <f>IF($D504="","",VLOOKUP($D504,'[6]男單3.0名單'!$A$6:$P$261,3))</f>
        <v>海岸巡防署</v>
      </c>
      <c r="G504" s="460"/>
      <c r="H504" s="460"/>
      <c r="I504" s="218"/>
      <c r="J504" s="212"/>
      <c r="K504" s="219"/>
      <c r="L504" s="212"/>
      <c r="M504" s="226"/>
      <c r="N504" s="230"/>
      <c r="O504" s="229"/>
      <c r="P504" s="237"/>
      <c r="Q504" s="236"/>
      <c r="R504" s="54"/>
    </row>
    <row r="505" spans="1:18" s="55" customFormat="1" ht="13.5" customHeight="1">
      <c r="A505" s="206"/>
      <c r="B505" s="207"/>
      <c r="C505" s="208"/>
      <c r="D505" s="209"/>
      <c r="E505" s="200"/>
      <c r="F505" s="200"/>
      <c r="G505" s="200"/>
      <c r="H505" s="200"/>
      <c r="I505" s="212"/>
      <c r="J505" s="220" t="s">
        <v>14</v>
      </c>
      <c r="K505" s="227" t="s">
        <v>456</v>
      </c>
      <c r="L505" s="199" t="str">
        <f>UPPER(IF(OR(K505="a",K505="as"),J503,IF(OR(K505="b",K505="bs"),J507,)))</f>
        <v>王治平</v>
      </c>
      <c r="M505" s="232"/>
      <c r="N505" s="230"/>
      <c r="O505" s="229"/>
      <c r="P505" s="237"/>
      <c r="Q505" s="236"/>
      <c r="R505" s="54"/>
    </row>
    <row r="506" spans="1:18" s="55" customFormat="1" ht="13.5" customHeight="1">
      <c r="A506" s="206" t="s">
        <v>201</v>
      </c>
      <c r="B506" s="195">
        <f>IF($D506="","",VLOOKUP($D506,'[6]男單3.0名單'!$A$6:$P$261,15))</f>
        <v>0</v>
      </c>
      <c r="C506" s="196">
        <f>IF($D506="","",VLOOKUP($D506,'[6]男單3.0名單'!$A$6:$P$261,16))</f>
        <v>0</v>
      </c>
      <c r="D506" s="197">
        <v>138</v>
      </c>
      <c r="E506" s="198" t="str">
        <f>UPPER(IF($D506="","",VLOOKUP($D506,'[6]男單3.0名單'!$A$6:$P$261,2)))</f>
        <v>葉鴻亨</v>
      </c>
      <c r="F506" s="460" t="str">
        <f>IF($D506="","",VLOOKUP($D506,'[6]男單3.0名單'!$A$6:$P$261,3))</f>
        <v>文化大學</v>
      </c>
      <c r="G506" s="460"/>
      <c r="H506" s="460"/>
      <c r="I506" s="199"/>
      <c r="J506" s="212"/>
      <c r="K506" s="219"/>
      <c r="L506" s="212">
        <v>60</v>
      </c>
      <c r="M506" s="224"/>
      <c r="N506" s="230"/>
      <c r="O506" s="229"/>
      <c r="P506" s="237"/>
      <c r="Q506" s="236"/>
      <c r="R506" s="54"/>
    </row>
    <row r="507" spans="1:18" s="55" customFormat="1" ht="13.5" customHeight="1">
      <c r="A507" s="206"/>
      <c r="B507" s="207"/>
      <c r="C507" s="208"/>
      <c r="D507" s="209"/>
      <c r="E507" s="200"/>
      <c r="F507" s="200"/>
      <c r="G507" s="200"/>
      <c r="H507" s="210" t="s">
        <v>14</v>
      </c>
      <c r="I507" s="211" t="s">
        <v>457</v>
      </c>
      <c r="J507" s="199" t="str">
        <f>UPPER(IF(OR(I507="a",I507="as"),E506,IF(OR(I507="b",I507="bs"),E508,)))</f>
        <v> 吳豐献</v>
      </c>
      <c r="K507" s="218"/>
      <c r="L507" s="212"/>
      <c r="M507" s="224"/>
      <c r="N507" s="230"/>
      <c r="O507" s="229"/>
      <c r="P507" s="245"/>
      <c r="Q507" s="236"/>
      <c r="R507" s="54"/>
    </row>
    <row r="508" spans="1:18" s="55" customFormat="1" ht="13.5" customHeight="1">
      <c r="A508" s="194" t="s">
        <v>202</v>
      </c>
      <c r="B508" s="195">
        <f>IF($D508="","",VLOOKUP($D508,'[6]男單3.0名單'!$A$6:$P$261,15))</f>
        <v>0</v>
      </c>
      <c r="C508" s="196">
        <f>IF($D508="","",VLOOKUP($D508,'[6]男單3.0名單'!$A$6:$P$261,16))</f>
        <v>0</v>
      </c>
      <c r="D508" s="197">
        <v>153</v>
      </c>
      <c r="E508" s="198" t="str">
        <f>UPPER(IF($D508="","",VLOOKUP($D508,'[6]男單3.0名單'!$A$6:$P$261,2)))</f>
        <v> 吳豐献</v>
      </c>
      <c r="F508" s="460" t="str">
        <f>IF($D508="","",VLOOKUP($D508,'[6]男單3.0名單'!$A$6:$P$261,3))</f>
        <v>輔仁大學</v>
      </c>
      <c r="G508" s="460"/>
      <c r="H508" s="460"/>
      <c r="I508" s="218"/>
      <c r="J508" s="212"/>
      <c r="K508" s="212"/>
      <c r="L508" s="212"/>
      <c r="M508" s="224"/>
      <c r="N508" s="230"/>
      <c r="O508" s="229"/>
      <c r="P508" s="237"/>
      <c r="Q508" s="236"/>
      <c r="R508" s="54"/>
    </row>
    <row r="509" spans="1:18" s="55" customFormat="1" ht="13.5" customHeight="1">
      <c r="A509" s="206"/>
      <c r="B509" s="207"/>
      <c r="C509" s="208"/>
      <c r="D509" s="209"/>
      <c r="E509" s="200"/>
      <c r="F509" s="200"/>
      <c r="G509" s="200"/>
      <c r="H509" s="200"/>
      <c r="I509" s="212"/>
      <c r="J509" s="212"/>
      <c r="K509" s="212"/>
      <c r="L509" s="212"/>
      <c r="M509" s="224"/>
      <c r="N509" s="220" t="s">
        <v>14</v>
      </c>
      <c r="O509" s="227" t="s">
        <v>605</v>
      </c>
      <c r="P509" s="218" t="str">
        <f>UPPER(IF(OR(O509="a",O509="as"),N501,IF(OR(O509="b",O509="bs"),N517,)))</f>
        <v>陳宜胤</v>
      </c>
      <c r="Q509" s="246"/>
      <c r="R509" s="54"/>
    </row>
    <row r="510" spans="1:18" s="55" customFormat="1" ht="13.5" customHeight="1">
      <c r="A510" s="206" t="s">
        <v>203</v>
      </c>
      <c r="B510" s="195">
        <f>IF($D510="","",VLOOKUP($D510,'[6]男單3.0名單'!$A$6:$P$261,15))</f>
        <v>0</v>
      </c>
      <c r="C510" s="196">
        <f>IF($D510="","",VLOOKUP($D510,'[6]男單3.0名單'!$A$6:$P$261,16))</f>
        <v>0</v>
      </c>
      <c r="D510" s="197">
        <v>8</v>
      </c>
      <c r="E510" s="198" t="str">
        <f>UPPER(IF($D510="","",VLOOKUP($D510,'[6]男單3.0名單'!$A$6:$P$261,2)))</f>
        <v>林崇堅</v>
      </c>
      <c r="F510" s="460" t="str">
        <f>IF($D510="","",VLOOKUP($D510,'[6]男單3.0名單'!$A$6:$P$261,3))</f>
        <v>無</v>
      </c>
      <c r="G510" s="460"/>
      <c r="H510" s="460"/>
      <c r="I510" s="199"/>
      <c r="J510" s="212"/>
      <c r="K510" s="212"/>
      <c r="L510" s="212"/>
      <c r="M510" s="224"/>
      <c r="N510" s="230"/>
      <c r="O510" s="229"/>
      <c r="P510" s="212">
        <v>60</v>
      </c>
      <c r="Q510" s="231"/>
      <c r="R510" s="54"/>
    </row>
    <row r="511" spans="1:18" s="55" customFormat="1" ht="13.5" customHeight="1">
      <c r="A511" s="206"/>
      <c r="B511" s="207"/>
      <c r="C511" s="208"/>
      <c r="D511" s="209"/>
      <c r="E511" s="200"/>
      <c r="F511" s="200"/>
      <c r="G511" s="200"/>
      <c r="H511" s="210" t="s">
        <v>14</v>
      </c>
      <c r="I511" s="211" t="s">
        <v>606</v>
      </c>
      <c r="J511" s="199" t="str">
        <f>UPPER(IF(OR(I511="a",I511="as"),E510,IF(OR(I511="b",I511="bs"),E512,)))</f>
        <v>林崇堅</v>
      </c>
      <c r="K511" s="199"/>
      <c r="L511" s="212"/>
      <c r="M511" s="224"/>
      <c r="N511" s="230"/>
      <c r="O511" s="229"/>
      <c r="P511" s="230"/>
      <c r="Q511" s="231"/>
      <c r="R511" s="54"/>
    </row>
    <row r="512" spans="1:18" s="55" customFormat="1" ht="13.5" customHeight="1">
      <c r="A512" s="206" t="s">
        <v>204</v>
      </c>
      <c r="B512" s="195">
        <f>IF($D512="","",VLOOKUP($D512,'[6]男單3.0名單'!$A$6:$P$261,15))</f>
        <v>0</v>
      </c>
      <c r="C512" s="196">
        <f>IF($D512="","",VLOOKUP($D512,'[6]男單3.0名單'!$A$6:$P$261,16))</f>
        <v>0</v>
      </c>
      <c r="D512" s="197">
        <v>143</v>
      </c>
      <c r="E512" s="198" t="str">
        <f>UPPER(IF($D512="","",VLOOKUP($D512,'[6]男單3.0名單'!$A$6:$P$261,2)))</f>
        <v>陳經閔</v>
      </c>
      <c r="F512" s="460" t="str">
        <f>IF($D512="","",VLOOKUP($D512,'[6]男單3.0名單'!$A$6:$P$261,3))</f>
        <v>至善國中</v>
      </c>
      <c r="G512" s="460"/>
      <c r="H512" s="460"/>
      <c r="I512" s="218"/>
      <c r="J512" s="212"/>
      <c r="K512" s="219"/>
      <c r="L512" s="212"/>
      <c r="M512" s="224"/>
      <c r="N512" s="230"/>
      <c r="O512" s="229"/>
      <c r="P512" s="230"/>
      <c r="Q512" s="231"/>
      <c r="R512" s="54"/>
    </row>
    <row r="513" spans="1:18" s="55" customFormat="1" ht="13.5" customHeight="1">
      <c r="A513" s="206"/>
      <c r="B513" s="207"/>
      <c r="C513" s="208"/>
      <c r="D513" s="209"/>
      <c r="E513" s="200"/>
      <c r="F513" s="200"/>
      <c r="G513" s="200"/>
      <c r="H513" s="200"/>
      <c r="I513" s="212"/>
      <c r="J513" s="220" t="s">
        <v>14</v>
      </c>
      <c r="K513" s="227" t="s">
        <v>456</v>
      </c>
      <c r="L513" s="199" t="str">
        <f>UPPER(IF(OR(K513="a",K513="as"),J511,IF(OR(K513="b",K513="bs"),J515,)))</f>
        <v>林崇堅</v>
      </c>
      <c r="M513" s="228"/>
      <c r="N513" s="230"/>
      <c r="O513" s="229"/>
      <c r="P513" s="230"/>
      <c r="Q513" s="231"/>
      <c r="R513" s="54"/>
    </row>
    <row r="514" spans="1:18" s="55" customFormat="1" ht="13.5" customHeight="1">
      <c r="A514" s="194" t="s">
        <v>205</v>
      </c>
      <c r="B514" s="195">
        <f>IF($D514="","",VLOOKUP($D514,'[6]男單3.0名單'!$A$6:$P$261,15))</f>
        <v>0</v>
      </c>
      <c r="C514" s="196">
        <f>IF($D514="","",VLOOKUP($D514,'[6]男單3.0名單'!$A$6:$P$261,16))</f>
        <v>0</v>
      </c>
      <c r="D514" s="197">
        <v>152</v>
      </c>
      <c r="E514" s="198" t="str">
        <f>UPPER(IF($D514="","",VLOOKUP($D514,'[6]男單3.0名單'!$A$6:$P$261,2)))</f>
        <v>鄭賓逸</v>
      </c>
      <c r="F514" s="460" t="str">
        <f>IF($D514="","",VLOOKUP($D514,'[6]男單3.0名單'!$A$6:$P$261,3))</f>
        <v>大同大學</v>
      </c>
      <c r="G514" s="460"/>
      <c r="H514" s="460"/>
      <c r="I514" s="199"/>
      <c r="J514" s="212"/>
      <c r="K514" s="219"/>
      <c r="L514" s="212">
        <v>60</v>
      </c>
      <c r="M514" s="226"/>
      <c r="N514" s="230"/>
      <c r="O514" s="229"/>
      <c r="P514" s="230"/>
      <c r="Q514" s="231"/>
      <c r="R514" s="96"/>
    </row>
    <row r="515" spans="1:18" s="55" customFormat="1" ht="13.5" customHeight="1">
      <c r="A515" s="206"/>
      <c r="B515" s="207"/>
      <c r="C515" s="208"/>
      <c r="D515" s="209"/>
      <c r="E515" s="200"/>
      <c r="F515" s="200"/>
      <c r="G515" s="200"/>
      <c r="H515" s="210" t="s">
        <v>14</v>
      </c>
      <c r="I515" s="211" t="s">
        <v>456</v>
      </c>
      <c r="J515" s="199" t="str">
        <f>UPPER(IF(OR(I515="a",I515="as"),E514,IF(OR(I515="b",I515="bs"),E516,)))</f>
        <v>鄭賓逸</v>
      </c>
      <c r="K515" s="218"/>
      <c r="L515" s="212"/>
      <c r="M515" s="226"/>
      <c r="N515" s="230"/>
      <c r="O515" s="229"/>
      <c r="P515" s="230"/>
      <c r="Q515" s="231"/>
      <c r="R515" s="54"/>
    </row>
    <row r="516" spans="1:18" s="55" customFormat="1" ht="13.5" customHeight="1">
      <c r="A516" s="206" t="s">
        <v>206</v>
      </c>
      <c r="B516" s="195">
        <f>IF($D516="","",VLOOKUP($D516,'[6]男單3.0名單'!$A$6:$P$261,15))</f>
        <v>0</v>
      </c>
      <c r="C516" s="196">
        <f>IF($D516="","",VLOOKUP($D516,'[6]男單3.0名單'!$A$6:$P$261,16))</f>
        <v>0</v>
      </c>
      <c r="D516" s="197">
        <v>40</v>
      </c>
      <c r="E516" s="198" t="str">
        <f>UPPER(IF($D516="","",VLOOKUP($D516,'[6]男單3.0名單'!$A$6:$P$261,2)))</f>
        <v>廖恩慶</v>
      </c>
      <c r="F516" s="460" t="str">
        <f>IF($D516="","",VLOOKUP($D516,'[6]男單3.0名單'!$A$6:$P$261,3))</f>
        <v>南港公園網球場</v>
      </c>
      <c r="G516" s="460"/>
      <c r="H516" s="460"/>
      <c r="I516" s="218"/>
      <c r="J516" s="212"/>
      <c r="K516" s="212"/>
      <c r="L516" s="212"/>
      <c r="M516" s="226"/>
      <c r="N516" s="230"/>
      <c r="O516" s="229"/>
      <c r="P516" s="230"/>
      <c r="Q516" s="231"/>
      <c r="R516" s="54"/>
    </row>
    <row r="517" spans="1:18" s="55" customFormat="1" ht="13.5" customHeight="1">
      <c r="A517" s="206"/>
      <c r="B517" s="207"/>
      <c r="C517" s="208"/>
      <c r="D517" s="209"/>
      <c r="E517" s="200"/>
      <c r="F517" s="200"/>
      <c r="G517" s="200"/>
      <c r="H517" s="210" t="s">
        <v>14</v>
      </c>
      <c r="I517" s="212"/>
      <c r="J517" s="212"/>
      <c r="K517" s="212"/>
      <c r="L517" s="220" t="s">
        <v>14</v>
      </c>
      <c r="M517" s="227" t="s">
        <v>599</v>
      </c>
      <c r="N517" s="199" t="str">
        <f>UPPER(IF(OR(M517="a",M517="as"),L513,IF(OR(M517="b",M517="bs"),L521,)))</f>
        <v>陳宜胤</v>
      </c>
      <c r="O517" s="238"/>
      <c r="P517" s="230"/>
      <c r="Q517" s="231"/>
      <c r="R517" s="54"/>
    </row>
    <row r="518" spans="1:18" s="55" customFormat="1" ht="13.5" customHeight="1">
      <c r="A518" s="206" t="s">
        <v>207</v>
      </c>
      <c r="B518" s="195">
        <f>IF($D518="","",VLOOKUP($D518,'[6]男單3.0名單'!$A$6:$P$261,15))</f>
        <v>0</v>
      </c>
      <c r="C518" s="196">
        <f>IF($D518="","",VLOOKUP($D518,'[6]男單3.0名單'!$A$6:$P$261,16))</f>
        <v>0</v>
      </c>
      <c r="D518" s="197">
        <v>137</v>
      </c>
      <c r="E518" s="198" t="str">
        <f>UPPER(IF($D518="","",VLOOKUP($D518,'[6]男單3.0名單'!$A$6:$P$261,2)))</f>
        <v>劉鎧綸</v>
      </c>
      <c r="F518" s="460" t="str">
        <f>IF($D518="","",VLOOKUP($D518,'[6]男單3.0名單'!$A$6:$P$261,3))</f>
        <v>文化大學</v>
      </c>
      <c r="G518" s="460"/>
      <c r="H518" s="460"/>
      <c r="I518" s="199"/>
      <c r="J518" s="212"/>
      <c r="K518" s="212"/>
      <c r="L518" s="212"/>
      <c r="M518" s="226"/>
      <c r="N518" s="212">
        <v>60</v>
      </c>
      <c r="O518" s="224"/>
      <c r="P518" s="225"/>
      <c r="Q518" s="217"/>
      <c r="R518" s="54"/>
    </row>
    <row r="519" spans="1:18" s="55" customFormat="1" ht="13.5" customHeight="1">
      <c r="A519" s="206"/>
      <c r="B519" s="207"/>
      <c r="C519" s="208"/>
      <c r="D519" s="209"/>
      <c r="E519" s="200"/>
      <c r="F519" s="200"/>
      <c r="G519" s="200"/>
      <c r="H519" s="210" t="s">
        <v>14</v>
      </c>
      <c r="I519" s="211" t="s">
        <v>383</v>
      </c>
      <c r="J519" s="199" t="str">
        <f>UPPER(IF(OR(I519="a",I519="as"),E518,IF(OR(I519="b",I519="bs"),E520,)))</f>
        <v>陳宜胤</v>
      </c>
      <c r="K519" s="199"/>
      <c r="L519" s="212"/>
      <c r="M519" s="226"/>
      <c r="N519" s="224"/>
      <c r="O519" s="224"/>
      <c r="P519" s="225"/>
      <c r="Q519" s="217"/>
      <c r="R519" s="54"/>
    </row>
    <row r="520" spans="1:18" s="55" customFormat="1" ht="13.5" customHeight="1">
      <c r="A520" s="194" t="s">
        <v>208</v>
      </c>
      <c r="B520" s="195">
        <f>IF($D520="","",VLOOKUP($D520,'[6]男單3.0名單'!$A$6:$P$261,15))</f>
        <v>0</v>
      </c>
      <c r="C520" s="196">
        <f>IF($D520="","",VLOOKUP($D520,'[6]男單3.0名單'!$A$6:$P$261,16))</f>
        <v>0</v>
      </c>
      <c r="D520" s="197">
        <v>122</v>
      </c>
      <c r="E520" s="198" t="str">
        <f>UPPER(IF($D520="","",VLOOKUP($D520,'[6]男單3.0名單'!$A$6:$P$261,2)))</f>
        <v>陳宜胤</v>
      </c>
      <c r="F520" s="460">
        <f>IF($D520="","",VLOOKUP($D520,'[6]男單3.0名單'!$A$6:$P$261,3))</f>
        <v>0</v>
      </c>
      <c r="G520" s="460"/>
      <c r="H520" s="460"/>
      <c r="I520" s="218"/>
      <c r="J520" s="212"/>
      <c r="K520" s="219"/>
      <c r="L520" s="212"/>
      <c r="M520" s="226"/>
      <c r="N520" s="224"/>
      <c r="O520" s="224"/>
      <c r="P520" s="225"/>
      <c r="Q520" s="217"/>
      <c r="R520" s="54"/>
    </row>
    <row r="521" spans="1:18" s="55" customFormat="1" ht="13.5" customHeight="1">
      <c r="A521" s="206"/>
      <c r="B521" s="207"/>
      <c r="C521" s="208"/>
      <c r="D521" s="209"/>
      <c r="E521" s="200"/>
      <c r="F521" s="200"/>
      <c r="G521" s="200"/>
      <c r="H521" s="200"/>
      <c r="I521" s="212"/>
      <c r="J521" s="220" t="s">
        <v>14</v>
      </c>
      <c r="K521" s="227" t="s">
        <v>382</v>
      </c>
      <c r="L521" s="199" t="str">
        <f>UPPER(IF(OR(K521="a",K521="as"),J519,IF(OR(K521="b",K521="bs"),J523,)))</f>
        <v>陳宜胤</v>
      </c>
      <c r="M521" s="232"/>
      <c r="N521" s="224"/>
      <c r="O521" s="224"/>
      <c r="P521" s="225"/>
      <c r="Q521" s="217"/>
      <c r="R521" s="54"/>
    </row>
    <row r="522" spans="1:18" s="55" customFormat="1" ht="13.5" customHeight="1">
      <c r="A522" s="206" t="s">
        <v>209</v>
      </c>
      <c r="B522" s="195">
        <f>IF($D522="","",VLOOKUP($D522,'[6]男單3.0名單'!$A$6:$P$261,15))</f>
        <v>0</v>
      </c>
      <c r="C522" s="196">
        <f>IF($D522="","",VLOOKUP($D522,'[6]男單3.0名單'!$A$6:$P$261,16))</f>
        <v>0</v>
      </c>
      <c r="D522" s="197">
        <v>104</v>
      </c>
      <c r="E522" s="198" t="str">
        <f>UPPER(IF($D522="","",VLOOKUP($D522,'[6]男單3.0名單'!$A$6:$P$261,2)))</f>
        <v>洪至宥</v>
      </c>
      <c r="F522" s="460" t="str">
        <f>IF($D522="","",VLOOKUP($D522,'[6]男單3.0名單'!$A$6:$P$261,3))</f>
        <v>中華科大</v>
      </c>
      <c r="G522" s="460"/>
      <c r="H522" s="460"/>
      <c r="I522" s="199"/>
      <c r="J522" s="212"/>
      <c r="K522" s="219"/>
      <c r="L522" s="212">
        <v>60</v>
      </c>
      <c r="M522" s="224"/>
      <c r="N522" s="224"/>
      <c r="O522" s="224"/>
      <c r="P522" s="225"/>
      <c r="Q522" s="217"/>
      <c r="R522" s="54"/>
    </row>
    <row r="523" spans="1:18" s="55" customFormat="1" ht="13.5" customHeight="1">
      <c r="A523" s="206"/>
      <c r="B523" s="207"/>
      <c r="C523" s="208"/>
      <c r="D523" s="209"/>
      <c r="E523" s="200"/>
      <c r="F523" s="200"/>
      <c r="G523" s="200"/>
      <c r="H523" s="210" t="s">
        <v>14</v>
      </c>
      <c r="I523" s="211" t="s">
        <v>456</v>
      </c>
      <c r="J523" s="199" t="str">
        <f>UPPER(IF(OR(I523="a",I523="as"),E522,IF(OR(I523="b",I523="bs"),E524,)))</f>
        <v>洪至宥</v>
      </c>
      <c r="K523" s="218"/>
      <c r="L523" s="212"/>
      <c r="M523" s="224"/>
      <c r="N523" s="224"/>
      <c r="O523" s="224"/>
      <c r="P523" s="225"/>
      <c r="Q523" s="217"/>
      <c r="R523" s="54"/>
    </row>
    <row r="524" spans="1:18" s="55" customFormat="1" ht="13.5" customHeight="1">
      <c r="A524" s="206" t="s">
        <v>210</v>
      </c>
      <c r="B524" s="195">
        <f>IF($D524="","",VLOOKUP($D524,'[6]男單3.0名單'!$A$6:$P$261,15))</f>
        <v>0</v>
      </c>
      <c r="C524" s="196">
        <f>IF($D524="","",VLOOKUP($D524,'[6]男單3.0名單'!$A$6:$P$261,16))</f>
        <v>0</v>
      </c>
      <c r="D524" s="197">
        <v>9</v>
      </c>
      <c r="E524" s="198" t="str">
        <f>UPPER(IF($D524="","",VLOOKUP($D524,'[6]男單3.0名單'!$A$6:$P$261,2)))</f>
        <v>林翰新</v>
      </c>
      <c r="F524" s="460" t="str">
        <f>IF($D524="","",VLOOKUP($D524,'[6]男單3.0名單'!$A$6:$P$261,3))</f>
        <v>台灣大學</v>
      </c>
      <c r="G524" s="460"/>
      <c r="H524" s="460"/>
      <c r="I524" s="218"/>
      <c r="J524" s="212"/>
      <c r="K524" s="212"/>
      <c r="L524" s="212"/>
      <c r="M524" s="212"/>
      <c r="N524" s="230"/>
      <c r="O524" s="239"/>
      <c r="P524" s="225"/>
      <c r="Q524" s="217"/>
      <c r="R524" s="54"/>
    </row>
    <row r="525" ht="4.5" customHeight="1"/>
    <row r="526" spans="1:17" s="185" customFormat="1" ht="18.75">
      <c r="A526" s="179"/>
      <c r="B526" s="180" t="s">
        <v>87</v>
      </c>
      <c r="C526" s="180" t="s">
        <v>6</v>
      </c>
      <c r="D526" s="181"/>
      <c r="E526" s="180" t="s">
        <v>88</v>
      </c>
      <c r="F526" s="462" t="s">
        <v>365</v>
      </c>
      <c r="G526" s="462"/>
      <c r="H526" s="462"/>
      <c r="I526" s="184"/>
      <c r="J526" s="180" t="s">
        <v>366</v>
      </c>
      <c r="K526" s="184"/>
      <c r="L526" s="180" t="s">
        <v>367</v>
      </c>
      <c r="M526" s="184"/>
      <c r="N526" s="180"/>
      <c r="O526" s="184"/>
      <c r="P526" s="180"/>
      <c r="Q526" s="260"/>
    </row>
    <row r="527" ht="33" customHeight="1" thickBot="1">
      <c r="E527" s="261" t="s">
        <v>368</v>
      </c>
    </row>
    <row r="528" spans="1:20" s="271" customFormat="1" ht="21.75" customHeight="1">
      <c r="A528" s="262" t="s">
        <v>89</v>
      </c>
      <c r="B528" s="263">
        <f>IF($D528="","",VLOOKUP($D528,'[6]男單3.0名單'!$A$6:$P$137,15))</f>
      </c>
      <c r="C528" s="264">
        <v>19</v>
      </c>
      <c r="D528" s="265"/>
      <c r="E528" s="266" t="s">
        <v>387</v>
      </c>
      <c r="F528" s="463">
        <f>IF($D528="","",VLOOKUP($D528,'[6]男單3.0名單'!$A$6:$P$137,3))</f>
      </c>
      <c r="G528" s="463"/>
      <c r="H528" s="463"/>
      <c r="I528" s="267"/>
      <c r="J528" s="268"/>
      <c r="K528" s="268"/>
      <c r="L528" s="268"/>
      <c r="M528" s="268"/>
      <c r="N528" s="233"/>
      <c r="O528" s="269"/>
      <c r="P528" s="225"/>
      <c r="Q528" s="205"/>
      <c r="R528" s="270"/>
      <c r="T528" s="272" t="e">
        <f>#REF!</f>
        <v>#REF!</v>
      </c>
    </row>
    <row r="529" spans="1:20" s="271" customFormat="1" ht="21.75" customHeight="1">
      <c r="A529" s="262"/>
      <c r="B529" s="273"/>
      <c r="C529" s="249"/>
      <c r="D529" s="274"/>
      <c r="E529" s="275"/>
      <c r="F529" s="275"/>
      <c r="G529" s="275"/>
      <c r="H529" s="276" t="s">
        <v>14</v>
      </c>
      <c r="I529" s="277"/>
      <c r="J529" s="266" t="s">
        <v>388</v>
      </c>
      <c r="K529" s="267"/>
      <c r="L529" s="268"/>
      <c r="M529" s="268"/>
      <c r="N529" s="233"/>
      <c r="O529" s="239"/>
      <c r="P529" s="225"/>
      <c r="Q529" s="217"/>
      <c r="R529" s="270"/>
      <c r="T529" s="278" t="e">
        <f>#REF!</f>
        <v>#REF!</v>
      </c>
    </row>
    <row r="530" spans="1:20" s="271" customFormat="1" ht="21.75" customHeight="1">
      <c r="A530" s="262" t="s">
        <v>90</v>
      </c>
      <c r="B530" s="263">
        <f>IF($D530="","",VLOOKUP($D530,'[6]男單3.0名單'!$A$6:$P$137,15))</f>
      </c>
      <c r="C530" s="264">
        <v>37</v>
      </c>
      <c r="D530" s="265"/>
      <c r="E530" s="266" t="s">
        <v>388</v>
      </c>
      <c r="F530" s="463">
        <f>IF($D530="","",VLOOKUP($D530,'[6]男單3.0名單'!$A$6:$P$137,3))</f>
      </c>
      <c r="G530" s="463"/>
      <c r="H530" s="463"/>
      <c r="I530" s="279"/>
      <c r="J530" s="280">
        <v>62</v>
      </c>
      <c r="K530" s="281"/>
      <c r="L530" s="268"/>
      <c r="M530" s="268"/>
      <c r="N530" s="233"/>
      <c r="O530" s="239"/>
      <c r="P530" s="225"/>
      <c r="Q530" s="217"/>
      <c r="R530" s="270"/>
      <c r="T530" s="278" t="e">
        <f>#REF!</f>
        <v>#REF!</v>
      </c>
    </row>
    <row r="531" spans="1:20" s="271" customFormat="1" ht="21.75" customHeight="1">
      <c r="A531" s="262"/>
      <c r="B531" s="273"/>
      <c r="C531" s="249"/>
      <c r="D531" s="274"/>
      <c r="E531" s="275"/>
      <c r="F531" s="275"/>
      <c r="G531" s="275"/>
      <c r="H531" s="275"/>
      <c r="I531" s="268"/>
      <c r="J531" s="282" t="s">
        <v>14</v>
      </c>
      <c r="K531" s="221"/>
      <c r="L531" s="266" t="s">
        <v>389</v>
      </c>
      <c r="M531" s="283"/>
      <c r="N531" s="284"/>
      <c r="O531" s="224"/>
      <c r="P531" s="225"/>
      <c r="Q531" s="217"/>
      <c r="R531" s="270"/>
      <c r="T531" s="278" t="e">
        <f>#REF!</f>
        <v>#REF!</v>
      </c>
    </row>
    <row r="532" spans="1:20" s="271" customFormat="1" ht="21.75" customHeight="1">
      <c r="A532" s="262" t="s">
        <v>295</v>
      </c>
      <c r="B532" s="263">
        <f>IF($D532="","",VLOOKUP($D532,'[6]男單3.0名單'!$A$6:$P$137,15))</f>
      </c>
      <c r="C532" s="264">
        <v>67</v>
      </c>
      <c r="D532" s="265"/>
      <c r="E532" s="266" t="s">
        <v>389</v>
      </c>
      <c r="F532" s="463">
        <f>IF($D532="","",VLOOKUP($D532,'[6]男單3.0名單'!$A$6:$P$137,3))</f>
      </c>
      <c r="G532" s="463"/>
      <c r="H532" s="463"/>
      <c r="I532" s="267"/>
      <c r="J532" s="268"/>
      <c r="K532" s="281"/>
      <c r="L532" s="280">
        <v>60</v>
      </c>
      <c r="M532" s="285"/>
      <c r="N532" s="284"/>
      <c r="O532" s="224"/>
      <c r="P532" s="225"/>
      <c r="Q532" s="217"/>
      <c r="R532" s="270"/>
      <c r="T532" s="278" t="e">
        <f>#REF!</f>
        <v>#REF!</v>
      </c>
    </row>
    <row r="533" spans="1:20" s="271" customFormat="1" ht="21.75" customHeight="1">
      <c r="A533" s="262"/>
      <c r="B533" s="273"/>
      <c r="C533" s="249"/>
      <c r="D533" s="274"/>
      <c r="E533" s="275"/>
      <c r="F533" s="275"/>
      <c r="G533" s="275"/>
      <c r="H533" s="276" t="s">
        <v>14</v>
      </c>
      <c r="I533" s="277"/>
      <c r="J533" s="266" t="s">
        <v>389</v>
      </c>
      <c r="K533" s="279"/>
      <c r="L533" s="268"/>
      <c r="M533" s="285"/>
      <c r="N533" s="286"/>
      <c r="O533" s="224"/>
      <c r="P533" s="225"/>
      <c r="Q533" s="217"/>
      <c r="R533" s="270"/>
      <c r="T533" s="278" t="e">
        <f>#REF!</f>
        <v>#REF!</v>
      </c>
    </row>
    <row r="534" spans="1:20" s="271" customFormat="1" ht="21.75" customHeight="1">
      <c r="A534" s="262" t="s">
        <v>328</v>
      </c>
      <c r="B534" s="263">
        <f>IF($D534="","",VLOOKUP($D534,'[6]男單3.0名單'!$A$6:$P$137,15))</f>
      </c>
      <c r="C534" s="264">
        <v>113</v>
      </c>
      <c r="D534" s="265"/>
      <c r="E534" s="266" t="s">
        <v>390</v>
      </c>
      <c r="F534" s="463">
        <f>IF($D534="","",VLOOKUP($D534,'[6]男單3.0名單'!$A$6:$P$137,3))</f>
      </c>
      <c r="G534" s="463"/>
      <c r="H534" s="463"/>
      <c r="I534" s="287"/>
      <c r="J534" s="280">
        <v>63</v>
      </c>
      <c r="K534" s="268"/>
      <c r="L534" s="268"/>
      <c r="M534" s="285"/>
      <c r="N534" s="286" t="s">
        <v>15</v>
      </c>
      <c r="O534" s="224"/>
      <c r="P534" s="225"/>
      <c r="Q534" s="217"/>
      <c r="R534" s="270"/>
      <c r="T534" s="278" t="e">
        <f>#REF!</f>
        <v>#REF!</v>
      </c>
    </row>
    <row r="535" spans="1:21" s="271" customFormat="1" ht="21.75" customHeight="1">
      <c r="A535" s="262"/>
      <c r="B535" s="273"/>
      <c r="C535" s="249"/>
      <c r="D535" s="274"/>
      <c r="E535" s="275"/>
      <c r="F535" s="275"/>
      <c r="G535" s="275"/>
      <c r="H535" s="276" t="s">
        <v>14</v>
      </c>
      <c r="I535" s="268"/>
      <c r="J535" s="268"/>
      <c r="K535" s="268"/>
      <c r="L535" s="282" t="s">
        <v>14</v>
      </c>
      <c r="M535" s="221"/>
      <c r="N535" s="266" t="s">
        <v>389</v>
      </c>
      <c r="O535" s="228"/>
      <c r="P535" s="225"/>
      <c r="Q535" s="217"/>
      <c r="R535" s="270"/>
      <c r="T535" s="278" t="e">
        <f>#REF!</f>
        <v>#REF!</v>
      </c>
      <c r="U535" s="288"/>
    </row>
    <row r="536" spans="1:20" s="271" customFormat="1" ht="21.75" customHeight="1">
      <c r="A536" s="262" t="s">
        <v>349</v>
      </c>
      <c r="B536" s="263">
        <f>IF($D536="","",VLOOKUP($D536,'[6]男單3.0名單'!$A$6:$P$137,15))</f>
      </c>
      <c r="C536" s="264">
        <v>157</v>
      </c>
      <c r="D536" s="265"/>
      <c r="E536" s="266" t="s">
        <v>391</v>
      </c>
      <c r="F536" s="463">
        <f>IF($D536="","",VLOOKUP($D536,'[6]男單3.0名單'!$A$6:$P$137,3))</f>
      </c>
      <c r="G536" s="463"/>
      <c r="H536" s="463"/>
      <c r="I536" s="289"/>
      <c r="J536" s="268"/>
      <c r="K536" s="268"/>
      <c r="L536" s="268"/>
      <c r="M536" s="285"/>
      <c r="N536" s="280">
        <v>62</v>
      </c>
      <c r="O536" s="215"/>
      <c r="P536" s="214"/>
      <c r="Q536" s="231"/>
      <c r="R536" s="270"/>
      <c r="T536" s="278" t="e">
        <f>#REF!</f>
        <v>#REF!</v>
      </c>
    </row>
    <row r="537" spans="1:20" s="271" customFormat="1" ht="21.75" customHeight="1" thickBot="1">
      <c r="A537" s="262"/>
      <c r="B537" s="273"/>
      <c r="C537" s="249"/>
      <c r="D537" s="274"/>
      <c r="E537" s="275"/>
      <c r="F537" s="275"/>
      <c r="G537" s="275"/>
      <c r="H537" s="276" t="s">
        <v>14</v>
      </c>
      <c r="I537" s="277"/>
      <c r="J537" s="266" t="s">
        <v>392</v>
      </c>
      <c r="K537" s="267"/>
      <c r="L537" s="268"/>
      <c r="M537" s="285"/>
      <c r="N537" s="233"/>
      <c r="O537" s="215"/>
      <c r="P537" s="214"/>
      <c r="Q537" s="231"/>
      <c r="R537" s="270"/>
      <c r="T537" s="290" t="e">
        <f>#REF!</f>
        <v>#REF!</v>
      </c>
    </row>
    <row r="538" spans="1:18" s="271" customFormat="1" ht="21.75" customHeight="1">
      <c r="A538" s="262" t="s">
        <v>133</v>
      </c>
      <c r="B538" s="263">
        <f>IF($D538="","",VLOOKUP($D538,'[6]男單3.0名單'!$A$6:$P$137,15))</f>
      </c>
      <c r="C538" s="264">
        <v>177</v>
      </c>
      <c r="D538" s="265"/>
      <c r="E538" s="266" t="s">
        <v>392</v>
      </c>
      <c r="F538" s="463">
        <f>IF($D538="","",VLOOKUP($D538,'[6]男單3.0名單'!$A$6:$P$137,3))</f>
      </c>
      <c r="G538" s="463"/>
      <c r="H538" s="463"/>
      <c r="I538" s="279"/>
      <c r="J538" s="280">
        <v>64</v>
      </c>
      <c r="K538" s="281"/>
      <c r="L538" s="268"/>
      <c r="M538" s="285"/>
      <c r="N538" s="233"/>
      <c r="O538" s="215"/>
      <c r="P538" s="214"/>
      <c r="Q538" s="231"/>
      <c r="R538" s="270"/>
    </row>
    <row r="539" spans="1:18" s="271" customFormat="1" ht="21.75" customHeight="1">
      <c r="A539" s="262"/>
      <c r="B539" s="273"/>
      <c r="C539" s="249"/>
      <c r="D539" s="274"/>
      <c r="E539" s="275"/>
      <c r="F539" s="275"/>
      <c r="G539" s="275"/>
      <c r="H539" s="275"/>
      <c r="I539" s="268"/>
      <c r="J539" s="282" t="s">
        <v>14</v>
      </c>
      <c r="K539" s="221"/>
      <c r="L539" s="266" t="s">
        <v>392</v>
      </c>
      <c r="M539" s="291"/>
      <c r="N539" s="233"/>
      <c r="O539" s="215"/>
      <c r="P539" s="214"/>
      <c r="Q539" s="231"/>
      <c r="R539" s="270"/>
    </row>
    <row r="540" spans="1:18" s="271" customFormat="1" ht="21.75" customHeight="1">
      <c r="A540" s="262" t="s">
        <v>357</v>
      </c>
      <c r="B540" s="263">
        <f>IF($D540="","",VLOOKUP($D540,'[6]男單3.0名單'!$A$6:$P$137,15))</f>
      </c>
      <c r="C540" s="264">
        <v>205</v>
      </c>
      <c r="D540" s="265"/>
      <c r="E540" s="266" t="s">
        <v>386</v>
      </c>
      <c r="F540" s="463">
        <f>IF($D540="","",VLOOKUP($D540,'[6]男單3.0名單'!$A$6:$P$137,3))</f>
      </c>
      <c r="G540" s="463"/>
      <c r="H540" s="463"/>
      <c r="I540" s="267"/>
      <c r="J540" s="268"/>
      <c r="K540" s="281"/>
      <c r="L540" s="280" t="s">
        <v>393</v>
      </c>
      <c r="M540" s="284"/>
      <c r="N540" s="233"/>
      <c r="O540" s="215"/>
      <c r="P540" s="214"/>
      <c r="Q540" s="231"/>
      <c r="R540" s="270"/>
    </row>
    <row r="541" spans="1:18" s="271" customFormat="1" ht="21.75" customHeight="1">
      <c r="A541" s="262"/>
      <c r="B541" s="273"/>
      <c r="C541" s="249"/>
      <c r="D541" s="274"/>
      <c r="E541" s="275"/>
      <c r="F541" s="275"/>
      <c r="G541" s="275"/>
      <c r="H541" s="276" t="s">
        <v>14</v>
      </c>
      <c r="I541" s="277"/>
      <c r="J541" s="266" t="s">
        <v>394</v>
      </c>
      <c r="K541" s="279"/>
      <c r="L541" s="268"/>
      <c r="M541" s="284"/>
      <c r="N541" s="233"/>
      <c r="O541" s="215"/>
      <c r="P541" s="292"/>
      <c r="Q541" s="231"/>
      <c r="R541" s="270"/>
    </row>
    <row r="542" spans="1:18" s="271" customFormat="1" ht="21.75" customHeight="1">
      <c r="A542" s="262" t="s">
        <v>211</v>
      </c>
      <c r="B542" s="263">
        <f>IF($D542="","",VLOOKUP($D542,'[6]男單3.0名單'!$A$6:$P$137,15))</f>
      </c>
      <c r="C542" s="264">
        <v>234</v>
      </c>
      <c r="D542" s="265"/>
      <c r="E542" s="266" t="s">
        <v>394</v>
      </c>
      <c r="F542" s="463">
        <f>IF($D542="","",VLOOKUP($D542,'[6]男單3.0名單'!$A$6:$P$137,3))</f>
      </c>
      <c r="G542" s="463"/>
      <c r="H542" s="463"/>
      <c r="I542" s="287"/>
      <c r="J542" s="280">
        <v>63</v>
      </c>
      <c r="K542" s="268"/>
      <c r="L542" s="268"/>
      <c r="M542" s="284"/>
      <c r="N542" s="233"/>
      <c r="O542" s="215"/>
      <c r="P542" s="214"/>
      <c r="Q542" s="231"/>
      <c r="R542" s="270"/>
    </row>
    <row r="543" ht="18.75">
      <c r="P543" s="293"/>
    </row>
  </sheetData>
  <sheetProtection/>
  <mergeCells count="273">
    <mergeCell ref="F538:H538"/>
    <mergeCell ref="F540:H540"/>
    <mergeCell ref="F542:H542"/>
    <mergeCell ref="F526:H526"/>
    <mergeCell ref="F528:H528"/>
    <mergeCell ref="F530:H530"/>
    <mergeCell ref="F532:H532"/>
    <mergeCell ref="F534:H534"/>
    <mergeCell ref="F536:H536"/>
    <mergeCell ref="F514:H514"/>
    <mergeCell ref="F516:H516"/>
    <mergeCell ref="F518:H518"/>
    <mergeCell ref="F520:H520"/>
    <mergeCell ref="F522:H522"/>
    <mergeCell ref="F524:H524"/>
    <mergeCell ref="F502:H502"/>
    <mergeCell ref="F504:H504"/>
    <mergeCell ref="F506:H506"/>
    <mergeCell ref="F508:H508"/>
    <mergeCell ref="F510:H510"/>
    <mergeCell ref="F512:H512"/>
    <mergeCell ref="F490:H490"/>
    <mergeCell ref="F492:H492"/>
    <mergeCell ref="F494:H494"/>
    <mergeCell ref="F496:H496"/>
    <mergeCell ref="F498:H498"/>
    <mergeCell ref="F500:H500"/>
    <mergeCell ref="F478:H478"/>
    <mergeCell ref="F480:H480"/>
    <mergeCell ref="F482:H482"/>
    <mergeCell ref="F484:H484"/>
    <mergeCell ref="F486:H486"/>
    <mergeCell ref="F488:H488"/>
    <mergeCell ref="F466:H466"/>
    <mergeCell ref="F468:H468"/>
    <mergeCell ref="F470:H470"/>
    <mergeCell ref="F472:H472"/>
    <mergeCell ref="F474:H474"/>
    <mergeCell ref="F476:H476"/>
    <mergeCell ref="F455:H455"/>
    <mergeCell ref="F457:H457"/>
    <mergeCell ref="F459:H459"/>
    <mergeCell ref="F460:H460"/>
    <mergeCell ref="F462:H462"/>
    <mergeCell ref="F464:H464"/>
    <mergeCell ref="F443:H443"/>
    <mergeCell ref="F445:H445"/>
    <mergeCell ref="F447:H447"/>
    <mergeCell ref="F449:H449"/>
    <mergeCell ref="F451:H451"/>
    <mergeCell ref="F453:H453"/>
    <mergeCell ref="F431:H431"/>
    <mergeCell ref="F433:H433"/>
    <mergeCell ref="F435:H435"/>
    <mergeCell ref="F437:H437"/>
    <mergeCell ref="F439:H439"/>
    <mergeCell ref="F441:H441"/>
    <mergeCell ref="F419:H419"/>
    <mergeCell ref="F421:H421"/>
    <mergeCell ref="F423:H423"/>
    <mergeCell ref="F425:H425"/>
    <mergeCell ref="F427:H427"/>
    <mergeCell ref="F429:H429"/>
    <mergeCell ref="F407:H407"/>
    <mergeCell ref="F409:H409"/>
    <mergeCell ref="F411:H411"/>
    <mergeCell ref="F413:H413"/>
    <mergeCell ref="F415:H415"/>
    <mergeCell ref="F417:H417"/>
    <mergeCell ref="F395:H395"/>
    <mergeCell ref="F397:H397"/>
    <mergeCell ref="F399:H399"/>
    <mergeCell ref="F401:H401"/>
    <mergeCell ref="F403:H403"/>
    <mergeCell ref="F405:H405"/>
    <mergeCell ref="F384:H384"/>
    <mergeCell ref="F386:H386"/>
    <mergeCell ref="F388:H388"/>
    <mergeCell ref="F390:H390"/>
    <mergeCell ref="F392:H392"/>
    <mergeCell ref="F394:H394"/>
    <mergeCell ref="F372:H372"/>
    <mergeCell ref="F374:H374"/>
    <mergeCell ref="F376:H376"/>
    <mergeCell ref="F378:H378"/>
    <mergeCell ref="F380:H380"/>
    <mergeCell ref="F382:H382"/>
    <mergeCell ref="F360:H360"/>
    <mergeCell ref="F362:H362"/>
    <mergeCell ref="F364:H364"/>
    <mergeCell ref="F366:H366"/>
    <mergeCell ref="F368:H368"/>
    <mergeCell ref="F370:H370"/>
    <mergeCell ref="F348:H348"/>
    <mergeCell ref="F350:H350"/>
    <mergeCell ref="F352:H352"/>
    <mergeCell ref="F354:H354"/>
    <mergeCell ref="F356:H356"/>
    <mergeCell ref="F358:H358"/>
    <mergeCell ref="F336:H336"/>
    <mergeCell ref="F338:H338"/>
    <mergeCell ref="F340:H340"/>
    <mergeCell ref="F342:H342"/>
    <mergeCell ref="F344:H344"/>
    <mergeCell ref="F346:H346"/>
    <mergeCell ref="F325:H325"/>
    <mergeCell ref="F327:H327"/>
    <mergeCell ref="F329:H329"/>
    <mergeCell ref="F330:H330"/>
    <mergeCell ref="F332:H332"/>
    <mergeCell ref="F334:H334"/>
    <mergeCell ref="F313:H313"/>
    <mergeCell ref="F315:H315"/>
    <mergeCell ref="F317:H317"/>
    <mergeCell ref="F319:H319"/>
    <mergeCell ref="F321:H321"/>
    <mergeCell ref="F323:H323"/>
    <mergeCell ref="F301:H301"/>
    <mergeCell ref="F303:H303"/>
    <mergeCell ref="F305:H305"/>
    <mergeCell ref="F307:H307"/>
    <mergeCell ref="F309:H309"/>
    <mergeCell ref="F311:H311"/>
    <mergeCell ref="F289:H289"/>
    <mergeCell ref="F291:H291"/>
    <mergeCell ref="F293:H293"/>
    <mergeCell ref="F295:H295"/>
    <mergeCell ref="F297:H297"/>
    <mergeCell ref="F299:H299"/>
    <mergeCell ref="F277:H277"/>
    <mergeCell ref="F279:H279"/>
    <mergeCell ref="F281:H281"/>
    <mergeCell ref="F283:H283"/>
    <mergeCell ref="F285:H285"/>
    <mergeCell ref="F287:H287"/>
    <mergeCell ref="F265:H265"/>
    <mergeCell ref="F267:H267"/>
    <mergeCell ref="F269:H269"/>
    <mergeCell ref="F271:H271"/>
    <mergeCell ref="F273:H273"/>
    <mergeCell ref="F275:H275"/>
    <mergeCell ref="F254:H254"/>
    <mergeCell ref="F256:H256"/>
    <mergeCell ref="F258:H258"/>
    <mergeCell ref="F260:H260"/>
    <mergeCell ref="F262:H262"/>
    <mergeCell ref="F264:H264"/>
    <mergeCell ref="F242:H242"/>
    <mergeCell ref="F244:H244"/>
    <mergeCell ref="F246:H246"/>
    <mergeCell ref="F248:H248"/>
    <mergeCell ref="F250:H250"/>
    <mergeCell ref="F252:H252"/>
    <mergeCell ref="F230:H230"/>
    <mergeCell ref="F232:H232"/>
    <mergeCell ref="F234:H234"/>
    <mergeCell ref="F236:H236"/>
    <mergeCell ref="F238:H238"/>
    <mergeCell ref="F240:H240"/>
    <mergeCell ref="F218:H218"/>
    <mergeCell ref="F220:H220"/>
    <mergeCell ref="F222:H222"/>
    <mergeCell ref="F224:H224"/>
    <mergeCell ref="F226:H226"/>
    <mergeCell ref="F228:H228"/>
    <mergeCell ref="F206:H206"/>
    <mergeCell ref="F208:H208"/>
    <mergeCell ref="F210:H210"/>
    <mergeCell ref="F212:H212"/>
    <mergeCell ref="F214:H214"/>
    <mergeCell ref="F216:H216"/>
    <mergeCell ref="F195:H195"/>
    <mergeCell ref="F197:H197"/>
    <mergeCell ref="F199:H199"/>
    <mergeCell ref="F200:H200"/>
    <mergeCell ref="F202:H202"/>
    <mergeCell ref="F204:H204"/>
    <mergeCell ref="F183:H183"/>
    <mergeCell ref="F185:H185"/>
    <mergeCell ref="F187:H187"/>
    <mergeCell ref="F189:H189"/>
    <mergeCell ref="F191:H191"/>
    <mergeCell ref="F193:H193"/>
    <mergeCell ref="F171:H171"/>
    <mergeCell ref="F173:H173"/>
    <mergeCell ref="F175:H175"/>
    <mergeCell ref="F177:H177"/>
    <mergeCell ref="F179:H179"/>
    <mergeCell ref="F181:H181"/>
    <mergeCell ref="F159:H159"/>
    <mergeCell ref="F161:H161"/>
    <mergeCell ref="F163:H163"/>
    <mergeCell ref="F165:H165"/>
    <mergeCell ref="F167:H167"/>
    <mergeCell ref="F169:H169"/>
    <mergeCell ref="F147:H147"/>
    <mergeCell ref="F149:H149"/>
    <mergeCell ref="F151:H151"/>
    <mergeCell ref="F153:H153"/>
    <mergeCell ref="F155:H155"/>
    <mergeCell ref="F157:H157"/>
    <mergeCell ref="F135:H135"/>
    <mergeCell ref="F137:H137"/>
    <mergeCell ref="F139:H139"/>
    <mergeCell ref="F141:H141"/>
    <mergeCell ref="F143:H143"/>
    <mergeCell ref="F145:H145"/>
    <mergeCell ref="F124:H124"/>
    <mergeCell ref="F126:H126"/>
    <mergeCell ref="F128:H128"/>
    <mergeCell ref="F130:H130"/>
    <mergeCell ref="F132:H132"/>
    <mergeCell ref="F134:H134"/>
    <mergeCell ref="F112:H112"/>
    <mergeCell ref="F114:H114"/>
    <mergeCell ref="F116:H116"/>
    <mergeCell ref="F118:H118"/>
    <mergeCell ref="F120:H120"/>
    <mergeCell ref="F122:H122"/>
    <mergeCell ref="F100:H100"/>
    <mergeCell ref="F102:H102"/>
    <mergeCell ref="F104:H104"/>
    <mergeCell ref="F106:H106"/>
    <mergeCell ref="F108:H108"/>
    <mergeCell ref="F110:H110"/>
    <mergeCell ref="F88:H88"/>
    <mergeCell ref="F90:H90"/>
    <mergeCell ref="F92:H92"/>
    <mergeCell ref="F94:H94"/>
    <mergeCell ref="F96:H96"/>
    <mergeCell ref="F98:H98"/>
    <mergeCell ref="F76:H76"/>
    <mergeCell ref="F78:H78"/>
    <mergeCell ref="F80:H80"/>
    <mergeCell ref="F82:H82"/>
    <mergeCell ref="F84:H84"/>
    <mergeCell ref="F86:H86"/>
    <mergeCell ref="F65:H65"/>
    <mergeCell ref="F67:H67"/>
    <mergeCell ref="F69:H69"/>
    <mergeCell ref="F70:H70"/>
    <mergeCell ref="F72:H72"/>
    <mergeCell ref="F74:H74"/>
    <mergeCell ref="F53:H53"/>
    <mergeCell ref="F55:H55"/>
    <mergeCell ref="F57:H57"/>
    <mergeCell ref="F59:H59"/>
    <mergeCell ref="F61:H61"/>
    <mergeCell ref="F63:H63"/>
    <mergeCell ref="F41:H41"/>
    <mergeCell ref="F43:H43"/>
    <mergeCell ref="F45:H45"/>
    <mergeCell ref="F47:H47"/>
    <mergeCell ref="F49:H49"/>
    <mergeCell ref="F51:H51"/>
    <mergeCell ref="F29:H29"/>
    <mergeCell ref="F31:H31"/>
    <mergeCell ref="F33:H33"/>
    <mergeCell ref="F35:H35"/>
    <mergeCell ref="F37:H37"/>
    <mergeCell ref="F39:H39"/>
    <mergeCell ref="F17:H17"/>
    <mergeCell ref="F19:H19"/>
    <mergeCell ref="F21:H21"/>
    <mergeCell ref="F23:H23"/>
    <mergeCell ref="F25:H25"/>
    <mergeCell ref="F27:H27"/>
    <mergeCell ref="F5:H5"/>
    <mergeCell ref="F7:H7"/>
    <mergeCell ref="F9:H9"/>
    <mergeCell ref="F11:H11"/>
    <mergeCell ref="F13:H13"/>
    <mergeCell ref="F15:H15"/>
  </mergeCells>
  <conditionalFormatting sqref="H8 J99 J107 L14 H12 L30 J115 J123 L46 J131 J539 J75 J531 N119 L62 H535 J18 J26 J34 J42 J50 J58 J66 J10 H529 N54 H533 H537 N22 N39 H14 H16 N87 N104 H79 H81 H125 H85 H95 H97 H101 H24 H28 L535 H127 H541 H60 H20 H129 H30 H32 H36 H62 H64 H68 H133 H89 H93 H105 H109 H111 H113 H40 H44 H46 H48 H52 H117 H56 H121 H73 L79 H77 L95 L111 L127 J83 J91 H138 J229 J237 L144 H142 L160 J245 J253 L176 J261 J205 N249 L192 J148 J156 J164 J172 J180 J188 J196 J140 N184 N152 N169 H144 H146 N217 N234 H209 H211 H255 H215 H225 H227 H231 H154 H158 H257 H190 H150 H259 H160 H162 H166 H192 H194 H198 H263 H219 H223 H235 H239 H241 H243 H170 H174 H176 H178 H182 H247 H186 H251 H203 L209 H207 L225 L241 L257 J213 J221 H268 J359 J367 L274 H272 L290 J375 J383 L306 J391 J335 N379 L322 J278 J286 J294 J302 J310 J318 J326 J270 N314 N282 N299 H274 H276 N347 N364 H339 H341 H385 H345 H355 H357 H361 H284 H288 H387 H320 H280 H389 H290 H292 H296 H322 H324 H328 H393 H349 H353 H365 H369 H371 H373 H300 H304 H306 H308 H312 H377 H316 H381 H333 L339 H337 L355 L371 L387 J343 J351 H398 J489 J497 L404 H402 L420 J505 J513 L436 J521 J465 N509 L452 J408 J416 J424 J432 J440 J448 J456 J400 N444 N412 N429 H404 H406 N477 N494 H469 H471 H515 H475 H485 H487 H491 H414 H418 H517 H450 H410 H519 H420 H422 H426 H452 H454 H458 H523 H479 H483 H495 H499 H501 H503 H430 H434 H436 H438 H442 H507 H446 H511 H463 L469 H467 L485 L501 L517 J473 J481">
    <cfRule type="expression" priority="38" dxfId="417" stopIfTrue="1">
      <formula>AND($N$1="CU",H8="Umpire")</formula>
    </cfRule>
    <cfRule type="expression" priority="39" dxfId="418" stopIfTrue="1">
      <formula>AND($N$1="CU",H8&lt;&gt;"Umpire",I8&lt;&gt;"")</formula>
    </cfRule>
    <cfRule type="expression" priority="40" dxfId="419" stopIfTrue="1">
      <formula>AND($N$1="CU",H8&lt;&gt;"Umpire")</formula>
    </cfRule>
  </conditionalFormatting>
  <conditionalFormatting sqref="L10 L18 L26 L34 L42 L50 L58 L66 N14 N30 N46 N62 P22 P54 J541 J12 J16 J20 J24 J28 J32 J36 J40 J44 J48 J52 J56 J60 J64 J68 L91 L99 L107 L115 J8 Q38 L123 L131 N79 N95 N111 N127 P87 P119 J77 J81 J85 J89 J93 J97 J101 J105 J109 J113 L531 L539 N535 J529 J533 J537 J117 J121 J125 J129 J133 J73 Q103 L75 L83 L140 L148 L156 L164 L172 L180 L188 L196 N144 N160 N176 N192 P152 P184 J142 J146 J150 J154 J158 J162 J166 J170 J174 J178 J182 J186 J190 J194 J198 L221 L229 L237 L245 J138 Q168 L253 L261 N209 N225 N241 N257 P217 P249 J207 J211 J215 J219 J223 J227 J231 J235 J239 J243 J247 J251 J255 J259 J263 J203 Q233 L205 L213 L270 L278 L286 L294 L302 L310 L318 L326 N274 N290 N306 N322 P282 P314 J272 J276 J280 J284 J288 J292 J296 J300 J304 J308 J312 J316 J320 J324 J328 L351 L359 L367 L375 J268 Q298 L383 L391 N339 N355 N371 N387 P347 P379 J337 J341 J345 J349 J353 J357 J361 J365 J369 J373 J377 J381 J385 J389 J393 J333 Q363 L335 L343 L400 L408 L416 L424 L432 L440 L448 L456 N404 N420 N436 N452 P412 P444 J402 J406 J410 J414 J418 J422 J426 J430 J434 J438 J442 J446 J450 J454 J458 L481 L489 L497 L505 J398 Q428 L513 L521 N469 N485 N501 N517 P477 P509 J467 J471 J475 J479 J483 J487 J491 J495 J499 J503 J507 J511 J515 J519 J523 J463 Q493 L465 L473">
    <cfRule type="expression" priority="36" dxfId="420" stopIfTrue="1">
      <formula>I8="as"</formula>
    </cfRule>
    <cfRule type="expression" priority="37" dxfId="420" stopIfTrue="1">
      <formula>I8="bs"</formula>
    </cfRule>
  </conditionalFormatting>
  <conditionalFormatting sqref="P38 P103 P168 P233 P298 P363 P428 P493">
    <cfRule type="expression" priority="34" dxfId="420" stopIfTrue="1">
      <formula>O39="as"</formula>
    </cfRule>
    <cfRule type="expression" priority="35" dxfId="420" stopIfTrue="1">
      <formula>O39="bs"</formula>
    </cfRule>
  </conditionalFormatting>
  <conditionalFormatting sqref="B542 B536 B538 B540 B528 B530 B532 B534 B7 B9 B11 B13 B15 B17 B19 B21 B23 B25 B27 B29 B31 B33 B35 B37 B39 B41 B43 B45 B47 B49 B51 B53 B55 B57 B59 B61 B63 B65 B67 B69 B72 B74 B76 B78 B80 B82 B84 B86 B88 B90 B92 B94 B96 B98 B100 B102 B104 B106 B108 B110 B112 B114 B116 B118 B120 B122 B124 B126 B128 B130 B132 B134 B137 B139 B141 B143 B145 B147 B149 B151 B153 B155 B157 B159 B161 B163 B165 B167 B169 B171 B173 B175 B177 B179 B181 B183 B185 B187 B189 B191 B193 B195 B197 B199 B202 B204 B206 B208 B210 B212 B214 B216 B218 B220 B222 B224 B226 B228 B230 B232 B234 B236 B238 B240 B242 B244 B246 B248 B250 B252 B254 B256 B258 B260 B262 B264 B267 B269 B271 B273 B275 B277 B279 B281 B283 B285 B287 B289 B291 B293 B295 B297 B299 B301 B303 B305 B307 B309 B311 B313 B315 B317 B319 B321 B323 B325 B327 B329 B332 B334 B336 B338 B340 B342 B344 B346 B348 B350 B352 B354 B356 B358 B360 B362 B364 B366 B368 B370 B372 B374 B376 B378 B380 B382 B384 B386 B388 B390 B392 B524 B397 B399 B401 B403 B405 B407 B409 B411 B413 B415 B417 B419 B421 B423 B425 B427 B429 B431 B433 B435 B437 B439 B441 B443 B445 B447 B449 B451 B453 B455 B457 B459 B462 B464 B466 B468 B470 B472 B474 B476 B478 B480 B482 B484 B486 B488 B490 B492 B494 B496 B498 B500 B502 B504 B506 B508 B510 B512 B514 B516 B518 B520 B522 B394">
    <cfRule type="cellIs" priority="32" dxfId="421" operator="equal" stopIfTrue="1">
      <formula>"QA"</formula>
    </cfRule>
    <cfRule type="cellIs" priority="33" dxfId="421" operator="equal" stopIfTrue="1">
      <formula>"DA"</formula>
    </cfRule>
  </conditionalFormatting>
  <conditionalFormatting sqref="I529 I533 I537 I541 K539 K531 M535 I8 I12 I16 I20 I24 I28 I32 I36 I40 I44 I48 I52 I56 I60 I64 I68 K66 K58 K50 K42 K34 K26 K18 K10 M14 M30 M46 M62 O54 O39 O22 I73 I77 I81 I85 I89 I93 I97 I101 I105 I109 I113 I117 I121 I125 I129 I133 K131 K123 K115 K107 K99 K91 K83 K75 M79 M95 M111 M127 O119 O104 O87 I138 I142 I146 I150 I154 I158 I162 I166 I170 I174 I178 I182 I186 I190 I194 I198 K196 K188 K180 K172 K164 K156 K148 K140 M144 M160 M176 M192 O184 O169 O152 I203 I207 I211 I215 I219 I223 I227 I231 I235 I239 I243 I247 I251 I255 I259 I263 K261 K253 K245 K237 K229 K221 K213 K205 M209 M225 M241 M257 O249 O234 O217 I268 I272 I276 I280 I284 I288 I292 I296 I300 I304 I308 I312 I316 I320 I324 I328 K326 K318 K310 K302 K294 K286 K278 K270 M274 M290 M306 M322 O314 O299 O282 I333 I337 I341 I345 I349 I353 I357 I361 I365 I369 I373 I377 I381 I385 I389 I393 K391 K383 K375 K367 K359 K351 K343 K335 M339 M355 M371 M387 O379 O364 O347 I398 I402 I406 I410 I414 I418 I422 I426 I430 I434 I438 I442 I446 I450 I454 I458 K456 K448 K440 K432 K424 K416 K408 K400 M404 M420 M436 M452 O444 O429 O412 I463 I467 I471 I475 I479 I483 I487 I491 I495 I499 I503 I507 I511 I515 I519 I523 K521 K513 K505 K497 K489 K481 K473 K465 M469 M485 M501 M517 O509 O494 O477">
    <cfRule type="expression" priority="31" dxfId="422" stopIfTrue="1">
      <formula>$N$1="CU"</formula>
    </cfRule>
  </conditionalFormatting>
  <conditionalFormatting sqref="H8 J99 J107 L14 H12 L30 J115 J123 L46 J131 J539 J75 J531 N119 L62 H535 J18 J26 J34 J42 J50 J58 J66 J10 H529 N54 H533 H537 N22 N39 H14 H16 N87 N104 H79 H81 H125 H85 H95 H97 H101 H24 H28 L535 H127 H541 H60 H20 H129 H30 H32 H36 H62 H64 H68 H133 H89 H93 H105 H109 H111 H113 H40 H44 H46 H48 H52 H117 H56 H121 H73 L79 H77 L95 L111 L127 J83 J91 H138 J229 J237 L144 H142 L160 J245 J253 L176 J261 J205 N249 L192 J148 J156 J164 J172 J180 J188 J196 J140 N184 N152 N169 H144 H146 N217 N234 H209 H211 H255 H215 H225 H227 H231 H154 H158 H257 H190 H150 H259 H160 H162 H166 H192 H194 H198 H263 H219 H223 H235 H239 H241 H243 H170 H174 H176 H178 H182 H247 H186 H251 H203 L209 H207 L225 L241 L257 J213 J221 H268 J359 J367 L274 H272 L290 J375 J383 L306 J391 J335 N379 L322 J278 J286 J294 J302 J310 J318 J326 J270 N314 N282 N299 H274 H276 N347 N364 H339 H341 H385 H345 H355 H357 H361 H284 H288 H387 H320 H280 H389 H290 H292 H296 H322 H324 H328 H393 H349 H353 H365 H369 H371 H373 H300 H304 H306 H308 H312 H377 H316 H381 H333 L339 H337 L355 L371 L387 J343 J351 H398 J489 J497 L404 H402 L420 J505 J513 L436 J521 J465 N509 L452 J408 J416 J424 J432 J440 J448 J456 J400 N444 N412 N429 H404 H406 N477 N494 H469 H471 H515 H475 H485 H487 H491 H414 H418 H517 H450 H410 H519 H420 H422 H426 H452 H454 H458 H523 H479 H483 H495 H499 H501 H503 H430 H434 H436 H438 H442 H507 H446 H511 H463 L469 H467 L485 L501 L517 J473 J481">
    <cfRule type="expression" priority="28" dxfId="417" stopIfTrue="1">
      <formula>AND($N$1="CU",H8="Umpire")</formula>
    </cfRule>
    <cfRule type="expression" priority="29" dxfId="418" stopIfTrue="1">
      <formula>AND($N$1="CU",H8&lt;&gt;"Umpire",I8&lt;&gt;"")</formula>
    </cfRule>
    <cfRule type="expression" priority="30" dxfId="419" stopIfTrue="1">
      <formula>AND($N$1="CU",H8&lt;&gt;"Umpire")</formula>
    </cfRule>
  </conditionalFormatting>
  <conditionalFormatting sqref="L10 L18 L26 L34 L42 L50 L58 L66 N14 N30 N46 N62 P22 P54 J541 J12 J16 J20 J24 J28 J32 J36 J40 J44 J48 J52 J56 J60 J64 J68 L91 L99 L107 L115 J8 Q38 L123 L131 N79 N95 N111 N127 P87 P119 J77 J81 J85 J89 J93 J97 J101 J105 J109 J113 L531 L539 N535 J529 J533 J537 J117 J121 J125 J129 J133 J73 Q103 L75 L83 L140 L148 L156 L164 L172 L180 L188 L196 N144 N160 N176 N192 P152 P184 J142 J146 J150 J154 J158 J162 J166 J170 J174 J178 J182 J186 J190 J194 J198 L221 L229 L237 L245 J138 Q168 L253 L261 N209 N225 N241 N257 P217 P249 J207 J211 J215 J219 J223 J227 J231 J235 J239 J243 J247 J251 J255 J259 J263 J203 Q233 L205 L213 L270 L278 L286 L294 L302 L310 L318 L326 N274 N290 N306 N322 P282 P314 J272 J276 J280 J284 J288 J292 J296 J300 J304 J308 J312 J316 J320 J324 J328 L351 L359 L367 L375 J268 Q298 L383 L391 N339 N355 N371 N387 P347 P379 J337 J341 J345 J349 J353 J357 J361 J365 J369 J373 J377 J381 J385 J389 J393 J333 Q363 L335 L343 L400 L408 L416 L424 L432 L440 L448 L456 N404 N420 N436 N452 P412 P444 J402 J406 J410 J414 J418 J422 J426 J430 J434 J438 J442 J446 J450 J454 J458 L481 L489 L497 L505 J398 Q428 L513 L521 N469 N485 N501 N517 P477 P509 J467 J471 J475 J479 J483 J487 J491 J495 J499 J503 J507 J511 J515 J519 J523 J463 Q493 L465 L473">
    <cfRule type="expression" priority="26" dxfId="420" stopIfTrue="1">
      <formula>I8="as"</formula>
    </cfRule>
    <cfRule type="expression" priority="27" dxfId="420" stopIfTrue="1">
      <formula>I8="bs"</formula>
    </cfRule>
  </conditionalFormatting>
  <conditionalFormatting sqref="P38 P103 P168 P233 P298 P363 P428 P493">
    <cfRule type="expression" priority="24" dxfId="420" stopIfTrue="1">
      <formula>O39="as"</formula>
    </cfRule>
    <cfRule type="expression" priority="25" dxfId="420" stopIfTrue="1">
      <formula>O39="bs"</formula>
    </cfRule>
  </conditionalFormatting>
  <conditionalFormatting sqref="B542 B536 B538 B540 B528 B530 B532 B534 B7 B9 B11 B13 B15 B17 B19 B21 B23 B25 B27 B29 B31 B33 B35 B37 B39 B41 B43 B45 B47 B49 B51 B53 B55 B57 B59 B61 B63 B65 B67 B69 B72 B74 B76 B78 B80 B82 B84 B86 B88 B90 B92 B94 B96 B98 B100 B102 B104 B106 B108 B110 B112 B114 B116 B118 B120 B122 B124 B126 B128 B130 B132 B134 B137 B139 B141 B143 B145 B147 B149 B151 B153 B155 B157 B159 B161 B163 B165 B167 B169 B171 B173 B175 B177 B179 B181 B183 B185 B187 B189 B191 B193 B195 B197 B199 B202 B204 B206 B208 B210 B212 B214 B216 B218 B220 B222 B224 B226 B228 B230 B232 B234 B236 B238 B240 B242 B244 B246 B248 B250 B252 B254 B256 B258 B260 B262 B264 B267 B269 B271 B273 B275 B277 B279 B281 B283 B285 B287 B289 B291 B293 B295 B297 B299 B301 B303 B305 B307 B309 B311 B313 B315 B317 B319 B321 B323 B325 B327 B329 B332 B334 B336 B338 B340 B342 B344 B346 B348 B350 B352 B354 B356 B358 B360 B362 B364 B366 B368 B370 B372 B374 B376 B378 B380 B382 B384 B386 B388 B390 B392 B524 B397 B399 B401 B403 B405 B407 B409 B411 B413 B415 B417 B419 B421 B423 B425 B427 B429 B431 B433 B435 B437 B439 B441 B443 B445 B447 B449 B451 B453 B455 B457 B459 B462 B464 B466 B468 B470 B472 B474 B476 B478 B480 B482 B484 B486 B488 B490 B492 B494 B496 B498 B500 B502 B504 B506 B508 B510 B512 B514 B516 B518 B520 B522 B394">
    <cfRule type="cellIs" priority="22" dxfId="421" operator="equal" stopIfTrue="1">
      <formula>"QA"</formula>
    </cfRule>
    <cfRule type="cellIs" priority="23" dxfId="421" operator="equal" stopIfTrue="1">
      <formula>"DA"</formula>
    </cfRule>
  </conditionalFormatting>
  <conditionalFormatting sqref="I529 I533 I537 I541 K539 K531 M535 I8 I12 I16 I20 I24 I28 I32 I36 I40 I44 I48 I52 I56 I60 I64 I68 K66 K58 K50 K42 K34 K26 K18 K10 M14 M30 M46 M62 O54 O39 O22 I73 I77 I81 I85 I89 I93 I97 I101 I105 I109 I113 I117 I121 I125 I129 I133 K131 K123 K115 K107 K99 K91 K83 K75 M79 M95 M111 M127 O119 O104 O87 I138 I142 I146 I150 I154 I158 I162 I166 I170 I174 I178 I182 I186 I190 I194 I198 K196 K188 K180 K172 K164 K156 K148 K140 M144 M160 M176 M192 O184 O169 O152 I203 I207 I211 I215 I219 I223 I227 I231 I235 I239 I243 I247 I251 I255 I259 I263 K261 K253 K245 K237 K229 K221 K213 K205 M209 M225 M241 M257 O249 O234 O217 I268 I272 I276 I280 I284 I288 I292 I296 I300 I304 I308 I312 I316 I320 I324 I328 K326 K318 K310 K302 K294 K286 K278 K270 M274 M290 M306 M322 O314 O299 O282 I333 I337 I341 I345 I349 I353 I357 I361 I365 I369 I373 I377 I381 I385 I389 I393 K391 K383 K375 K367 K359 K351 K343 K335 M339 M355 M371 M387 O379 O364 O347 I398 I402 I406 I410 I414 I418 I422 I426 I430 I434 I438 I442 I446 I450 I454 I458 K456 K448 K440 K432 K424 K416 K408 K400 M404 M420 M436 M452 O444 O429 O412 I463 I467 I471 I475 I479 I483 I487 I491 I495 I499 I503 I507 I511 I515 I519 I523 K521 K513 K505 K497 K489 K481 K473 K465 M469 M485 M501 M517 O509 O494 O477">
    <cfRule type="expression" priority="21" dxfId="422" stopIfTrue="1">
      <formula>$N$1="CU"</formula>
    </cfRule>
  </conditionalFormatting>
  <conditionalFormatting sqref="H8 J99 J107 L14 H12 L30 J115 J123 L46 J131 J539 J75 J531 N119 L62 H535 J18 J26 J34 J42 J50 J58 J66 J10 H529 N54 H533 H537 N22 N39 H14 H16 N87 N104 H79 H81 H125 H85 H95 H97 H101 H24 H28 L535 H127 H541 H60 H20 H129 H30 H32 H36 H62 H64 H68 H133 H89 H93 H105 H109 H111 H113 H40 H44 H46 H48 H52 H117 H56 H121 H73 L79 H77 L95 L111 L127 J83 J91 H138 J229 J237 L144 H142 L160 J245 J253 L176 J261 J205 N249 L192 J148 J156 J164 J172 J180 J188 J196 J140 N184 N152 N169 H144 H146 N217 N234 H209 H211 H255 H215 H225 H227 H231 H154 H158 H257 H190 H150 H259 H160 H162 H166 H192 H194 H198 H263 H219 H223 H235 H239 H241 H243 H170 H174 H176 H178 H182 H247 H186 H251 H203 L209 H207 L225 L241 L257 J213 J221 H268 J359 J367 L274 H272 L290 J375 J383 L306 J391 J335 N379 L322 J278 J286 J294 J302 J310 J318 J326 J270 N314 N282 N299 H274 H276 N347 N364 H339 H341 H385 H345 H355 H357 H361 H284 H288 H387 H320 H280 H389 H290 H292 H296 H322 H324 H328 H393 H349 H353 H365 H369 H371 H373 H300 H304 H306 H308 H312 H377 H316 H381 H333 L339 H337 L355 L371 L387 J343 J351 H398 J489 J497 L404 H402 L420 J505 J513 L436 J521 J465 N509 L452 J408 J416 J424 J432 J440 J448 J456 J400 N444 N412 N429 H404 H406 N477 N494 H469 H471 H515 H475 H485 H487 H491 H414 H418 H517 H450 H410 H519 H420 H422 H426 H452 H454 H458 H523 H479 H483 H495 H499 H501 H503 H430 H434 H436 H438 H442 H507 H446 H511 H463 L469 H467 L485 L501 L517 J473 J481">
    <cfRule type="expression" priority="18" dxfId="417" stopIfTrue="1">
      <formula>AND($N$1="CU",H8="Umpire")</formula>
    </cfRule>
    <cfRule type="expression" priority="19" dxfId="418" stopIfTrue="1">
      <formula>AND($N$1="CU",H8&lt;&gt;"Umpire",I8&lt;&gt;"")</formula>
    </cfRule>
    <cfRule type="expression" priority="20" dxfId="419" stopIfTrue="1">
      <formula>AND($N$1="CU",H8&lt;&gt;"Umpire")</formula>
    </cfRule>
  </conditionalFormatting>
  <conditionalFormatting sqref="L10 L18 L26 L34 L42 L50 L58 L66 N14 N30 N46 N62 P22 P54 J515 J12 J16 J20 J24 J28 J32 J36 J40 J44 J48 J52 J56 J60 J64 J68 L91 L99 L107 L115 J8 Q38 L123 L131 N79 N95 N111 N127 P87 P119 J77 J81 J85 J89 J93 J97 J101 J105 J109 J113 Q493 J519 J463 L473 L465 J523 J117 J121 J125 J129 J133 J73 Q103 L75 L83 L140 L148 L156 L164 L172 L180 L188 L196 N144 N160 N176 N192 P152 P184 J142 J146 J150 J154 J158 J162 J166 J170 J174 J178 J182 J186 J190 J194 J198 L221 L229 L237 L245 J138 Q168 L253 L261 N209 N225 N241 N257 P217 P249 J207 J211 J215 J219 J223 J227 J231 J235 J239 J243 J247 J251 J255 J259 J263 J203 Q233 L205 L213 L270 L278 L286 L294 L302 L310 L318 L326 N274 N290 N306 N322 P282 P314 J272 J276 J280 J284 J288 J292 J296 J300 J304 J308 J312 J316 J320 J324 J328 L351 L359 L367 L375 J268 Q298 L383 L391 N339 N355 N371 N387 P347 P379 J337 J341 J345 J349 J353 J357 J361 J365 J369 J373 J377 J381 J385 J389 J393 J333 Q363 L335 L343 L400 L408 L416 L424 L432 L440 L448 L456 N404 N420 N436 N452 P412 P444 J402 J406 J410 J414 J418 J422 J426 J430 J434 J438 J442 J446 J450 J454 J458 L481 L489 L497 L505 J398 Q428 L513 L521 N469 N485 N501 N517 P477 P509 J467 J471 J475 J479 J483 J487 J491 J495 J499 J503 J507 J511">
    <cfRule type="expression" priority="16" dxfId="420" stopIfTrue="1">
      <formula>I8="as"</formula>
    </cfRule>
    <cfRule type="expression" priority="17" dxfId="420" stopIfTrue="1">
      <formula>I8="bs"</formula>
    </cfRule>
  </conditionalFormatting>
  <conditionalFormatting sqref="P38 P103 P168 P233 P298 P363 P428 P493">
    <cfRule type="expression" priority="14" dxfId="420" stopIfTrue="1">
      <formula>O39="as"</formula>
    </cfRule>
    <cfRule type="expression" priority="15" dxfId="420" stopIfTrue="1">
      <formula>O39="bs"</formula>
    </cfRule>
  </conditionalFormatting>
  <conditionalFormatting sqref="B542 B536 B538 B540 B528 B530 B532 B534 B7 B9 B11 B13 B15 B17 B19 B21 B23 B25 B27 B29 B31 B33 B35 B37 B39 B41 B43 B45 B47 B49 B51 B53 B55 B57 B59 B61 B63 B65 B67 B69 B72 B74 B76 B78 B80 B82 B84 B86 B88 B90 B92 B94 B96 B98 B100 B102 B104 B106 B108 B110 B112 B114 B116 B118 B120 B122 B124 B126 B128 B130 B132 B134 B137 B139 B141 B143 B145 B147 B149 B151 B153 B155 B157 B159 B161 B163 B165 B167 B169 B171 B173 B175 B177 B179 B181 B183 B185 B187 B189 B191 B193 B195 B197 B199 B202 B204 B206 B208 B210 B212 B214 B216 B218 B220 B222 B224 B226 B228 B230 B232 B234 B236 B238 B240 B242 B244 B246 B248 B250 B252 B254 B256 B258 B260 B262 B264 B267 B269 B271 B273 B275 B277 B279 B281 B283 B285 B287 B289 B291 B293 B295 B297 B299 B301 B303 B305 B307 B309 B311 B313 B315 B317 B319 B321 B323 B325 B327 B329 B332 B334 B336 B338 B340 B342 B344 B346 B348 B350 B352 B354 B356 B358 B360 B362 B364 B366 B368 B370 B372 B374 B376 B378 B380 B382 B384 B386 B388 B390 B392 B524 B397 B399 B401 B403 B405 B407 B409 B411 B413 B415 B417 B419 B421 B423 B425 B427 B429 B431 B433 B435 B437 B439 B441 B443 B445 B447 B449 B451 B453 B455 B457 B459 B462 B464 B466 B468 B470 B472 B474 B476 B478 B480 B482 B484 B486 B488 B490 B492 B494 B496 B498 B500 B502 B504 B506 B508 B510 B512 B514 B516 B518 B520 B522 B394">
    <cfRule type="cellIs" priority="12" dxfId="421" operator="equal" stopIfTrue="1">
      <formula>"QA"</formula>
    </cfRule>
    <cfRule type="cellIs" priority="13" dxfId="421" operator="equal" stopIfTrue="1">
      <formula>"DA"</formula>
    </cfRule>
  </conditionalFormatting>
  <conditionalFormatting sqref="I529 I533 I537 I541 K539 K531 M535 I8 I12 I16 I20 I24 I28 I32 I36 I40 I44 I48 I52 I56 I60 I64 I68 K66 K58 K50 K42 K34 K26 K18 K10 M14 M30 M46 M62 O54 O39 O22 I73 I77 I81 I85 I89 I93 I97 I101 I105 I109 I113 I117 I121 I125 I129 I133 K131 K123 K115 K107 K99 K91 K83 K75 M79 M95 M111 M127 O119 O104 O87 I138 I142 I146 I150 I154 I158 I162 I166 I170 I174 I178 I182 I186 I190 I194 I198 K196 K188 K180 K172 K164 K156 K148 K140 M144 M160 M176 M192 O184 O169 O152 I203 I207 I211 I215 I219 I223 I227 I231 I235 I239 I243 I247 I251 I255 I259 I263 K261 K253 K245 K237 K229 K221 K213 K205 M209 M225 M241 M257 O249 O234 O217 I268 I272 I276 I280 I284 I288 I292 I296 I300 I304 I308 I312 I316 I320 I324 I328 K326 K318 K310 K302 K294 K286 K278 K270 M274 M290 M306 M322 O314 O299 O282 I333 I337 I341 I345 I349 I353 I357 I361 I365 I369 I373 I377 I381 I385 I389 I393 K391 K383 K375 K367 K359 K351 K343 K335 M339 M355 M371 M387 O379 O364 O347 I398 I402 I406 I410 I414 I418 I422 I426 I430 I434 I438 I442 I446 I450 I454 I458 K456 K448 K440 K432 K424 K416 K408 K400 M404 M420 M436 M452 O444 O429 O412 I463 I467 I471 I475 I479 I483 I487 I491 I495 I499 I503 I507 I511 I515 I519 I523 K521 K513 K505 K497 K489 K481 K473 K465 M469 M485 M501 M517 O509 O494 O477">
    <cfRule type="expression" priority="11" dxfId="422" stopIfTrue="1">
      <formula>$N$1="CU"</formula>
    </cfRule>
  </conditionalFormatting>
  <conditionalFormatting sqref="H8 J99 J107 L14 H12 L30 J115 J123 L46 J131 J539 J75 J531 N119 L62 H535 J18 J26 J34 J42 J50 J58 J66 J10 H529 N54 H533 H537 N22 N39 H14 H16 N87 N104 H79 H81 H125 H85 H95 H97 H101 H24 H28 L535 H127 H541 H60 H20 H129 H30 H32 H36 H62 H64 H68 H133 H89 H93 H105 H109 H111 H113 H40 H44 H46 H48 H52 H117 H56 H121 H73 L79 H77 L95 L111 L127 J83 J91 H138 J229 J237 L144 H142 L160 J245 J253 L176 J261 J205 N249 L192 J148 J156 J164 J172 J180 J188 J196 J140 N184 N152 N169 H144 H146 N217 N234 H209 H211 H255 H215 H225 H227 H231 H154 H158 H257 H190 H150 H259 H160 H162 H166 H192 H194 H198 H263 H219 H223 H235 H239 H241 H243 H170 H174 H176 H178 H182 H247 H186 H251 H203 L209 H207 L225 L241 L257 J213 J221 H268 J359 J367 L274 H272 L290 J375 J383 L306 J391 J335 N379 L322 J278 J286 J294 J302 J310 J318 J326 J270 N314 N282 N299 H274 H276 N347 N364 H339 H341 H385 H345 H355 H357 H361 H284 H288 H387 H320 H280 H389 H290 H292 H296 H322 H324 H328 H393 H349 H353 H365 H369 H371 H373 H300 H304 H306 H308 H312 H377 H316 H381 H333 L339 H337 L355 L371 L387 J343 J351 H398 J489 J497 L404 H402 L420 J505 J513 L436 J521 J465 N509 L452 J408 J416 J424 J432 J440 J448 J456 J400 N444 N412 N429 H404 H406 N477 N494 H469 H471 H515 H475 H485 H487 H491 H414 H418 H517 H450 H410 H519 H420 H422 H426 H452 H454 H458 H523 H479 H483 H495 H499 H501 H503 H430 H434 H436 H438 H442 H507 H446 H511 H463 L469 H467 L485 L501 L517 J473 J481">
    <cfRule type="expression" priority="8" dxfId="417" stopIfTrue="1">
      <formula>AND($N$1="CU",H8="Umpire")</formula>
    </cfRule>
    <cfRule type="expression" priority="9" dxfId="418" stopIfTrue="1">
      <formula>AND($N$1="CU",H8&lt;&gt;"Umpire",I8&lt;&gt;"")</formula>
    </cfRule>
    <cfRule type="expression" priority="10" dxfId="419" stopIfTrue="1">
      <formula>AND($N$1="CU",H8&lt;&gt;"Umpire")</formula>
    </cfRule>
  </conditionalFormatting>
  <conditionalFormatting sqref="L10 L18 L26 L34 L42 L50 L58 L66 N14 N30 N46 N62 P22 P54 J515 J12 J16 J20 J24 J28 J32 J36 J40 J44 J48 J52 J56 J60 J64 J68 L91 L99 L107 L115 J8 Q38 L123 L131 N79 N95 N111 N127 P87 P119 J77 J81 J85 J89 J93 J97 J101 J105 J109 J113 Q493 J519 J463 L473 L465 J523 J117 J121 J125 J129 J133 J73 Q103 L75 L83 L140 L148 L156 L164 L172 L180 L188 L196 N144 N160 N176 N192 P152 P184 J142 J146 J150 J154 J158 J162 J166 J170 J174 J178 J182 J186 J190 J194 J198 L221 L229 L237 L245 J138 Q168 L253 L261 N209 N225 N241 N257 P217 P249 J207 J211 J215 J219 J223 J227 J231 J235 J239 J243 J247 J251 J255 J259 J263 J203 Q233 L205 L213 L270 L278 L286 L294 L302 L310 L318 L326 N274 N290 N306 N322 P282 P314 J272 J276 J280 J284 J288 J292 J296 J300 J304 J308 J312 J316 J320 J324 J328 L351 L359 L367 L375 J268 Q298 L383 L391 N339 N355 N371 N387 P347 P379 J337 J341 J345 J349 J353 J357 J361 J365 J369 J373 J377 J381 J385 J389 J393 J333 Q363 L335 L343 L400 L408 L416 L424 L432 L440 L448 L456 N404 N420 N436 N452 P412 P444 J402 J406 J410 J414 J418 J422 J426 J430 J434 J438 J442 J446 J450 J454 J458 L481 L489 L497 L505 J398 Q428 L513 L521 N469 N485 N501 N517 P477 P509 J467 J471 J475 J479 J483 J487 J491 J495 J499 J503 J507 J511">
    <cfRule type="expression" priority="6" dxfId="420" stopIfTrue="1">
      <formula>I8="as"</formula>
    </cfRule>
    <cfRule type="expression" priority="7" dxfId="420" stopIfTrue="1">
      <formula>I8="bs"</formula>
    </cfRule>
  </conditionalFormatting>
  <conditionalFormatting sqref="P38 P103 P168 P233 P298 P363 P428 P493">
    <cfRule type="expression" priority="4" dxfId="420" stopIfTrue="1">
      <formula>O39="as"</formula>
    </cfRule>
    <cfRule type="expression" priority="5" dxfId="420" stopIfTrue="1">
      <formula>O39="bs"</formula>
    </cfRule>
  </conditionalFormatting>
  <conditionalFormatting sqref="B542 B536 B538 B540 B528 B530 B532 B534 B7 B9 B11 B13 B15 B17 B19 B21 B23 B25 B27 B29 B31 B33 B35 B37 B39 B41 B43 B45 B47 B49 B51 B53 B55 B57 B59 B61 B63 B65 B67 B69 B72 B74 B76 B78 B80 B82 B84 B86 B88 B90 B92 B94 B96 B98 B100 B102 B104 B106 B108 B110 B112 B114 B116 B118 B120 B122 B124 B126 B128 B130 B132 B134 B137 B139 B141 B143 B145 B147 B149 B151 B153 B155 B157 B159 B161 B163 B165 B167 B169 B171 B173 B175 B177 B179 B181 B183 B185 B187 B189 B191 B193 B195 B197 B199 B202 B204 B206 B208 B210 B212 B214 B216 B218 B220 B222 B224 B226 B228 B230 B232 B234 B236 B238 B240 B242 B244 B246 B248 B250 B252 B254 B256 B258 B260 B262 B264 B267 B269 B271 B273 B275 B277 B279 B281 B283 B285 B287 B289 B291 B293 B295 B297 B299 B301 B303 B305 B307 B309 B311 B313 B315 B317 B319 B321 B323 B325 B327 B329 B332 B334 B336 B338 B340 B342 B344 B346 B348 B350 B352 B354 B356 B358 B360 B362 B364 B366 B368 B370 B372 B374 B376 B378 B380 B382 B384 B386 B388 B390 B392 B524 B397 B399 B401 B403 B405 B407 B409 B411 B413 B415 B417 B419 B421 B423 B425 B427 B429 B431 B433 B435 B437 B439 B441 B443 B445 B447 B449 B451 B453 B455 B457 B459 B462 B464 B466 B468 B470 B472 B474 B476 B478 B480 B482 B484 B486 B488 B490 B492 B494 B496 B498 B500 B502 B504 B506 B508 B510 B512 B514 B516 B518 B520 B522 B394">
    <cfRule type="cellIs" priority="2" dxfId="421" operator="equal" stopIfTrue="1">
      <formula>"QA"</formula>
    </cfRule>
    <cfRule type="cellIs" priority="3" dxfId="421" operator="equal" stopIfTrue="1">
      <formula>"DA"</formula>
    </cfRule>
  </conditionalFormatting>
  <conditionalFormatting sqref="I529 I533 I537 I541 K539 K531 M535 I8 I12 I16 I20 I24 I28 I32 I36 I40 I44 I48 I52 I56 I60 I64 I68 K66 K58 K50 K42 K34 K26 K18 K10 M14 M30 M46 M62 O54 O39 O22 I73 I77 I81 I85 I89 I93 I97 I101 I105 I109 I113 I117 I121 I125 I129 I133 K131 K123 K115 K107 K99 K91 K83 K75 M79 M95 M111 M127 O119 O104 O87 I138 I142 I146 I150 I154 I158 I162 I166 I170 I174 I178 I182 I186 I190 I194 I198 K196 K188 K180 K172 K164 K156 K148 K140 M144 M160 M176 M192 O184 O169 O152 I203 I207 I211 I215 I219 I223 I227 I231 I235 I239 I243 I247 I251 I255 I259 I263 K261 K253 K245 K237 K229 K221 K213 K205 M209 M225 M241 M257 O249 O234 O217 I268 I272 I276 I280 I284 I288 I292 I296 I300 I304 I308 I312 I316 I320 I324 I328 K326 K318 K310 K302 K294 K286 K278 K270 M274 M290 M306 M322 O314 O299 O282 I333 I337 I341 I345 I349 I353 I357 I361 I365 I369 I373 I377 I381 I385 I389 I393 K391 K383 K375 K367 K359 K351 K343 K335 M339 M355 M371 M387 O379 O364 O347 I398 I402 I406 I410 I414 I418 I422 I426 I430 I434 I438 I442 I446 I450 I454 I458 K456 K448 K440 K432 K424 K416 K408 K400 M404 M420 M436 M452 O444 O429 O412 I463 I467 I471 I475 I479 I483 I487 I491 I495 I499 I503 I507 I511 I515 I519 I523 K521 K513 K505 K497 K489 K481 K473 K465 M469 M485 M501 M517 O509 O494 O477">
    <cfRule type="expression" priority="1" dxfId="422" stopIfTrue="1">
      <formula>$N$1="CU"</formula>
    </cfRule>
  </conditionalFormatting>
  <dataValidations count="4">
    <dataValidation type="list" allowBlank="1" showInputMessage="1" sqref="H537 H541 J539 J531 L535 H535 H529 H533 H68 H62 H64 H60 H56 H52 H46 H48 H44 H40 H36 H30 H32 H28 H24 H20 H14 L46 L30 L14 J10 J18 J26 J34 J42 J50 J58 J66 H16 L62 H12 H8 H133 H127 H129 H125 H121 H117 H111 H113 H109 H105 H101 H95 H97 H93 H89 H85 H79 L111 L95 L79 J75 J83 J91 J99 J107 J115 J123 J131 H81 L127 H77 H73 H198 H192 H194 H190 H186 H182 H176 H178 H174 H170 H166 H160 H162 H158 H154 H150 H144 L176 L160 L144 J140 J148 J156 J164 J172 J180 J188 J196">
      <formula1>$T$7:$T$16</formula1>
    </dataValidation>
    <dataValidation type="list" allowBlank="1" showInputMessage="1" sqref="H146 L192 H142 H138 H263 H257 H259 H255 H251 H247 H241 H243 H239 H235 H231 H225 H227 H223 H219 H215 H209 L241 L225 L209 J205 J213 J221 J229 J237 J245 J253 J261 H211 L257 H207 H203 H328 H322 H324 H320 H316 H312 H306 H308 H304 H300 H296 H290 H292 H288 H284 H280 H274 L306 L290 L274 J270 J278 J286 J294 J302 J310 J318 J326 H276 L322 H272 H268 H393 H387 H389 H385 H381 H377 H371 H373 H369 H365 H361 H355 H357 H353 H349 H345 H339 L371 L355 L339 J335 J343 J351 J359 J367 J375 J383 J391 H341 L387 H337 H333">
      <formula1>$T$7:$T$16</formula1>
    </dataValidation>
    <dataValidation type="list" allowBlank="1" showInputMessage="1" sqref="H458 H452 H454 H450 H446 H442 H436 H438 H434 H430 H426 H420 H422 H418 H414 H410 H404 L436 L420 L404 J400 J408 J416 J424 J432 J440 J448 J456 H406 L452 H402 H398 H523 H517 H519 H515 H511 H507 H501 H503 H499 H495 H491 H485 H487 H483 H479 H475 H469 L501 L485 L469 J465 J473 J481 J489 J497 J505 J513 J521 H471 L517 H467 H463">
      <formula1>$T$7:$T$16</formula1>
    </dataValidation>
    <dataValidation type="list" allowBlank="1" showInputMessage="1" sqref="N119 N22 N39 N54 N87 N104 N249 N152 N169 N184 N217 N234 N379 N282 N299 N314 N347 N364 N509 N412 N429 N444 N477 N494">
      <formula1>$U$8:$U$17</formula1>
    </dataValidation>
  </dataValidation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1:S67"/>
  <sheetViews>
    <sheetView zoomScalePageLayoutView="0" workbookViewId="0" topLeftCell="A1">
      <selection activeCell="A1" sqref="A1:IV16384"/>
    </sheetView>
  </sheetViews>
  <sheetFormatPr defaultColWidth="9.00390625" defaultRowHeight="15.75"/>
  <cols>
    <col min="1" max="2" width="2.875" style="106" customWidth="1"/>
    <col min="3" max="3" width="4.125" style="106" customWidth="1"/>
    <col min="4" max="4" width="3.75390625" style="106" customWidth="1"/>
    <col min="5" max="5" width="11.125" style="106" customWidth="1"/>
    <col min="6" max="6" width="6.75390625" style="106" customWidth="1"/>
    <col min="7" max="7" width="5.125" style="106" customWidth="1"/>
    <col min="8" max="8" width="1.4921875" style="107" customWidth="1"/>
    <col min="9" max="9" width="9.375" style="106" customWidth="1"/>
    <col min="10" max="10" width="1.4921875" style="107" customWidth="1"/>
    <col min="11" max="11" width="9.375" style="106" customWidth="1"/>
    <col min="12" max="12" width="1.4921875" style="108" customWidth="1"/>
    <col min="13" max="13" width="9.375" style="106" customWidth="1"/>
    <col min="14" max="14" width="1.4921875" style="107" customWidth="1"/>
    <col min="15" max="15" width="9.375" style="106" customWidth="1"/>
    <col min="16" max="16" width="1.4921875" style="108" customWidth="1"/>
    <col min="17" max="17" width="8.00390625" style="106" hidden="1" customWidth="1"/>
    <col min="18" max="18" width="7.625" style="106" customWidth="1"/>
    <col min="19" max="19" width="8.00390625" style="106" hidden="1" customWidth="1"/>
    <col min="20" max="16384" width="9.00390625" style="106" customWidth="1"/>
  </cols>
  <sheetData>
    <row r="1" spans="1:16" s="9" customFormat="1" ht="21.75" customHeight="1">
      <c r="A1" s="1" t="str">
        <f>'[2]Week SetUp'!$A$6</f>
        <v>FILA盃全國乙組網球排名賽</v>
      </c>
      <c r="B1" s="2"/>
      <c r="C1" s="3"/>
      <c r="D1" s="3"/>
      <c r="E1" s="3"/>
      <c r="F1" s="3"/>
      <c r="G1" s="3"/>
      <c r="H1" s="4"/>
      <c r="I1" s="5" t="s">
        <v>16</v>
      </c>
      <c r="J1" s="4"/>
      <c r="K1" s="6"/>
      <c r="L1" s="4"/>
      <c r="M1" s="4" t="s">
        <v>0</v>
      </c>
      <c r="N1" s="4"/>
      <c r="O1" s="7"/>
      <c r="P1" s="8"/>
    </row>
    <row r="2" spans="1:16" s="15" customFormat="1" ht="12.75">
      <c r="A2" s="10" t="str">
        <f>'[2]Week SetUp'!$A$8</f>
        <v>FILA盃全國乙組網球排名賽</v>
      </c>
      <c r="B2" s="11"/>
      <c r="C2" s="12"/>
      <c r="D2" s="12"/>
      <c r="E2" s="12"/>
      <c r="F2" s="12"/>
      <c r="G2" s="12"/>
      <c r="H2" s="13"/>
      <c r="I2" s="14"/>
      <c r="J2" s="13"/>
      <c r="K2" s="6"/>
      <c r="L2" s="13"/>
      <c r="M2" s="12"/>
      <c r="N2" s="13"/>
      <c r="O2" s="12"/>
      <c r="P2" s="13"/>
    </row>
    <row r="3" spans="1:16" s="22" customFormat="1" ht="11.25" customHeight="1">
      <c r="A3" s="16" t="s">
        <v>1</v>
      </c>
      <c r="B3" s="17"/>
      <c r="C3" s="17"/>
      <c r="D3" s="17"/>
      <c r="E3" s="18"/>
      <c r="F3" s="16" t="s">
        <v>2</v>
      </c>
      <c r="G3" s="17"/>
      <c r="H3" s="19"/>
      <c r="I3" s="16" t="s">
        <v>3</v>
      </c>
      <c r="J3" s="20"/>
      <c r="K3" s="17"/>
      <c r="L3" s="20"/>
      <c r="M3" s="17"/>
      <c r="N3" s="19"/>
      <c r="O3" s="18"/>
      <c r="P3" s="21" t="s">
        <v>4</v>
      </c>
    </row>
    <row r="4" spans="1:16" s="28" customFormat="1" ht="11.25" customHeight="1" thickBot="1">
      <c r="A4" s="458" t="str">
        <f>'[2]Week SetUp'!$A$10</f>
        <v>20~21/03/2010</v>
      </c>
      <c r="B4" s="458"/>
      <c r="C4" s="458"/>
      <c r="D4" s="23"/>
      <c r="E4" s="23"/>
      <c r="F4" s="23" t="str">
        <f>'[2]Week SetUp'!$C$10</f>
        <v>臺北內湖彩虹河濱公園</v>
      </c>
      <c r="G4" s="23"/>
      <c r="H4" s="24"/>
      <c r="I4" s="25">
        <f>'[2]Week SetUp'!$D$10</f>
        <v>0</v>
      </c>
      <c r="J4" s="24"/>
      <c r="K4" s="26">
        <f>'[2]Week SetUp'!$A$12</f>
        <v>0</v>
      </c>
      <c r="L4" s="24"/>
      <c r="M4" s="23"/>
      <c r="N4" s="24"/>
      <c r="O4" s="23"/>
      <c r="P4" s="27" t="str">
        <f>'[2]Week SetUp'!$E$10</f>
        <v>王凌華</v>
      </c>
    </row>
    <row r="5" spans="1:16" s="36" customFormat="1" ht="9.75">
      <c r="A5" s="29"/>
      <c r="B5" s="30" t="s">
        <v>5</v>
      </c>
      <c r="C5" s="31" t="s">
        <v>6</v>
      </c>
      <c r="D5" s="31" t="s">
        <v>7</v>
      </c>
      <c r="E5" s="32" t="s">
        <v>8</v>
      </c>
      <c r="F5" s="33"/>
      <c r="G5" s="32" t="s">
        <v>9</v>
      </c>
      <c r="H5" s="34"/>
      <c r="I5" s="31" t="s">
        <v>10</v>
      </c>
      <c r="J5" s="34"/>
      <c r="K5" s="31" t="s">
        <v>12</v>
      </c>
      <c r="L5" s="34"/>
      <c r="M5" s="31" t="s">
        <v>13</v>
      </c>
      <c r="N5" s="34"/>
      <c r="O5" s="31" t="s">
        <v>15</v>
      </c>
      <c r="P5" s="35"/>
    </row>
    <row r="6" spans="1:16" s="36" customFormat="1" ht="3.75" customHeight="1" thickBot="1">
      <c r="A6" s="37"/>
      <c r="B6" s="38"/>
      <c r="C6" s="39"/>
      <c r="D6" s="38"/>
      <c r="E6" s="40"/>
      <c r="F6" s="41"/>
      <c r="G6" s="40"/>
      <c r="H6" s="42"/>
      <c r="I6" s="38"/>
      <c r="J6" s="42"/>
      <c r="K6" s="38"/>
      <c r="L6" s="42"/>
      <c r="M6" s="38"/>
      <c r="N6" s="42"/>
      <c r="O6" s="38"/>
      <c r="P6" s="43"/>
    </row>
    <row r="7" spans="1:19" s="55" customFormat="1" ht="10.5" customHeight="1">
      <c r="A7" s="44">
        <v>1</v>
      </c>
      <c r="B7" s="45">
        <f>IF($D7="","",VLOOKUP($D7,'[2]女單準備名單'!$A$7:$P$22,15))</f>
        <v>0</v>
      </c>
      <c r="C7" s="45">
        <f>IF($D7="","",VLOOKUP($D7,'[2]女單準備名單'!$A$7:$P$22,16))</f>
        <v>0</v>
      </c>
      <c r="D7" s="46">
        <v>9</v>
      </c>
      <c r="E7" s="47" t="str">
        <f>UPPER(IF($D7="","",VLOOKUP($D7,'[2]女單準備名單'!$A$7:$P$22,2)))</f>
        <v>簡詩怡</v>
      </c>
      <c r="F7" s="47"/>
      <c r="G7" s="47">
        <f>IF($D7="","",VLOOKUP($D7,'[2]女單準備名單'!$A$7:$P$22,4))</f>
        <v>0</v>
      </c>
      <c r="H7" s="48"/>
      <c r="I7" s="49"/>
      <c r="J7" s="49"/>
      <c r="K7" s="49"/>
      <c r="L7" s="49"/>
      <c r="M7" s="50"/>
      <c r="N7" s="51"/>
      <c r="O7" s="52"/>
      <c r="P7" s="53"/>
      <c r="Q7" s="54"/>
      <c r="S7" s="56" t="e">
        <f>#REF!</f>
        <v>#REF!</v>
      </c>
    </row>
    <row r="8" spans="1:19" s="55" customFormat="1" ht="9" customHeight="1">
      <c r="A8" s="57"/>
      <c r="B8" s="58"/>
      <c r="C8" s="58"/>
      <c r="D8" s="58"/>
      <c r="E8" s="49"/>
      <c r="F8" s="59"/>
      <c r="G8" s="60" t="s">
        <v>14</v>
      </c>
      <c r="H8" s="61" t="s">
        <v>90</v>
      </c>
      <c r="I8" s="62" t="str">
        <f>UPPER(IF(OR(H8="a",H8="as"),E7,IF(OR(H8="b",H8="bs"),E9,)))</f>
        <v>范姜行樂</v>
      </c>
      <c r="J8" s="62"/>
      <c r="K8" s="49"/>
      <c r="L8" s="49"/>
      <c r="M8" s="50"/>
      <c r="N8" s="51"/>
      <c r="O8" s="52"/>
      <c r="P8" s="53"/>
      <c r="Q8" s="54"/>
      <c r="S8" s="63" t="e">
        <f>#REF!</f>
        <v>#REF!</v>
      </c>
    </row>
    <row r="9" spans="1:19" s="55" customFormat="1" ht="9" customHeight="1">
      <c r="A9" s="57">
        <v>2</v>
      </c>
      <c r="B9" s="45">
        <f>IF($D9="","",VLOOKUP($D9,'[2]女單準備名單'!$A$7:$P$22,15))</f>
        <v>0</v>
      </c>
      <c r="C9" s="45">
        <f>IF($D9="","",VLOOKUP($D9,'[2]女單準備名單'!$A$7:$P$22,16))</f>
        <v>0</v>
      </c>
      <c r="D9" s="46">
        <v>3</v>
      </c>
      <c r="E9" s="45" t="str">
        <f>UPPER(IF($D9="","",VLOOKUP($D9,'[2]女單準備名單'!$A$7:$P$22,2)))</f>
        <v>范姜行樂</v>
      </c>
      <c r="F9" s="45"/>
      <c r="G9" s="45" t="str">
        <f>IF($D9="","",VLOOKUP($D9,'[2]女單準備名單'!$A$7:$P$22,4))</f>
        <v>壯青牙科</v>
      </c>
      <c r="H9" s="64"/>
      <c r="I9" s="65" t="s">
        <v>235</v>
      </c>
      <c r="J9" s="66"/>
      <c r="K9" s="49"/>
      <c r="L9" s="49"/>
      <c r="M9" s="50"/>
      <c r="N9" s="51"/>
      <c r="O9" s="52"/>
      <c r="P9" s="53"/>
      <c r="Q9" s="54"/>
      <c r="S9" s="63" t="e">
        <f>#REF!</f>
        <v>#REF!</v>
      </c>
    </row>
    <row r="10" spans="1:19" s="55" customFormat="1" ht="9" customHeight="1">
      <c r="A10" s="57"/>
      <c r="B10" s="58"/>
      <c r="C10" s="58"/>
      <c r="D10" s="67"/>
      <c r="E10" s="49"/>
      <c r="F10" s="59"/>
      <c r="G10" s="49"/>
      <c r="H10" s="68"/>
      <c r="I10" s="60" t="s">
        <v>14</v>
      </c>
      <c r="J10" s="69" t="s">
        <v>356</v>
      </c>
      <c r="K10" s="62" t="str">
        <f>UPPER(IF(OR(J10="a",J10="as"),I8,IF(OR(J10="b",J10="bs"),I12,)))</f>
        <v>范姜行樂</v>
      </c>
      <c r="L10" s="70"/>
      <c r="M10" s="71"/>
      <c r="N10" s="71"/>
      <c r="O10" s="52"/>
      <c r="P10" s="53"/>
      <c r="Q10" s="54"/>
      <c r="S10" s="63" t="e">
        <f>#REF!</f>
        <v>#REF!</v>
      </c>
    </row>
    <row r="11" spans="1:19" s="55" customFormat="1" ht="9" customHeight="1">
      <c r="A11" s="57">
        <v>3</v>
      </c>
      <c r="B11" s="45">
        <f>IF($D11="","",VLOOKUP($D11,'[2]女單準備名單'!$A$7:$P$22,15))</f>
        <v>0</v>
      </c>
      <c r="C11" s="45">
        <f>IF($D11="","",VLOOKUP($D11,'[2]女單準備名單'!$A$7:$P$22,16))</f>
        <v>0</v>
      </c>
      <c r="D11" s="46">
        <v>16</v>
      </c>
      <c r="E11" s="45" t="str">
        <f>UPPER(IF($D11="","",VLOOKUP($D11,'[2]女單準備名單'!$A$7:$P$22,2)))</f>
        <v>張元瑋</v>
      </c>
      <c r="F11" s="45"/>
      <c r="G11" s="45">
        <f>IF($D11="","",VLOOKUP($D11,'[2]女單準備名單'!$A$7:$P$22,4))</f>
        <v>0</v>
      </c>
      <c r="H11" s="48"/>
      <c r="I11" s="72"/>
      <c r="J11" s="73"/>
      <c r="K11" s="65" t="s">
        <v>235</v>
      </c>
      <c r="L11" s="74"/>
      <c r="M11" s="71"/>
      <c r="N11" s="71"/>
      <c r="O11" s="52"/>
      <c r="P11" s="53"/>
      <c r="Q11" s="54"/>
      <c r="S11" s="63" t="e">
        <f>#REF!</f>
        <v>#REF!</v>
      </c>
    </row>
    <row r="12" spans="1:19" s="55" customFormat="1" ht="9" customHeight="1">
      <c r="A12" s="57"/>
      <c r="B12" s="58"/>
      <c r="C12" s="58"/>
      <c r="D12" s="67"/>
      <c r="E12" s="49"/>
      <c r="F12" s="59"/>
      <c r="G12" s="60" t="s">
        <v>14</v>
      </c>
      <c r="H12" s="61" t="s">
        <v>358</v>
      </c>
      <c r="I12" s="62" t="str">
        <f>UPPER(IF(OR(H12="a",H12="as"),E11,IF(OR(H12="b",H12="bs"),E13,)))</f>
        <v>何怡萍</v>
      </c>
      <c r="J12" s="75"/>
      <c r="K12" s="72"/>
      <c r="L12" s="76"/>
      <c r="M12" s="71"/>
      <c r="N12" s="71"/>
      <c r="O12" s="52"/>
      <c r="P12" s="53"/>
      <c r="Q12" s="54"/>
      <c r="S12" s="63" t="e">
        <f>#REF!</f>
        <v>#REF!</v>
      </c>
    </row>
    <row r="13" spans="1:19" s="55" customFormat="1" ht="9" customHeight="1">
      <c r="A13" s="57">
        <v>4</v>
      </c>
      <c r="B13" s="45">
        <f>IF($D13="","",VLOOKUP($D13,'[2]女單準備名單'!$A$7:$P$22,15))</f>
        <v>0</v>
      </c>
      <c r="C13" s="45">
        <f>IF($D13="","",VLOOKUP($D13,'[2]女單準備名單'!$A$7:$P$22,16))</f>
        <v>0</v>
      </c>
      <c r="D13" s="46">
        <v>2</v>
      </c>
      <c r="E13" s="45" t="str">
        <f>UPPER(IF($D13="","",VLOOKUP($D13,'[2]女單準備名單'!$A$7:$P$22,2)))</f>
        <v>何怡萍</v>
      </c>
      <c r="F13" s="45"/>
      <c r="G13" s="45" t="str">
        <f>IF($D13="","",VLOOKUP($D13,'[2]女單準備名單'!$A$7:$P$22,4))</f>
        <v>壯青牙科</v>
      </c>
      <c r="H13" s="77"/>
      <c r="I13" s="65">
        <v>61</v>
      </c>
      <c r="J13" s="49"/>
      <c r="K13" s="72"/>
      <c r="L13" s="76"/>
      <c r="M13" s="71"/>
      <c r="N13" s="71"/>
      <c r="O13" s="52"/>
      <c r="P13" s="53"/>
      <c r="Q13" s="54"/>
      <c r="S13" s="63" t="e">
        <f>#REF!</f>
        <v>#REF!</v>
      </c>
    </row>
    <row r="14" spans="1:19" s="55" customFormat="1" ht="9" customHeight="1">
      <c r="A14" s="57"/>
      <c r="B14" s="58"/>
      <c r="C14" s="58"/>
      <c r="D14" s="67"/>
      <c r="E14" s="49"/>
      <c r="F14" s="59"/>
      <c r="G14" s="78"/>
      <c r="H14" s="68"/>
      <c r="I14" s="49"/>
      <c r="J14" s="49"/>
      <c r="K14" s="60" t="s">
        <v>14</v>
      </c>
      <c r="L14" s="69" t="s">
        <v>358</v>
      </c>
      <c r="M14" s="62" t="str">
        <f>UPPER(IF(OR(L14="a",L14="as"),K10,IF(OR(L14="b",L14="bs"),K18,)))</f>
        <v>簡培如</v>
      </c>
      <c r="N14" s="70"/>
      <c r="O14" s="52"/>
      <c r="P14" s="53"/>
      <c r="Q14" s="54"/>
      <c r="S14" s="63" t="e">
        <f>#REF!</f>
        <v>#REF!</v>
      </c>
    </row>
    <row r="15" spans="1:19" s="55" customFormat="1" ht="9" customHeight="1">
      <c r="A15" s="44">
        <v>5</v>
      </c>
      <c r="B15" s="45">
        <f>IF($D15="","",VLOOKUP($D15,'[2]女單準備名單'!$A$7:$P$22,15))</f>
        <v>0</v>
      </c>
      <c r="C15" s="45">
        <f>IF($D15="","",VLOOKUP($D15,'[2]女單準備名單'!$A$7:$P$22,16))</f>
        <v>0</v>
      </c>
      <c r="D15" s="46">
        <v>7</v>
      </c>
      <c r="E15" s="47" t="str">
        <f>UPPER(IF($D15="","",VLOOKUP($D15,'[2]女單準備名單'!$A$7:$P$22,2)))</f>
        <v>黃馨弘</v>
      </c>
      <c r="F15" s="47"/>
      <c r="G15" s="47">
        <f>IF($D15="","",VLOOKUP($D15,'[2]女單準備名單'!$A$7:$P$22,4))</f>
        <v>0</v>
      </c>
      <c r="H15" s="79"/>
      <c r="I15" s="49"/>
      <c r="J15" s="49"/>
      <c r="K15" s="49"/>
      <c r="L15" s="76"/>
      <c r="M15" s="65">
        <v>60</v>
      </c>
      <c r="N15" s="74"/>
      <c r="O15" s="52"/>
      <c r="P15" s="53"/>
      <c r="Q15" s="54"/>
      <c r="S15" s="63" t="e">
        <f>#REF!</f>
        <v>#REF!</v>
      </c>
    </row>
    <row r="16" spans="1:19" s="55" customFormat="1" ht="9" customHeight="1" thickBot="1">
      <c r="A16" s="57"/>
      <c r="B16" s="58"/>
      <c r="C16" s="58"/>
      <c r="D16" s="67"/>
      <c r="E16" s="49"/>
      <c r="F16" s="59"/>
      <c r="G16" s="60" t="s">
        <v>14</v>
      </c>
      <c r="H16" s="61" t="s">
        <v>358</v>
      </c>
      <c r="I16" s="62" t="str">
        <f>UPPER(IF(OR(H16="a",H16="as"),E15,IF(OR(H16="b",H16="bs"),E17,)))</f>
        <v>李清麗</v>
      </c>
      <c r="J16" s="62"/>
      <c r="K16" s="49"/>
      <c r="L16" s="76"/>
      <c r="M16" s="71"/>
      <c r="N16" s="76"/>
      <c r="O16" s="52"/>
      <c r="P16" s="53"/>
      <c r="Q16" s="54"/>
      <c r="S16" s="82" t="e">
        <f>#REF!</f>
        <v>#REF!</v>
      </c>
    </row>
    <row r="17" spans="1:17" s="55" customFormat="1" ht="9" customHeight="1">
      <c r="A17" s="57">
        <v>6</v>
      </c>
      <c r="B17" s="45">
        <f>IF($D17="","",VLOOKUP($D17,'[2]女單準備名單'!$A$7:$P$22,15))</f>
        <v>0</v>
      </c>
      <c r="C17" s="45">
        <f>IF($D17="","",VLOOKUP($D17,'[2]女單準備名單'!$A$7:$P$22,16))</f>
        <v>0</v>
      </c>
      <c r="D17" s="46">
        <v>5</v>
      </c>
      <c r="E17" s="45" t="str">
        <f>UPPER(IF($D17="","",VLOOKUP($D17,'[2]女單準備名單'!$A$7:$P$22,2)))</f>
        <v>李清麗</v>
      </c>
      <c r="F17" s="45"/>
      <c r="G17" s="45">
        <f>IF($D17="","",VLOOKUP($D17,'[2]女單準備名單'!$A$7:$P$22,4))</f>
        <v>0</v>
      </c>
      <c r="H17" s="64"/>
      <c r="I17" s="65" t="s">
        <v>235</v>
      </c>
      <c r="J17" s="66"/>
      <c r="K17" s="49"/>
      <c r="L17" s="76"/>
      <c r="M17" s="71"/>
      <c r="N17" s="76"/>
      <c r="O17" s="52"/>
      <c r="P17" s="53"/>
      <c r="Q17" s="54"/>
    </row>
    <row r="18" spans="1:17" s="55" customFormat="1" ht="9" customHeight="1">
      <c r="A18" s="57"/>
      <c r="B18" s="58"/>
      <c r="C18" s="58"/>
      <c r="D18" s="67"/>
      <c r="E18" s="49"/>
      <c r="F18" s="59"/>
      <c r="G18" s="49"/>
      <c r="H18" s="68"/>
      <c r="I18" s="60" t="s">
        <v>14</v>
      </c>
      <c r="J18" s="69" t="s">
        <v>358</v>
      </c>
      <c r="K18" s="62" t="str">
        <f>UPPER(IF(OR(J18="a",J18="as"),I16,IF(OR(J18="b",J18="bs"),I20,)))</f>
        <v>簡培如</v>
      </c>
      <c r="L18" s="83"/>
      <c r="M18" s="71"/>
      <c r="N18" s="76"/>
      <c r="O18" s="52"/>
      <c r="P18" s="53"/>
      <c r="Q18" s="54"/>
    </row>
    <row r="19" spans="1:17" s="55" customFormat="1" ht="9" customHeight="1">
      <c r="A19" s="57">
        <v>7</v>
      </c>
      <c r="B19" s="45">
        <f>IF($D19="","",VLOOKUP($D19,'[2]女單準備名單'!$A$7:$P$22,15))</f>
        <v>0</v>
      </c>
      <c r="C19" s="45">
        <f>IF($D19="","",VLOOKUP($D19,'[2]女單準備名單'!$A$7:$P$22,16))</f>
        <v>0</v>
      </c>
      <c r="D19" s="46">
        <v>1</v>
      </c>
      <c r="E19" s="45" t="str">
        <f>UPPER(IF($D19="","",VLOOKUP($D19,'[2]女單準備名單'!$A$7:$P$22,2)))</f>
        <v>黃中燕</v>
      </c>
      <c r="F19" s="45"/>
      <c r="G19" s="45" t="str">
        <f>IF($D19="","",VLOOKUP($D19,'[2]女單準備名單'!$A$7:$P$22,4))</f>
        <v>鶯歌國小</v>
      </c>
      <c r="H19" s="48"/>
      <c r="I19" s="72"/>
      <c r="J19" s="73"/>
      <c r="K19" s="65">
        <v>61</v>
      </c>
      <c r="L19" s="71"/>
      <c r="M19" s="71"/>
      <c r="N19" s="76"/>
      <c r="O19" s="52"/>
      <c r="P19" s="53"/>
      <c r="Q19" s="54"/>
    </row>
    <row r="20" spans="1:17" s="55" customFormat="1" ht="9" customHeight="1">
      <c r="A20" s="57"/>
      <c r="B20" s="58"/>
      <c r="C20" s="58"/>
      <c r="D20" s="58"/>
      <c r="E20" s="49"/>
      <c r="F20" s="59"/>
      <c r="G20" s="60" t="s">
        <v>14</v>
      </c>
      <c r="H20" s="61" t="s">
        <v>358</v>
      </c>
      <c r="I20" s="62" t="str">
        <f>UPPER(IF(OR(H20="a",H20="as"),E19,IF(OR(H20="b",H20="bs"),E21,)))</f>
        <v>簡培如</v>
      </c>
      <c r="J20" s="75"/>
      <c r="K20" s="72"/>
      <c r="L20" s="71"/>
      <c r="M20" s="71"/>
      <c r="N20" s="76"/>
      <c r="O20" s="52"/>
      <c r="P20" s="53"/>
      <c r="Q20" s="54"/>
    </row>
    <row r="21" spans="1:17" s="55" customFormat="1" ht="9" customHeight="1">
      <c r="A21" s="57">
        <v>8</v>
      </c>
      <c r="B21" s="45">
        <f>IF($D21="","",VLOOKUP($D21,'[2]女單準備名單'!$A$7:$P$22,15))</f>
        <v>0</v>
      </c>
      <c r="C21" s="45">
        <f>IF($D21="","",VLOOKUP($D21,'[2]女單準備名單'!$A$7:$P$22,16))</f>
        <v>0</v>
      </c>
      <c r="D21" s="46">
        <v>15</v>
      </c>
      <c r="E21" s="45" t="str">
        <f>UPPER(IF($D21="","",VLOOKUP($D21,'[2]女單準備名單'!$A$7:$P$22,2)))</f>
        <v>簡培如</v>
      </c>
      <c r="F21" s="45"/>
      <c r="G21" s="45" t="str">
        <f>IF($D21="","",VLOOKUP($D21,'[2]女單準備名單'!$A$7:$P$22,4))</f>
        <v>高縣忠孝國小</v>
      </c>
      <c r="H21" s="77"/>
      <c r="I21" s="65">
        <v>61</v>
      </c>
      <c r="J21" s="49"/>
      <c r="K21" s="72"/>
      <c r="L21" s="71"/>
      <c r="M21" s="71"/>
      <c r="N21" s="76"/>
      <c r="O21" s="52"/>
      <c r="P21" s="53"/>
      <c r="Q21" s="54"/>
    </row>
    <row r="22" spans="1:17" s="55" customFormat="1" ht="9" customHeight="1">
      <c r="A22" s="57"/>
      <c r="B22" s="58"/>
      <c r="C22" s="58"/>
      <c r="D22" s="58"/>
      <c r="E22" s="78"/>
      <c r="F22" s="84"/>
      <c r="G22" s="78"/>
      <c r="H22" s="68"/>
      <c r="I22" s="49"/>
      <c r="J22" s="49"/>
      <c r="K22" s="72"/>
      <c r="L22" s="85"/>
      <c r="M22" s="60" t="s">
        <v>14</v>
      </c>
      <c r="N22" s="69" t="s">
        <v>356</v>
      </c>
      <c r="O22" s="62" t="str">
        <f>UPPER(IF(OR(N22="a",N22="as"),M14,IF(OR(N22="b",N22="bs"),M30,)))</f>
        <v>簡培如</v>
      </c>
      <c r="P22" s="70"/>
      <c r="Q22" s="54"/>
    </row>
    <row r="23" spans="1:17" s="55" customFormat="1" ht="9" customHeight="1">
      <c r="A23" s="57">
        <v>9</v>
      </c>
      <c r="B23" s="45">
        <f>IF($D23="","",VLOOKUP($D23,'[2]女單準備名單'!$A$7:$P$22,15))</f>
        <v>0</v>
      </c>
      <c r="C23" s="45">
        <f>IF($D23="","",VLOOKUP($D23,'[2]女單準備名單'!$A$7:$P$22,16))</f>
        <v>0</v>
      </c>
      <c r="D23" s="46">
        <v>8</v>
      </c>
      <c r="E23" s="45" t="str">
        <f>UPPER(IF($D23="","",VLOOKUP($D23,'[2]女單準備名單'!$A$7:$P$22,2)))</f>
        <v>唐葳 </v>
      </c>
      <c r="F23" s="45"/>
      <c r="G23" s="45" t="str">
        <f>IF($D23="","",VLOOKUP($D23,'[2]女單準備名單'!$A$7:$P$22,4))</f>
        <v>大湖國小</v>
      </c>
      <c r="H23" s="48"/>
      <c r="I23" s="49"/>
      <c r="J23" s="49"/>
      <c r="K23" s="49"/>
      <c r="L23" s="71"/>
      <c r="M23" s="49"/>
      <c r="N23" s="76"/>
      <c r="O23" s="65">
        <v>60</v>
      </c>
      <c r="P23" s="109"/>
      <c r="Q23" s="54"/>
    </row>
    <row r="24" spans="1:17" s="55" customFormat="1" ht="9" customHeight="1">
      <c r="A24" s="57"/>
      <c r="B24" s="58"/>
      <c r="C24" s="58"/>
      <c r="D24" s="58"/>
      <c r="E24" s="49"/>
      <c r="F24" s="59"/>
      <c r="G24" s="60" t="s">
        <v>14</v>
      </c>
      <c r="H24" s="61" t="s">
        <v>356</v>
      </c>
      <c r="I24" s="62" t="str">
        <f>UPPER(IF(OR(H24="a",H24="as"),E23,IF(OR(H24="b",H24="bs"),E25,)))</f>
        <v>唐葳 </v>
      </c>
      <c r="J24" s="62"/>
      <c r="K24" s="49"/>
      <c r="L24" s="71"/>
      <c r="M24" s="71"/>
      <c r="N24" s="76"/>
      <c r="O24" s="52"/>
      <c r="P24" s="110"/>
      <c r="Q24" s="54"/>
    </row>
    <row r="25" spans="1:17" s="55" customFormat="1" ht="9" customHeight="1">
      <c r="A25" s="57">
        <v>10</v>
      </c>
      <c r="B25" s="45">
        <f>IF($D25="","",VLOOKUP($D25,'[2]女單準備名單'!$A$7:$P$22,15))</f>
        <v>0</v>
      </c>
      <c r="C25" s="45">
        <f>IF($D25="","",VLOOKUP($D25,'[2]女單準備名單'!$A$7:$P$22,16))</f>
        <v>0</v>
      </c>
      <c r="D25" s="46">
        <v>4</v>
      </c>
      <c r="E25" s="45" t="str">
        <f>UPPER(IF($D25="","",VLOOKUP($D25,'[2]女單準備名單'!$A$7:$P$22,2)))</f>
        <v>許文馨</v>
      </c>
      <c r="F25" s="45"/>
      <c r="G25" s="45" t="str">
        <f>IF($D25="","",VLOOKUP($D25,'[2]女單準備名單'!$A$7:$P$22,4))</f>
        <v>交通大學</v>
      </c>
      <c r="H25" s="64"/>
      <c r="I25" s="65">
        <v>61</v>
      </c>
      <c r="J25" s="66"/>
      <c r="K25" s="49"/>
      <c r="L25" s="71"/>
      <c r="M25" s="71"/>
      <c r="N25" s="76"/>
      <c r="O25" s="52"/>
      <c r="P25" s="110"/>
      <c r="Q25" s="54"/>
    </row>
    <row r="26" spans="1:17" s="55" customFormat="1" ht="9" customHeight="1">
      <c r="A26" s="57"/>
      <c r="B26" s="58"/>
      <c r="C26" s="58"/>
      <c r="D26" s="67"/>
      <c r="E26" s="49"/>
      <c r="F26" s="59"/>
      <c r="G26" s="49"/>
      <c r="H26" s="68"/>
      <c r="I26" s="60" t="s">
        <v>14</v>
      </c>
      <c r="J26" s="69" t="s">
        <v>356</v>
      </c>
      <c r="K26" s="62" t="str">
        <f>UPPER(IF(OR(J26="a",J26="as"),I24,IF(OR(J26="b",J26="bs"),I28,)))</f>
        <v>唐葳 </v>
      </c>
      <c r="L26" s="70"/>
      <c r="M26" s="71"/>
      <c r="N26" s="76"/>
      <c r="O26" s="52"/>
      <c r="P26" s="110"/>
      <c r="Q26" s="54"/>
    </row>
    <row r="27" spans="1:17" s="55" customFormat="1" ht="9" customHeight="1">
      <c r="A27" s="57">
        <v>11</v>
      </c>
      <c r="B27" s="45">
        <f>IF($D27="","",VLOOKUP($D27,'[2]女單準備名單'!$A$7:$P$22,15))</f>
        <v>0</v>
      </c>
      <c r="C27" s="45">
        <f>IF($D27="","",VLOOKUP($D27,'[2]女單準備名單'!$A$7:$P$22,16))</f>
        <v>0</v>
      </c>
      <c r="D27" s="46">
        <v>14</v>
      </c>
      <c r="E27" s="45" t="str">
        <f>UPPER(IF($D27="","",VLOOKUP($D27,'[2]女單準備名單'!$A$7:$P$22,2)))</f>
        <v>陳詩涵</v>
      </c>
      <c r="F27" s="45"/>
      <c r="G27" s="45" t="str">
        <f>IF($D27="","",VLOOKUP($D27,'[2]女單準備名單'!$A$7:$P$22,4))</f>
        <v>中國文化大學</v>
      </c>
      <c r="H27" s="48"/>
      <c r="I27" s="72"/>
      <c r="J27" s="73"/>
      <c r="K27" s="65">
        <v>63</v>
      </c>
      <c r="L27" s="74"/>
      <c r="M27" s="71"/>
      <c r="N27" s="76"/>
      <c r="O27" s="52"/>
      <c r="P27" s="110"/>
      <c r="Q27" s="54"/>
    </row>
    <row r="28" spans="1:17" s="55" customFormat="1" ht="9" customHeight="1">
      <c r="A28" s="44"/>
      <c r="B28" s="58"/>
      <c r="C28" s="58"/>
      <c r="D28" s="67"/>
      <c r="E28" s="49"/>
      <c r="F28" s="59"/>
      <c r="G28" s="60" t="s">
        <v>14</v>
      </c>
      <c r="H28" s="61" t="s">
        <v>358</v>
      </c>
      <c r="I28" s="62" t="str">
        <f>UPPER(IF(OR(H28="a",H28="as"),E27,IF(OR(H28="b",H28="bs"),E29,)))</f>
        <v>林世齡</v>
      </c>
      <c r="J28" s="75"/>
      <c r="K28" s="72"/>
      <c r="L28" s="76"/>
      <c r="M28" s="71"/>
      <c r="N28" s="76"/>
      <c r="O28" s="52"/>
      <c r="P28" s="110"/>
      <c r="Q28" s="54"/>
    </row>
    <row r="29" spans="1:17" s="55" customFormat="1" ht="9" customHeight="1">
      <c r="A29" s="44">
        <v>12</v>
      </c>
      <c r="B29" s="45">
        <f>IF($D29="","",VLOOKUP($D29,'[2]女單準備名單'!$A$7:$P$22,15))</f>
        <v>0</v>
      </c>
      <c r="C29" s="45">
        <f>IF($D29="","",VLOOKUP($D29,'[2]女單準備名單'!$A$7:$P$22,16))</f>
        <v>0</v>
      </c>
      <c r="D29" s="46">
        <v>6</v>
      </c>
      <c r="E29" s="47" t="str">
        <f>UPPER(IF($D29="","",VLOOKUP($D29,'[2]女單準備名單'!$A$7:$P$22,2)))</f>
        <v>林世齡</v>
      </c>
      <c r="F29" s="47"/>
      <c r="G29" s="47" t="str">
        <f>IF($D29="","",VLOOKUP($D29,'[2]女單準備名單'!$A$7:$P$22,4))</f>
        <v>政治大學</v>
      </c>
      <c r="H29" s="77"/>
      <c r="I29" s="65" t="s">
        <v>235</v>
      </c>
      <c r="J29" s="49"/>
      <c r="K29" s="72"/>
      <c r="L29" s="76"/>
      <c r="M29" s="71"/>
      <c r="N29" s="76"/>
      <c r="O29" s="52"/>
      <c r="P29" s="110"/>
      <c r="Q29" s="54"/>
    </row>
    <row r="30" spans="1:17" s="55" customFormat="1" ht="9" customHeight="1">
      <c r="A30" s="57"/>
      <c r="B30" s="58"/>
      <c r="C30" s="58"/>
      <c r="D30" s="67"/>
      <c r="E30" s="49"/>
      <c r="F30" s="59"/>
      <c r="G30" s="78"/>
      <c r="H30" s="68"/>
      <c r="I30" s="49"/>
      <c r="J30" s="49"/>
      <c r="K30" s="60" t="s">
        <v>14</v>
      </c>
      <c r="L30" s="69" t="s">
        <v>356</v>
      </c>
      <c r="M30" s="62" t="str">
        <f>UPPER(IF(OR(L30="a",L30="as"),K26,IF(OR(L30="b",L30="bs"),K34,)))</f>
        <v>唐葳 </v>
      </c>
      <c r="N30" s="83"/>
      <c r="O30" s="52"/>
      <c r="P30" s="110"/>
      <c r="Q30" s="54"/>
    </row>
    <row r="31" spans="1:17" s="55" customFormat="1" ht="9" customHeight="1">
      <c r="A31" s="57">
        <v>13</v>
      </c>
      <c r="B31" s="45">
        <f>IF($D31="","",VLOOKUP($D31,'[2]女單準備名單'!$A$7:$P$22,15))</f>
        <v>0</v>
      </c>
      <c r="C31" s="45">
        <f>IF($D31="","",VLOOKUP($D31,'[2]女單準備名單'!$A$7:$P$22,16))</f>
        <v>0</v>
      </c>
      <c r="D31" s="46">
        <v>10</v>
      </c>
      <c r="E31" s="45" t="str">
        <f>UPPER(IF($D31="","",VLOOKUP($D31,'[2]女單準備名單'!$A$7:$P$22,2)))</f>
        <v>許韶倫</v>
      </c>
      <c r="F31" s="45"/>
      <c r="G31" s="45">
        <f>IF($D31="","",VLOOKUP($D31,'[2]女單準備名單'!$A$7:$P$22,4))</f>
        <v>0</v>
      </c>
      <c r="H31" s="79"/>
      <c r="I31" s="49"/>
      <c r="J31" s="49"/>
      <c r="K31" s="49"/>
      <c r="L31" s="76"/>
      <c r="M31" s="65">
        <v>63</v>
      </c>
      <c r="N31" s="85"/>
      <c r="O31" s="52"/>
      <c r="P31" s="110"/>
      <c r="Q31" s="54"/>
    </row>
    <row r="32" spans="1:17" s="55" customFormat="1" ht="9" customHeight="1">
      <c r="A32" s="57"/>
      <c r="B32" s="58"/>
      <c r="C32" s="58"/>
      <c r="D32" s="67"/>
      <c r="E32" s="49"/>
      <c r="F32" s="59"/>
      <c r="G32" s="60" t="s">
        <v>14</v>
      </c>
      <c r="H32" s="61" t="s">
        <v>356</v>
      </c>
      <c r="I32" s="62" t="str">
        <f>UPPER(IF(OR(H32="a",H32="as"),E31,IF(OR(H32="b",H32="bs"),E33,)))</f>
        <v>許韶倫</v>
      </c>
      <c r="J32" s="62"/>
      <c r="K32" s="49"/>
      <c r="L32" s="76"/>
      <c r="M32" s="71"/>
      <c r="N32" s="85"/>
      <c r="O32" s="52"/>
      <c r="P32" s="110"/>
      <c r="Q32" s="54"/>
    </row>
    <row r="33" spans="1:17" s="55" customFormat="1" ht="9" customHeight="1">
      <c r="A33" s="57">
        <v>14</v>
      </c>
      <c r="B33" s="45">
        <f>IF($D33="","",VLOOKUP($D33,'[2]女單準備名單'!$A$7:$P$22,15))</f>
        <v>0</v>
      </c>
      <c r="C33" s="45">
        <f>IF($D33="","",VLOOKUP($D33,'[2]女單準備名單'!$A$7:$P$22,16))</f>
        <v>0</v>
      </c>
      <c r="D33" s="46">
        <v>13</v>
      </c>
      <c r="E33" s="45" t="str">
        <f>UPPER(IF($D33="","",VLOOKUP($D33,'[2]女單準備名單'!$A$7:$P$22,2)))</f>
        <v>黃于恬</v>
      </c>
      <c r="F33" s="45"/>
      <c r="G33" s="45" t="str">
        <f>IF($D33="","",VLOOKUP($D33,'[2]女單準備名單'!$A$7:$P$22,4))</f>
        <v>中國文化大學</v>
      </c>
      <c r="H33" s="64"/>
      <c r="I33" s="65">
        <v>63</v>
      </c>
      <c r="J33" s="66"/>
      <c r="K33" s="49"/>
      <c r="L33" s="76"/>
      <c r="M33" s="71"/>
      <c r="N33" s="85"/>
      <c r="O33" s="52"/>
      <c r="P33" s="110"/>
      <c r="Q33" s="54"/>
    </row>
    <row r="34" spans="1:17" s="55" customFormat="1" ht="9" customHeight="1">
      <c r="A34" s="57"/>
      <c r="B34" s="58"/>
      <c r="C34" s="58"/>
      <c r="D34" s="67"/>
      <c r="E34" s="49"/>
      <c r="F34" s="59"/>
      <c r="G34" s="49"/>
      <c r="H34" s="68"/>
      <c r="I34" s="60" t="s">
        <v>14</v>
      </c>
      <c r="J34" s="69" t="s">
        <v>358</v>
      </c>
      <c r="K34" s="62" t="str">
        <f>UPPER(IF(OR(J34="a",J34="as"),I32,IF(OR(J34="b",J34="bs"),I36,)))</f>
        <v>張挹庭</v>
      </c>
      <c r="L34" s="83"/>
      <c r="M34" s="71"/>
      <c r="N34" s="85"/>
      <c r="O34" s="52"/>
      <c r="P34" s="110"/>
      <c r="Q34" s="54"/>
    </row>
    <row r="35" spans="1:17" s="55" customFormat="1" ht="9" customHeight="1">
      <c r="A35" s="57">
        <v>15</v>
      </c>
      <c r="B35" s="45">
        <f>IF($D35="","",VLOOKUP($D35,'[2]女單準備名單'!$A$7:$P$22,15))</f>
        <v>0</v>
      </c>
      <c r="C35" s="45">
        <f>IF($D35="","",VLOOKUP($D35,'[2]女單準備名單'!$A$7:$P$22,16))</f>
        <v>0</v>
      </c>
      <c r="D35" s="46">
        <v>11</v>
      </c>
      <c r="E35" s="45" t="str">
        <f>UPPER(IF($D35="","",VLOOKUP($D35,'[2]女單準備名單'!$A$7:$P$22,2)))</f>
        <v>陳柏玉</v>
      </c>
      <c r="F35" s="45"/>
      <c r="G35" s="45" t="str">
        <f>IF($D35="","",VLOOKUP($D35,'[2]女單準備名單'!$A$7:$P$22,4))</f>
        <v>新興國中</v>
      </c>
      <c r="H35" s="48"/>
      <c r="I35" s="72"/>
      <c r="J35" s="73"/>
      <c r="K35" s="65">
        <v>61</v>
      </c>
      <c r="L35" s="71"/>
      <c r="M35" s="71"/>
      <c r="N35" s="71"/>
      <c r="O35" s="52"/>
      <c r="P35" s="110"/>
      <c r="Q35" s="54"/>
    </row>
    <row r="36" spans="1:17" s="55" customFormat="1" ht="9" customHeight="1">
      <c r="A36" s="57"/>
      <c r="B36" s="58"/>
      <c r="C36" s="58"/>
      <c r="D36" s="58"/>
      <c r="E36" s="49"/>
      <c r="F36" s="59"/>
      <c r="G36" s="60" t="s">
        <v>14</v>
      </c>
      <c r="H36" s="61" t="s">
        <v>358</v>
      </c>
      <c r="I36" s="62" t="str">
        <f>UPPER(IF(OR(H36="a",H36="as"),E35,IF(OR(H36="b",H36="bs"),E37,)))</f>
        <v>張挹庭</v>
      </c>
      <c r="J36" s="75"/>
      <c r="K36" s="72"/>
      <c r="L36" s="71"/>
      <c r="M36" s="71"/>
      <c r="N36" s="71"/>
      <c r="O36" s="52"/>
      <c r="P36" s="110"/>
      <c r="Q36" s="54"/>
    </row>
    <row r="37" spans="1:17" s="55" customFormat="1" ht="9" customHeight="1">
      <c r="A37" s="44">
        <v>16</v>
      </c>
      <c r="B37" s="45">
        <f>IF($D37="","",VLOOKUP($D37,'[2]女單準備名單'!$A$7:$P$22,15))</f>
        <v>0</v>
      </c>
      <c r="C37" s="45">
        <f>IF($D37="","",VLOOKUP($D37,'[2]女單準備名單'!$A$7:$P$22,16))</f>
        <v>0</v>
      </c>
      <c r="D37" s="46">
        <v>12</v>
      </c>
      <c r="E37" s="47" t="str">
        <f>UPPER(IF($D37="","",VLOOKUP($D37,'[2]女單準備名單'!$A$7:$P$22,2)))</f>
        <v>張挹庭</v>
      </c>
      <c r="F37" s="45"/>
      <c r="G37" s="47" t="str">
        <f>IF($D37="","",VLOOKUP($D37,'[2]女單準備名單'!$A$7:$P$22,4))</f>
        <v>至善國中</v>
      </c>
      <c r="H37" s="77"/>
      <c r="I37" s="65">
        <v>61</v>
      </c>
      <c r="J37" s="49"/>
      <c r="K37" s="72"/>
      <c r="L37" s="71"/>
      <c r="M37" s="71"/>
      <c r="N37" s="71"/>
      <c r="O37" s="52"/>
      <c r="P37" s="110"/>
      <c r="Q37" s="54"/>
    </row>
    <row r="38" spans="1:17" s="55" customFormat="1" ht="9" customHeight="1">
      <c r="A38" s="111"/>
      <c r="B38" s="58"/>
      <c r="C38" s="58"/>
      <c r="D38" s="58"/>
      <c r="E38" s="78"/>
      <c r="F38" s="84"/>
      <c r="G38" s="49"/>
      <c r="H38" s="68"/>
      <c r="I38" s="49"/>
      <c r="J38" s="49"/>
      <c r="K38" s="72"/>
      <c r="L38" s="85"/>
      <c r="M38" s="85"/>
      <c r="N38" s="85"/>
      <c r="O38" s="112"/>
      <c r="P38" s="110"/>
      <c r="Q38" s="54"/>
    </row>
    <row r="39" spans="1:17" s="55" customFormat="1" ht="9" customHeight="1">
      <c r="A39" s="113"/>
      <c r="B39" s="114"/>
      <c r="C39" s="114"/>
      <c r="D39" s="115"/>
      <c r="E39" s="114"/>
      <c r="F39" s="114"/>
      <c r="G39" s="114"/>
      <c r="H39" s="115"/>
      <c r="I39" s="114"/>
      <c r="J39" s="114"/>
      <c r="K39" s="114"/>
      <c r="L39" s="116"/>
      <c r="M39" s="116"/>
      <c r="N39" s="116"/>
      <c r="O39" s="52"/>
      <c r="P39" s="53"/>
      <c r="Q39" s="54"/>
    </row>
    <row r="40" spans="1:17" s="55" customFormat="1" ht="9" customHeight="1">
      <c r="A40" s="111"/>
      <c r="B40" s="115"/>
      <c r="C40" s="115"/>
      <c r="D40" s="115"/>
      <c r="E40" s="114"/>
      <c r="F40" s="117"/>
      <c r="G40" s="118"/>
      <c r="H40" s="115"/>
      <c r="I40" s="114"/>
      <c r="J40" s="114"/>
      <c r="K40" s="114"/>
      <c r="L40" s="116"/>
      <c r="M40" s="116"/>
      <c r="N40" s="116"/>
      <c r="O40" s="52"/>
      <c r="P40" s="53"/>
      <c r="Q40" s="54"/>
    </row>
    <row r="41" spans="1:17" s="55" customFormat="1" ht="9" customHeight="1">
      <c r="A41" s="111"/>
      <c r="B41" s="114"/>
      <c r="C41" s="114"/>
      <c r="D41" s="115"/>
      <c r="E41" s="114"/>
      <c r="F41" s="114"/>
      <c r="G41" s="114"/>
      <c r="H41" s="115"/>
      <c r="I41" s="114"/>
      <c r="J41" s="119"/>
      <c r="K41" s="114"/>
      <c r="L41" s="116"/>
      <c r="M41" s="116"/>
      <c r="N41" s="116"/>
      <c r="O41" s="52"/>
      <c r="P41" s="53"/>
      <c r="Q41" s="54"/>
    </row>
    <row r="42" spans="1:17" s="55" customFormat="1" ht="9" customHeight="1">
      <c r="A42" s="111"/>
      <c r="B42" s="115"/>
      <c r="C42" s="115"/>
      <c r="D42" s="115"/>
      <c r="E42" s="114"/>
      <c r="F42" s="117"/>
      <c r="G42" s="114"/>
      <c r="H42" s="115"/>
      <c r="I42" s="118"/>
      <c r="J42" s="115"/>
      <c r="K42" s="114"/>
      <c r="L42" s="116"/>
      <c r="M42" s="116"/>
      <c r="N42" s="116"/>
      <c r="O42" s="52"/>
      <c r="P42" s="53"/>
      <c r="Q42" s="54"/>
    </row>
    <row r="43" spans="1:17" s="55" customFormat="1" ht="9" customHeight="1">
      <c r="A43" s="111"/>
      <c r="B43" s="114"/>
      <c r="C43" s="114"/>
      <c r="D43" s="115"/>
      <c r="E43" s="114"/>
      <c r="F43" s="114"/>
      <c r="G43" s="114"/>
      <c r="H43" s="115"/>
      <c r="I43" s="114"/>
      <c r="J43" s="114"/>
      <c r="K43" s="114"/>
      <c r="L43" s="116"/>
      <c r="M43" s="116"/>
      <c r="N43" s="116"/>
      <c r="O43" s="52"/>
      <c r="P43" s="53"/>
      <c r="Q43" s="96"/>
    </row>
    <row r="44" spans="1:17" s="55" customFormat="1" ht="9" customHeight="1">
      <c r="A44" s="111"/>
      <c r="B44" s="115"/>
      <c r="C44" s="115"/>
      <c r="D44" s="115"/>
      <c r="E44" s="114"/>
      <c r="F44" s="117"/>
      <c r="G44" s="118"/>
      <c r="H44" s="115"/>
      <c r="I44" s="114"/>
      <c r="J44" s="114"/>
      <c r="K44" s="114"/>
      <c r="L44" s="116"/>
      <c r="M44" s="116"/>
      <c r="N44" s="116"/>
      <c r="O44" s="52"/>
      <c r="P44" s="53"/>
      <c r="Q44" s="54"/>
    </row>
    <row r="45" spans="1:17" s="55" customFormat="1" ht="9" customHeight="1">
      <c r="A45" s="111"/>
      <c r="B45" s="114"/>
      <c r="C45" s="114"/>
      <c r="D45" s="115"/>
      <c r="E45" s="114"/>
      <c r="F45" s="114"/>
      <c r="G45" s="114"/>
      <c r="H45" s="115"/>
      <c r="I45" s="114"/>
      <c r="J45" s="114"/>
      <c r="K45" s="114"/>
      <c r="L45" s="116"/>
      <c r="M45" s="116"/>
      <c r="N45" s="116"/>
      <c r="O45" s="52"/>
      <c r="P45" s="53"/>
      <c r="Q45" s="54"/>
    </row>
    <row r="46" spans="1:17" s="55" customFormat="1" ht="9" customHeight="1">
      <c r="A46" s="111"/>
      <c r="B46" s="115"/>
      <c r="C46" s="115"/>
      <c r="D46" s="115"/>
      <c r="E46" s="114"/>
      <c r="F46" s="117"/>
      <c r="G46" s="114"/>
      <c r="H46" s="115"/>
      <c r="I46" s="114"/>
      <c r="J46" s="114"/>
      <c r="K46" s="118"/>
      <c r="L46" s="115"/>
      <c r="M46" s="114"/>
      <c r="N46" s="116"/>
      <c r="O46" s="52"/>
      <c r="P46" s="53"/>
      <c r="Q46" s="54"/>
    </row>
    <row r="47" spans="1:17" s="55" customFormat="1" ht="9" customHeight="1">
      <c r="A47" s="111"/>
      <c r="B47" s="114"/>
      <c r="C47" s="114"/>
      <c r="D47" s="115"/>
      <c r="E47" s="114"/>
      <c r="F47" s="114"/>
      <c r="G47" s="114"/>
      <c r="H47" s="115"/>
      <c r="I47" s="114"/>
      <c r="J47" s="114"/>
      <c r="K47" s="114"/>
      <c r="L47" s="116"/>
      <c r="M47" s="114"/>
      <c r="N47" s="116"/>
      <c r="O47" s="52"/>
      <c r="P47" s="53"/>
      <c r="Q47" s="54"/>
    </row>
    <row r="48" spans="1:17" s="55" customFormat="1" ht="9" customHeight="1">
      <c r="A48" s="111"/>
      <c r="B48" s="115"/>
      <c r="C48" s="115"/>
      <c r="D48" s="115"/>
      <c r="E48" s="114"/>
      <c r="F48" s="117"/>
      <c r="G48" s="118"/>
      <c r="H48" s="115"/>
      <c r="I48" s="114"/>
      <c r="J48" s="114"/>
      <c r="K48" s="114"/>
      <c r="L48" s="116"/>
      <c r="M48" s="116"/>
      <c r="N48" s="116"/>
      <c r="O48" s="52"/>
      <c r="P48" s="53"/>
      <c r="Q48" s="54"/>
    </row>
    <row r="49" spans="1:17" s="55" customFormat="1" ht="9" customHeight="1">
      <c r="A49" s="111"/>
      <c r="B49" s="114"/>
      <c r="C49" s="114"/>
      <c r="D49" s="115"/>
      <c r="E49" s="114"/>
      <c r="F49" s="114"/>
      <c r="G49" s="114"/>
      <c r="H49" s="115"/>
      <c r="I49" s="114"/>
      <c r="J49" s="119"/>
      <c r="K49" s="114"/>
      <c r="L49" s="116"/>
      <c r="M49" s="116"/>
      <c r="N49" s="116"/>
      <c r="O49" s="52"/>
      <c r="P49" s="53"/>
      <c r="Q49" s="54"/>
    </row>
    <row r="50" spans="1:17" s="55" customFormat="1" ht="9" customHeight="1">
      <c r="A50" s="111"/>
      <c r="B50" s="115"/>
      <c r="C50" s="115"/>
      <c r="D50" s="115"/>
      <c r="E50" s="114"/>
      <c r="F50" s="117"/>
      <c r="G50" s="114"/>
      <c r="H50" s="115"/>
      <c r="I50" s="118"/>
      <c r="J50" s="115"/>
      <c r="K50" s="114"/>
      <c r="L50" s="116"/>
      <c r="M50" s="116"/>
      <c r="N50" s="116"/>
      <c r="O50" s="52"/>
      <c r="P50" s="53"/>
      <c r="Q50" s="54"/>
    </row>
    <row r="51" spans="1:17" s="55" customFormat="1" ht="9" customHeight="1">
      <c r="A51" s="111"/>
      <c r="B51" s="114"/>
      <c r="C51" s="114"/>
      <c r="D51" s="115"/>
      <c r="E51" s="114"/>
      <c r="F51" s="114"/>
      <c r="G51" s="114"/>
      <c r="H51" s="115"/>
      <c r="I51" s="114"/>
      <c r="J51" s="114"/>
      <c r="K51" s="114"/>
      <c r="L51" s="116"/>
      <c r="M51" s="116"/>
      <c r="N51" s="116"/>
      <c r="O51" s="52"/>
      <c r="P51" s="53"/>
      <c r="Q51" s="54"/>
    </row>
    <row r="52" spans="1:17" s="55" customFormat="1" ht="9" customHeight="1">
      <c r="A52" s="111"/>
      <c r="B52" s="115"/>
      <c r="C52" s="115"/>
      <c r="D52" s="115"/>
      <c r="E52" s="114"/>
      <c r="F52" s="117"/>
      <c r="G52" s="118"/>
      <c r="H52" s="115"/>
      <c r="I52" s="114"/>
      <c r="J52" s="114"/>
      <c r="K52" s="114"/>
      <c r="L52" s="116"/>
      <c r="M52" s="116"/>
      <c r="N52" s="116"/>
      <c r="O52" s="52"/>
      <c r="P52" s="53"/>
      <c r="Q52" s="54"/>
    </row>
    <row r="53" spans="1:17" s="55" customFormat="1" ht="9" customHeight="1">
      <c r="A53" s="113"/>
      <c r="B53" s="114"/>
      <c r="C53" s="114"/>
      <c r="D53" s="115"/>
      <c r="E53" s="114"/>
      <c r="F53" s="114"/>
      <c r="G53" s="114"/>
      <c r="H53" s="115"/>
      <c r="I53" s="114"/>
      <c r="J53" s="114"/>
      <c r="K53" s="114"/>
      <c r="L53" s="114"/>
      <c r="M53" s="81"/>
      <c r="N53" s="81"/>
      <c r="O53" s="52"/>
      <c r="P53" s="53"/>
      <c r="Q53" s="54"/>
    </row>
    <row r="54" spans="1:17" s="55" customFormat="1" ht="9" customHeight="1">
      <c r="A54" s="111"/>
      <c r="B54" s="58"/>
      <c r="C54" s="58"/>
      <c r="D54" s="58"/>
      <c r="E54" s="78"/>
      <c r="F54" s="84"/>
      <c r="G54" s="49"/>
      <c r="H54" s="68"/>
      <c r="I54" s="49"/>
      <c r="J54" s="49"/>
      <c r="K54" s="72"/>
      <c r="L54" s="85"/>
      <c r="M54" s="85"/>
      <c r="N54" s="85"/>
      <c r="O54" s="112"/>
      <c r="P54" s="110"/>
      <c r="Q54" s="54"/>
    </row>
    <row r="55" spans="1:17" s="55" customFormat="1" ht="9" customHeight="1">
      <c r="A55" s="113"/>
      <c r="B55" s="114"/>
      <c r="C55" s="114"/>
      <c r="D55" s="115"/>
      <c r="E55" s="114"/>
      <c r="F55" s="114"/>
      <c r="G55" s="114"/>
      <c r="H55" s="115"/>
      <c r="I55" s="114"/>
      <c r="J55" s="114"/>
      <c r="K55" s="114"/>
      <c r="L55" s="116"/>
      <c r="M55" s="116"/>
      <c r="N55" s="116"/>
      <c r="O55" s="52"/>
      <c r="P55" s="53"/>
      <c r="Q55" s="54"/>
    </row>
    <row r="56" spans="1:17" s="55" customFormat="1" ht="9" customHeight="1">
      <c r="A56" s="111"/>
      <c r="B56" s="115"/>
      <c r="C56" s="115"/>
      <c r="D56" s="115"/>
      <c r="E56" s="114"/>
      <c r="F56" s="117"/>
      <c r="G56" s="118"/>
      <c r="H56" s="115"/>
      <c r="I56" s="114"/>
      <c r="J56" s="114"/>
      <c r="K56" s="114"/>
      <c r="L56" s="116"/>
      <c r="M56" s="116"/>
      <c r="N56" s="116"/>
      <c r="O56" s="52"/>
      <c r="P56" s="53"/>
      <c r="Q56" s="54"/>
    </row>
    <row r="57" spans="1:17" s="55" customFormat="1" ht="9" customHeight="1">
      <c r="A57" s="111"/>
      <c r="B57" s="114"/>
      <c r="C57" s="114"/>
      <c r="D57" s="115"/>
      <c r="E57" s="114"/>
      <c r="F57" s="114"/>
      <c r="G57" s="114"/>
      <c r="H57" s="115"/>
      <c r="I57" s="114"/>
      <c r="J57" s="119"/>
      <c r="K57" s="114"/>
      <c r="L57" s="116"/>
      <c r="M57" s="116"/>
      <c r="N57" s="116"/>
      <c r="O57" s="52"/>
      <c r="P57" s="53"/>
      <c r="Q57" s="54"/>
    </row>
    <row r="58" spans="1:17" s="55" customFormat="1" ht="9" customHeight="1">
      <c r="A58" s="111"/>
      <c r="B58" s="115"/>
      <c r="C58" s="115"/>
      <c r="D58" s="115"/>
      <c r="E58" s="114"/>
      <c r="F58" s="117"/>
      <c r="G58" s="114"/>
      <c r="H58" s="115"/>
      <c r="I58" s="118"/>
      <c r="J58" s="115"/>
      <c r="K58" s="114"/>
      <c r="L58" s="116"/>
      <c r="M58" s="116"/>
      <c r="N58" s="116"/>
      <c r="O58" s="52"/>
      <c r="P58" s="53"/>
      <c r="Q58" s="54"/>
    </row>
    <row r="59" spans="1:17" s="55" customFormat="1" ht="9" customHeight="1">
      <c r="A59" s="111"/>
      <c r="B59" s="114"/>
      <c r="C59" s="114"/>
      <c r="D59" s="115"/>
      <c r="E59" s="114"/>
      <c r="F59" s="114"/>
      <c r="G59" s="114"/>
      <c r="H59" s="115"/>
      <c r="I59" s="114"/>
      <c r="J59" s="114"/>
      <c r="K59" s="114"/>
      <c r="L59" s="116"/>
      <c r="M59" s="116"/>
      <c r="N59" s="116"/>
      <c r="O59" s="52"/>
      <c r="P59" s="53"/>
      <c r="Q59" s="96"/>
    </row>
    <row r="60" spans="1:17" s="55" customFormat="1" ht="9" customHeight="1">
      <c r="A60" s="111"/>
      <c r="B60" s="115"/>
      <c r="C60" s="115"/>
      <c r="D60" s="115"/>
      <c r="E60" s="114"/>
      <c r="F60" s="117"/>
      <c r="G60" s="118"/>
      <c r="H60" s="115"/>
      <c r="I60" s="114"/>
      <c r="J60" s="114"/>
      <c r="K60" s="114"/>
      <c r="L60" s="116"/>
      <c r="M60" s="116"/>
      <c r="N60" s="116"/>
      <c r="O60" s="52"/>
      <c r="P60" s="53"/>
      <c r="Q60" s="54"/>
    </row>
    <row r="61" spans="1:17" s="55" customFormat="1" ht="9" customHeight="1">
      <c r="A61" s="111"/>
      <c r="B61" s="114"/>
      <c r="C61" s="114"/>
      <c r="D61" s="115"/>
      <c r="E61" s="114"/>
      <c r="F61" s="114"/>
      <c r="G61" s="114"/>
      <c r="H61" s="115"/>
      <c r="I61" s="114"/>
      <c r="J61" s="114"/>
      <c r="K61" s="114"/>
      <c r="L61" s="116"/>
      <c r="M61" s="116"/>
      <c r="N61" s="116"/>
      <c r="O61" s="52"/>
      <c r="P61" s="53"/>
      <c r="Q61" s="54"/>
    </row>
    <row r="62" spans="1:17" s="55" customFormat="1" ht="9" customHeight="1">
      <c r="A62" s="111"/>
      <c r="B62" s="115"/>
      <c r="C62" s="115"/>
      <c r="D62" s="115"/>
      <c r="E62" s="114"/>
      <c r="F62" s="117"/>
      <c r="G62" s="114"/>
      <c r="H62" s="115"/>
      <c r="I62" s="114"/>
      <c r="J62" s="114"/>
      <c r="K62" s="118"/>
      <c r="L62" s="115"/>
      <c r="M62" s="114"/>
      <c r="N62" s="116"/>
      <c r="O62" s="52"/>
      <c r="P62" s="53"/>
      <c r="Q62" s="54"/>
    </row>
    <row r="63" spans="1:17" s="55" customFormat="1" ht="9" customHeight="1">
      <c r="A63" s="111"/>
      <c r="B63" s="114"/>
      <c r="C63" s="114"/>
      <c r="D63" s="115"/>
      <c r="E63" s="114"/>
      <c r="F63" s="114"/>
      <c r="G63" s="114"/>
      <c r="H63" s="115"/>
      <c r="I63" s="114"/>
      <c r="J63" s="114"/>
      <c r="K63" s="114"/>
      <c r="L63" s="116"/>
      <c r="M63" s="114"/>
      <c r="N63" s="116"/>
      <c r="O63" s="52"/>
      <c r="P63" s="53"/>
      <c r="Q63" s="54"/>
    </row>
    <row r="64" spans="1:17" s="55" customFormat="1" ht="9" customHeight="1">
      <c r="A64" s="111"/>
      <c r="B64" s="115"/>
      <c r="C64" s="115"/>
      <c r="D64" s="115"/>
      <c r="E64" s="114"/>
      <c r="F64" s="117"/>
      <c r="G64" s="118"/>
      <c r="H64" s="115"/>
      <c r="I64" s="114"/>
      <c r="J64" s="114"/>
      <c r="K64" s="114"/>
      <c r="L64" s="116"/>
      <c r="M64" s="116"/>
      <c r="N64" s="116"/>
      <c r="O64" s="52"/>
      <c r="P64" s="53"/>
      <c r="Q64" s="54"/>
    </row>
    <row r="65" spans="1:17" s="55" customFormat="1" ht="9" customHeight="1">
      <c r="A65" s="111"/>
      <c r="B65" s="114"/>
      <c r="C65" s="114"/>
      <c r="D65" s="115"/>
      <c r="E65" s="114"/>
      <c r="F65" s="114"/>
      <c r="G65" s="114"/>
      <c r="H65" s="115"/>
      <c r="I65" s="114"/>
      <c r="J65" s="119"/>
      <c r="K65" s="114"/>
      <c r="L65" s="116"/>
      <c r="M65" s="116"/>
      <c r="N65" s="116"/>
      <c r="O65" s="52"/>
      <c r="P65" s="53"/>
      <c r="Q65" s="54"/>
    </row>
    <row r="66" spans="1:17" s="55" customFormat="1" ht="9" customHeight="1">
      <c r="A66" s="111"/>
      <c r="B66" s="115"/>
      <c r="C66" s="115"/>
      <c r="D66" s="115"/>
      <c r="E66" s="114"/>
      <c r="F66" s="117"/>
      <c r="G66" s="114"/>
      <c r="H66" s="115"/>
      <c r="I66" s="118"/>
      <c r="J66" s="115"/>
      <c r="K66" s="114"/>
      <c r="L66" s="116"/>
      <c r="M66" s="116"/>
      <c r="N66" s="116"/>
      <c r="O66" s="52"/>
      <c r="P66" s="53"/>
      <c r="Q66" s="54"/>
    </row>
    <row r="67" spans="1:17" s="55" customFormat="1" ht="9" customHeight="1">
      <c r="A67" s="111"/>
      <c r="B67" s="114"/>
      <c r="C67" s="114"/>
      <c r="D67" s="115"/>
      <c r="E67" s="114"/>
      <c r="F67" s="114"/>
      <c r="G67" s="114"/>
      <c r="H67" s="115"/>
      <c r="I67" s="114"/>
      <c r="J67" s="114"/>
      <c r="K67" s="114"/>
      <c r="L67" s="116"/>
      <c r="M67" s="116"/>
      <c r="N67" s="116"/>
      <c r="O67" s="52"/>
      <c r="P67" s="53"/>
      <c r="Q67" s="54"/>
    </row>
  </sheetData>
  <sheetProtection/>
  <mergeCells count="1">
    <mergeCell ref="A4:C4"/>
  </mergeCells>
  <conditionalFormatting sqref="F67:G67 F51:G51 F53:G53 F39:G39 F41:G41 F43:G43 F45:G45 F47:G47 F23 F25 F27 F29 F31 F33 F35 F37 F49:G49 F55:G55 F57:G57 F59:G59 F61:G61 F63:G63 F65:G65 F7 F9 F11 F13 F15 F17 F19 F21">
    <cfRule type="expression" priority="42" dxfId="420" stopIfTrue="1">
      <formula>AND($D7&lt;9,$C7&gt;0)</formula>
    </cfRule>
  </conditionalFormatting>
  <conditionalFormatting sqref="G40 G60 I50 G24 G48 G32 I58 G36 G56 I66 G64 I10 K46 G28 K14 I18 I26 I34 K30 K62 G44 I42 G52 G8 G16 G20 G12 M22">
    <cfRule type="expression" priority="39" dxfId="417" stopIfTrue="1">
      <formula>AND($M$1="CU",G8="Umpire")</formula>
    </cfRule>
    <cfRule type="expression" priority="40" dxfId="418" stopIfTrue="1">
      <formula>AND($M$1="CU",G8&lt;&gt;"Umpire",H8&lt;&gt;"")</formula>
    </cfRule>
    <cfRule type="expression" priority="41" dxfId="419" stopIfTrue="1">
      <formula>AND($M$1="CU",G8&lt;&gt;"Umpire")</formula>
    </cfRule>
  </conditionalFormatting>
  <conditionalFormatting sqref="D53 D47 D45 D43 D41 D39 D67 D49 D65 D63 D61 D59 D57 D55 D51">
    <cfRule type="expression" priority="38" dxfId="423" stopIfTrue="1">
      <formula>AND($D39&lt;9,$C39&gt;0)</formula>
    </cfRule>
  </conditionalFormatting>
  <conditionalFormatting sqref="E55 E57 E59 E61 E63 E65 E67 E39 E41 E43 E45 E47 E49 E51 E53">
    <cfRule type="cellIs" priority="36" dxfId="424" operator="equal" stopIfTrue="1">
      <formula>"Bye"</formula>
    </cfRule>
    <cfRule type="expression" priority="37" dxfId="420" stopIfTrue="1">
      <formula>AND($D39&lt;9,$C39&gt;0)</formula>
    </cfRule>
  </conditionalFormatting>
  <conditionalFormatting sqref="K10 K18 K26 K34 M30 M62 K58 K66 M14 M46 K42 K50 O22 I8 I12 I16 I20 I24 I28 I32 I36 I56 I60 I64 I40 I44 I48 I52">
    <cfRule type="expression" priority="34" dxfId="420" stopIfTrue="1">
      <formula>H8="as"</formula>
    </cfRule>
    <cfRule type="expression" priority="35" dxfId="420" stopIfTrue="1">
      <formula>H8="bs"</formula>
    </cfRule>
  </conditionalFormatting>
  <conditionalFormatting sqref="B7 B9 B11 B13 B15 B17 B19 B21 B23 B25 B27 B29 B31 B33 B35 B37 B55 B57 B59 B61 B63 B65 B67 B39 B41 B43 B45 B47 B49 B51 B53">
    <cfRule type="cellIs" priority="32" dxfId="421" operator="equal" stopIfTrue="1">
      <formula>"QA"</formula>
    </cfRule>
    <cfRule type="cellIs" priority="33" dxfId="421" operator="equal" stopIfTrue="1">
      <formula>"DA"</formula>
    </cfRule>
  </conditionalFormatting>
  <conditionalFormatting sqref="H8 H12 H16 H20 H24 H28 H32 H36 L30 L14 J10 J34 J18 J26 N22">
    <cfRule type="expression" priority="31" dxfId="422" stopIfTrue="1">
      <formula>$M$1="CU"</formula>
    </cfRule>
  </conditionalFormatting>
  <conditionalFormatting sqref="E35 E37 E25 E33 E31 E29 E27 E23 E19 E21 E9 E17 E15 E13 E11 E7">
    <cfRule type="cellIs" priority="30" dxfId="424" operator="equal" stopIfTrue="1">
      <formula>"Bye"</formula>
    </cfRule>
  </conditionalFormatting>
  <conditionalFormatting sqref="D7 D9 D11 D13 D15 D17 D19 D21 D23 D25 D27 D29 D31 D33 D35 D37">
    <cfRule type="expression" priority="29" dxfId="423" stopIfTrue="1">
      <formula>$D7&lt;5</formula>
    </cfRule>
  </conditionalFormatting>
  <conditionalFormatting sqref="F67:G67 F51:G51 F53:G53 F39:G39 F41:G41 F43:G43 F45:G45 F47:G47 F23 F25 F27 F29 F31 F33 F35 F37 F49:G49 F55:G55 F57:G57 F59:G59 F61:G61 F63:G63 F65:G65 F7 F9 F11 F13 F15 F17 F19 F21">
    <cfRule type="expression" priority="28" dxfId="420" stopIfTrue="1">
      <formula>AND($D7&lt;9,$C7&gt;0)</formula>
    </cfRule>
  </conditionalFormatting>
  <conditionalFormatting sqref="G40 G60 I50 G24 G48 G32 I58 G36 G56 I66 G64 I10 K46 G28 K14 I18 I26 I34 K30 K62 G44 I42 G52 G8 G16 G20 G12 M22">
    <cfRule type="expression" priority="25" dxfId="417" stopIfTrue="1">
      <formula>AND($M$1="CU",G8="Umpire")</formula>
    </cfRule>
    <cfRule type="expression" priority="26" dxfId="418" stopIfTrue="1">
      <formula>AND($M$1="CU",G8&lt;&gt;"Umpire",H8&lt;&gt;"")</formula>
    </cfRule>
    <cfRule type="expression" priority="27" dxfId="419" stopIfTrue="1">
      <formula>AND($M$1="CU",G8&lt;&gt;"Umpire")</formula>
    </cfRule>
  </conditionalFormatting>
  <conditionalFormatting sqref="D53 D47 D45 D43 D41 D39 D67 D49 D65 D63 D61 D59 D57 D55 D51">
    <cfRule type="expression" priority="24" dxfId="423" stopIfTrue="1">
      <formula>AND($D39&lt;9,$C39&gt;0)</formula>
    </cfRule>
  </conditionalFormatting>
  <conditionalFormatting sqref="E55 E57 E59 E61 E63 E65 E67 E39 E41 E43 E45 E47 E49 E51 E53">
    <cfRule type="cellIs" priority="22" dxfId="424" operator="equal" stopIfTrue="1">
      <formula>"Bye"</formula>
    </cfRule>
    <cfRule type="expression" priority="23" dxfId="420" stopIfTrue="1">
      <formula>AND($D39&lt;9,$C39&gt;0)</formula>
    </cfRule>
  </conditionalFormatting>
  <conditionalFormatting sqref="K10 K18 K26 K34 M30 M62 K58 K66 M14 M46 K42 K50 O22 I8 I12 I16 I20 I24 I28 I32 I36 I56 I60 I64 I40 I44 I48 I52">
    <cfRule type="expression" priority="20" dxfId="420" stopIfTrue="1">
      <formula>H8="as"</formula>
    </cfRule>
    <cfRule type="expression" priority="21" dxfId="420" stopIfTrue="1">
      <formula>H8="bs"</formula>
    </cfRule>
  </conditionalFormatting>
  <conditionalFormatting sqref="B7 B9 B11 B13 B15 B17 B19 B21 B23 B25 B27 B29 B31 B33 B35 B37 B55 B57 B59 B61 B63 B65 B67 B39 B41 B43 B45 B47 B49 B51 B53">
    <cfRule type="cellIs" priority="18" dxfId="421" operator="equal" stopIfTrue="1">
      <formula>"QA"</formula>
    </cfRule>
    <cfRule type="cellIs" priority="19" dxfId="421" operator="equal" stopIfTrue="1">
      <formula>"DA"</formula>
    </cfRule>
  </conditionalFormatting>
  <conditionalFormatting sqref="H8 H12 H16 H20 H24 H28 H32 H36 L30 L14 J10 J34 J18 J26 N22">
    <cfRule type="expression" priority="17" dxfId="422" stopIfTrue="1">
      <formula>$M$1="CU"</formula>
    </cfRule>
  </conditionalFormatting>
  <conditionalFormatting sqref="E35 E37 E25 E33 E31 E29 E27 E23 E19 E21 E9 E17 E15 E13 E11 E7">
    <cfRule type="cellIs" priority="16" dxfId="424" operator="equal" stopIfTrue="1">
      <formula>"Bye"</formula>
    </cfRule>
  </conditionalFormatting>
  <conditionalFormatting sqref="D7 D9 D11 D13 D15 D17 D19 D21 D23 D25 D27 D29 D31 D33 D35 D37">
    <cfRule type="expression" priority="15" dxfId="423" stopIfTrue="1">
      <formula>$D7&lt;5</formula>
    </cfRule>
  </conditionalFormatting>
  <conditionalFormatting sqref="F67:G67 F51:G51 F53:G53 F39:G39 F41:G41 F43:G43 F45:G45 F47:G47 F23 F25 F27 F29 F31 F33 F35 F37 F49:G49 F55:G55 F57:G57 F59:G59 F61:G61 F63:G63 F65:G65 F7 F9 F11 F13 F15 F17 F19 F21">
    <cfRule type="expression" priority="14" dxfId="420" stopIfTrue="1">
      <formula>AND($D7&lt;9,$C7&gt;0)</formula>
    </cfRule>
  </conditionalFormatting>
  <conditionalFormatting sqref="G40 G60 I50 G24 G48 G32 I58 G36 G56 I66 G64 I10 K46 G28 K14 I18 I26 I34 K30 K62 G44 I42 G52 G8 G16 G20 G12 M22">
    <cfRule type="expression" priority="11" dxfId="417" stopIfTrue="1">
      <formula>AND($M$1="CU",G8="Umpire")</formula>
    </cfRule>
    <cfRule type="expression" priority="12" dxfId="418" stopIfTrue="1">
      <formula>AND($M$1="CU",G8&lt;&gt;"Umpire",H8&lt;&gt;"")</formula>
    </cfRule>
    <cfRule type="expression" priority="13" dxfId="419" stopIfTrue="1">
      <formula>AND($M$1="CU",G8&lt;&gt;"Umpire")</formula>
    </cfRule>
  </conditionalFormatting>
  <conditionalFormatting sqref="D53 D47 D45 D43 D41 D39 D67 D49 D65 D63 D61 D59 D57 D55 D51">
    <cfRule type="expression" priority="10" dxfId="423" stopIfTrue="1">
      <formula>AND($D39&lt;9,$C39&gt;0)</formula>
    </cfRule>
  </conditionalFormatting>
  <conditionalFormatting sqref="E55 E57 E59 E61 E63 E65 E67 E39 E41 E43 E45 E47 E49 E51 E53">
    <cfRule type="cellIs" priority="8" dxfId="424" operator="equal" stopIfTrue="1">
      <formula>"Bye"</formula>
    </cfRule>
    <cfRule type="expression" priority="9" dxfId="420" stopIfTrue="1">
      <formula>AND($D39&lt;9,$C39&gt;0)</formula>
    </cfRule>
  </conditionalFormatting>
  <conditionalFormatting sqref="K10 K18 K26 K34 M30 M62 K58 K66 M14 M46 K42 K50 O22 I8 I12 I16 I20 I24 I28 I32 I36 I56 I60 I64 I40 I44 I48 I52">
    <cfRule type="expression" priority="6" dxfId="420" stopIfTrue="1">
      <formula>H8="as"</formula>
    </cfRule>
    <cfRule type="expression" priority="7" dxfId="420" stopIfTrue="1">
      <formula>H8="bs"</formula>
    </cfRule>
  </conditionalFormatting>
  <conditionalFormatting sqref="B7 B9 B11 B13 B15 B17 B19 B21 B23 B25 B27 B29 B31 B33 B35 B37 B55 B57 B59 B61 B63 B65 B67 B39 B41 B43 B45 B47 B49 B51 B53">
    <cfRule type="cellIs" priority="4" dxfId="421" operator="equal" stopIfTrue="1">
      <formula>"QA"</formula>
    </cfRule>
    <cfRule type="cellIs" priority="5" dxfId="421" operator="equal" stopIfTrue="1">
      <formula>"DA"</formula>
    </cfRule>
  </conditionalFormatting>
  <conditionalFormatting sqref="H8 H12 H16 H20 H24 H28 H32 H36 L30 L14 J10 J34 J18 J26 N22">
    <cfRule type="expression" priority="3" dxfId="422" stopIfTrue="1">
      <formula>$M$1="CU"</formula>
    </cfRule>
  </conditionalFormatting>
  <conditionalFormatting sqref="E35 E37 E25 E33 E31 E29 E27 E23 E19 E21 E9 E17 E15 E13 E11 E7">
    <cfRule type="cellIs" priority="2" dxfId="424" operator="equal" stopIfTrue="1">
      <formula>"Bye"</formula>
    </cfRule>
  </conditionalFormatting>
  <conditionalFormatting sqref="D7 D9 D11 D13 D15 D17 D19 D21 D23 D25 D27 D29 D31 D33 D35 D37">
    <cfRule type="expression" priority="1" dxfId="423" stopIfTrue="1">
      <formula>$D7&lt;5</formula>
    </cfRule>
  </conditionalFormatting>
  <dataValidations count="1">
    <dataValidation type="list" allowBlank="1" showInputMessage="1" sqref="G40 I66 G56 G44 G36 G52 G60 G48 G24 G28 G64 G32 G20 G8 G12 G16 I58 K30 K62 I34 I26 I18 I10 K14 I50 I42 K46 M22">
      <formula1>$S$7:$S$16</formula1>
    </dataValidation>
  </dataValidations>
  <printOptions/>
  <pageMargins left="0.7" right="0.7" top="0.75" bottom="0.75" header="0.3" footer="0.3"/>
  <pageSetup orientation="portrait" paperSize="9"/>
  <drawing r:id="rId3"/>
  <legacyDrawing r:id="rId2"/>
</worksheet>
</file>

<file path=xl/worksheets/sheet5.xml><?xml version="1.0" encoding="utf-8"?>
<worksheet xmlns="http://schemas.openxmlformats.org/spreadsheetml/2006/main" xmlns:r="http://schemas.openxmlformats.org/officeDocument/2006/relationships">
  <dimension ref="A1:U70"/>
  <sheetViews>
    <sheetView zoomScalePageLayoutView="0" workbookViewId="0" topLeftCell="A1">
      <selection activeCell="A1" sqref="A1:IV16384"/>
    </sheetView>
  </sheetViews>
  <sheetFormatPr defaultColWidth="9.00390625" defaultRowHeight="15.75"/>
  <cols>
    <col min="1" max="2" width="2.875" style="106" customWidth="1"/>
    <col min="3" max="3" width="4.125" style="106" customWidth="1"/>
    <col min="4" max="4" width="3.75390625" style="106" customWidth="1"/>
    <col min="5" max="5" width="11.125" style="106" customWidth="1"/>
    <col min="6" max="6" width="6.75390625" style="106" customWidth="1"/>
    <col min="7" max="7" width="5.125" style="106" customWidth="1"/>
    <col min="8" max="8" width="1.4921875" style="107" customWidth="1"/>
    <col min="9" max="9" width="9.375" style="106" customWidth="1"/>
    <col min="10" max="10" width="1.4921875" style="107" customWidth="1"/>
    <col min="11" max="11" width="9.375" style="106" customWidth="1"/>
    <col min="12" max="12" width="1.4921875" style="108" customWidth="1"/>
    <col min="13" max="13" width="9.375" style="106" customWidth="1"/>
    <col min="14" max="14" width="1.4921875" style="107" customWidth="1"/>
    <col min="15" max="15" width="9.375" style="106" customWidth="1"/>
    <col min="16" max="16" width="1.4921875" style="108" customWidth="1"/>
    <col min="17" max="17" width="0" style="106" hidden="1" customWidth="1"/>
    <col min="18" max="18" width="7.25390625" style="106" customWidth="1"/>
    <col min="19" max="19" width="10.00390625" style="106" hidden="1" customWidth="1"/>
    <col min="20" max="16384" width="9.00390625" style="106" customWidth="1"/>
  </cols>
  <sheetData>
    <row r="1" spans="1:16" s="9" customFormat="1" ht="21.75" customHeight="1">
      <c r="A1" s="1" t="str">
        <f>'[3]Week SetUp'!$A$6</f>
        <v>FILA盃全國乙組網球排名賽</v>
      </c>
      <c r="B1" s="2"/>
      <c r="C1" s="3"/>
      <c r="D1" s="3"/>
      <c r="E1" s="3"/>
      <c r="F1" s="3"/>
      <c r="G1" s="3"/>
      <c r="H1" s="4"/>
      <c r="I1" s="5" t="s">
        <v>17</v>
      </c>
      <c r="J1" s="4"/>
      <c r="K1" s="6"/>
      <c r="L1" s="4"/>
      <c r="M1" s="4" t="s">
        <v>0</v>
      </c>
      <c r="N1" s="4"/>
      <c r="O1" s="7"/>
      <c r="P1" s="8"/>
    </row>
    <row r="2" spans="1:16" s="15" customFormat="1" ht="12.75">
      <c r="A2" s="10" t="str">
        <f>'[3]Week SetUp'!$A$8</f>
        <v>FILA盃全國乙組網球排名賽</v>
      </c>
      <c r="B2" s="11"/>
      <c r="C2" s="12"/>
      <c r="D2" s="12"/>
      <c r="E2" s="12"/>
      <c r="F2" s="12"/>
      <c r="G2" s="12"/>
      <c r="H2" s="13"/>
      <c r="I2" s="14"/>
      <c r="J2" s="13"/>
      <c r="K2" s="6"/>
      <c r="L2" s="13"/>
      <c r="M2" s="12"/>
      <c r="N2" s="13"/>
      <c r="O2" s="12"/>
      <c r="P2" s="13"/>
    </row>
    <row r="3" spans="1:16" s="22" customFormat="1" ht="9">
      <c r="A3" s="16" t="s">
        <v>1</v>
      </c>
      <c r="B3" s="17"/>
      <c r="C3" s="17"/>
      <c r="D3" s="17"/>
      <c r="E3" s="18"/>
      <c r="F3" s="16" t="s">
        <v>2</v>
      </c>
      <c r="G3" s="17"/>
      <c r="H3" s="19"/>
      <c r="I3" s="16" t="s">
        <v>3</v>
      </c>
      <c r="J3" s="20"/>
      <c r="K3" s="120"/>
      <c r="L3" s="20"/>
      <c r="M3" s="17"/>
      <c r="N3" s="19"/>
      <c r="O3" s="18"/>
      <c r="P3" s="21" t="s">
        <v>4</v>
      </c>
    </row>
    <row r="4" spans="1:16" s="28" customFormat="1" ht="11.25" customHeight="1" thickBot="1">
      <c r="A4" s="458" t="str">
        <f>'[3]Week SetUp'!$A$10</f>
        <v>20~21/03/2010</v>
      </c>
      <c r="B4" s="458"/>
      <c r="C4" s="458"/>
      <c r="D4" s="23"/>
      <c r="E4" s="23"/>
      <c r="F4" s="23" t="str">
        <f>'[3]Week SetUp'!$C$10</f>
        <v>臺北內湖彩虹河濱公園</v>
      </c>
      <c r="G4" s="23"/>
      <c r="H4" s="24"/>
      <c r="I4" s="25">
        <f>'[3]Week SetUp'!$D$10</f>
        <v>0</v>
      </c>
      <c r="J4" s="24"/>
      <c r="K4" s="121">
        <f>'[3]Week SetUp'!$A$12</f>
        <v>0</v>
      </c>
      <c r="L4" s="24"/>
      <c r="M4" s="23"/>
      <c r="N4" s="24"/>
      <c r="O4" s="23"/>
      <c r="P4" s="27" t="str">
        <f>'[3]Week SetUp'!$E$10</f>
        <v>王凌華</v>
      </c>
    </row>
    <row r="5" spans="1:16" s="36" customFormat="1" ht="9.75">
      <c r="A5" s="29"/>
      <c r="B5" s="30" t="s">
        <v>5</v>
      </c>
      <c r="C5" s="31" t="s">
        <v>6</v>
      </c>
      <c r="D5" s="31" t="s">
        <v>7</v>
      </c>
      <c r="E5" s="32" t="s">
        <v>8</v>
      </c>
      <c r="F5" s="33"/>
      <c r="G5" s="32" t="s">
        <v>9</v>
      </c>
      <c r="H5" s="34"/>
      <c r="I5" s="31" t="s">
        <v>10</v>
      </c>
      <c r="J5" s="34"/>
      <c r="K5" s="31" t="s">
        <v>18</v>
      </c>
      <c r="L5" s="34"/>
      <c r="M5" s="31" t="s">
        <v>11</v>
      </c>
      <c r="N5" s="34"/>
      <c r="O5" s="31" t="s">
        <v>12</v>
      </c>
      <c r="P5" s="35"/>
    </row>
    <row r="6" spans="1:16" s="36" customFormat="1" ht="3.75" customHeight="1" thickBot="1">
      <c r="A6" s="37"/>
      <c r="B6" s="38"/>
      <c r="C6" s="39"/>
      <c r="D6" s="38"/>
      <c r="E6" s="40"/>
      <c r="F6" s="41"/>
      <c r="G6" s="40"/>
      <c r="H6" s="42"/>
      <c r="I6" s="38"/>
      <c r="J6" s="42"/>
      <c r="K6" s="38"/>
      <c r="L6" s="42"/>
      <c r="M6" s="38"/>
      <c r="N6" s="42"/>
      <c r="O6" s="38"/>
      <c r="P6" s="43"/>
    </row>
    <row r="7" spans="1:19" s="55" customFormat="1" ht="9" customHeight="1">
      <c r="A7" s="44" t="s">
        <v>19</v>
      </c>
      <c r="B7" s="45">
        <f>IF($D7="","",VLOOKUP($D7,'[3]男單'!$A$7:$P$70,15))</f>
        <v>0</v>
      </c>
      <c r="C7" s="45">
        <f>IF($D7="","",VLOOKUP($D7,'[3]男單'!$A$7:$P$70,16))</f>
        <v>0</v>
      </c>
      <c r="D7" s="46">
        <v>12</v>
      </c>
      <c r="E7" s="47" t="str">
        <f>UPPER(IF($D7="","",VLOOKUP($D7,'[3]男單'!$A$7:$P$70,2)))</f>
        <v>曾顗瑞</v>
      </c>
      <c r="F7" s="47"/>
      <c r="G7" s="47"/>
      <c r="H7" s="122"/>
      <c r="I7" s="62"/>
      <c r="J7" s="70"/>
      <c r="K7" s="71"/>
      <c r="L7" s="71"/>
      <c r="M7" s="71"/>
      <c r="N7" s="71"/>
      <c r="O7" s="71"/>
      <c r="P7" s="71"/>
      <c r="Q7" s="54"/>
      <c r="S7" s="56" t="e">
        <f>#REF!</f>
        <v>#REF!</v>
      </c>
    </row>
    <row r="8" spans="1:19" s="55" customFormat="1" ht="9" customHeight="1">
      <c r="A8" s="57" t="s">
        <v>20</v>
      </c>
      <c r="B8" s="45">
        <f>IF($D8="","",VLOOKUP($D8,'[3]男單'!$A$7:$P$70,15))</f>
        <v>0</v>
      </c>
      <c r="C8" s="45">
        <f>IF($D8="","",VLOOKUP($D8,'[3]男單'!$A$7:$P$70,16))</f>
        <v>0</v>
      </c>
      <c r="D8" s="46">
        <v>43</v>
      </c>
      <c r="E8" s="45" t="str">
        <f>UPPER(IF($D8="","",VLOOKUP($D8,'[3]男單'!$A$7:$P$70,2)))</f>
        <v>BYE</v>
      </c>
      <c r="F8" s="45"/>
      <c r="G8" s="45"/>
      <c r="H8" s="123"/>
      <c r="I8" s="47"/>
      <c r="J8" s="448" t="s">
        <v>89</v>
      </c>
      <c r="K8" s="447" t="s">
        <v>401</v>
      </c>
      <c r="L8" s="70"/>
      <c r="M8" s="71"/>
      <c r="N8" s="71"/>
      <c r="O8" s="71"/>
      <c r="P8" s="71"/>
      <c r="Q8" s="54"/>
      <c r="S8" s="63" t="e">
        <f>#REF!</f>
        <v>#REF!</v>
      </c>
    </row>
    <row r="9" spans="1:19" s="55" customFormat="1" ht="9" customHeight="1">
      <c r="A9" s="57" t="s">
        <v>21</v>
      </c>
      <c r="B9" s="45">
        <f>IF($D9="","",VLOOKUP($D9,'[3]男單'!$A$7:$P$70,15))</f>
        <v>0</v>
      </c>
      <c r="C9" s="45">
        <f>IF($D9="","",VLOOKUP($D9,'[3]男單'!$A$7:$P$70,16))</f>
        <v>0</v>
      </c>
      <c r="D9" s="46">
        <v>30</v>
      </c>
      <c r="E9" s="45" t="str">
        <f>UPPER(IF($D9="","",VLOOKUP($D9,'[3]男單'!$A$7:$P$70,2)))</f>
        <v>劉浩良</v>
      </c>
      <c r="F9" s="45"/>
      <c r="G9" s="45">
        <f>IF($D9="","",VLOOKUP($D9,'[3]男單'!$A$7:$P$70,4))</f>
        <v>0</v>
      </c>
      <c r="H9" s="122"/>
      <c r="I9" s="447" t="s">
        <v>402</v>
      </c>
      <c r="J9" s="124"/>
      <c r="K9" s="65"/>
      <c r="L9" s="76"/>
      <c r="M9" s="71"/>
      <c r="N9" s="71"/>
      <c r="O9" s="71"/>
      <c r="P9" s="71"/>
      <c r="Q9" s="54"/>
      <c r="S9" s="63" t="e">
        <f>#REF!</f>
        <v>#REF!</v>
      </c>
    </row>
    <row r="10" spans="1:19" s="55" customFormat="1" ht="9" customHeight="1">
      <c r="A10" s="57" t="s">
        <v>22</v>
      </c>
      <c r="B10" s="45">
        <f>IF($D10="","",VLOOKUP($D10,'[3]男單'!$A$7:$P$70,15))</f>
        <v>0</v>
      </c>
      <c r="C10" s="45">
        <f>IF($D10="","",VLOOKUP($D10,'[3]男單'!$A$7:$P$70,16))</f>
        <v>0</v>
      </c>
      <c r="D10" s="46">
        <v>44</v>
      </c>
      <c r="E10" s="45" t="str">
        <f>UPPER(IF($D10="","",VLOOKUP($D10,'[3]男單'!$A$7:$P$70,2)))</f>
        <v>BYE</v>
      </c>
      <c r="F10" s="45"/>
      <c r="G10" s="45"/>
      <c r="H10" s="123" t="s">
        <v>89</v>
      </c>
      <c r="I10" s="65"/>
      <c r="J10" s="85"/>
      <c r="K10" s="60" t="s">
        <v>14</v>
      </c>
      <c r="L10" s="69" t="s">
        <v>90</v>
      </c>
      <c r="M10" s="62" t="str">
        <f>UPPER(IF(OR(L10="a",L10="as"),K8,IF(OR(L10="b",L10="bs"),K12,)))</f>
        <v>張延年</v>
      </c>
      <c r="N10" s="70"/>
      <c r="O10" s="71"/>
      <c r="P10" s="71"/>
      <c r="Q10" s="54"/>
      <c r="S10" s="63" t="e">
        <f>#REF!</f>
        <v>#REF!</v>
      </c>
    </row>
    <row r="11" spans="1:19" s="55" customFormat="1" ht="9" customHeight="1">
      <c r="A11" s="57" t="s">
        <v>23</v>
      </c>
      <c r="B11" s="45">
        <f>IF($D11="","",VLOOKUP($D11,'[3]男單'!$A$7:$P$70,15))</f>
        <v>0</v>
      </c>
      <c r="C11" s="45">
        <f>IF($D11="","",VLOOKUP($D11,'[3]男單'!$A$7:$P$70,16))</f>
        <v>0</v>
      </c>
      <c r="D11" s="46">
        <v>41</v>
      </c>
      <c r="E11" s="45" t="str">
        <f>UPPER(IF($D11="","",VLOOKUP($D11,'[3]男單'!$A$7:$P$70,2)))</f>
        <v>繆景皓</v>
      </c>
      <c r="F11" s="45"/>
      <c r="G11" s="45"/>
      <c r="H11" s="122"/>
      <c r="I11" s="447" t="s">
        <v>403</v>
      </c>
      <c r="J11" s="70"/>
      <c r="K11" s="125"/>
      <c r="L11" s="126"/>
      <c r="M11" s="65">
        <v>60</v>
      </c>
      <c r="N11" s="74"/>
      <c r="O11" s="71"/>
      <c r="P11" s="71"/>
      <c r="Q11" s="54"/>
      <c r="S11" s="63" t="e">
        <f>#REF!</f>
        <v>#REF!</v>
      </c>
    </row>
    <row r="12" spans="1:19" s="55" customFormat="1" ht="9" customHeight="1">
      <c r="A12" s="57" t="s">
        <v>24</v>
      </c>
      <c r="B12" s="45">
        <f>IF($D12="","",VLOOKUP($D12,'[3]男單'!$A$7:$P$70,15))</f>
        <v>0</v>
      </c>
      <c r="C12" s="45">
        <f>IF($D12="","",VLOOKUP($D12,'[3]男單'!$A$7:$P$70,16))</f>
        <v>0</v>
      </c>
      <c r="D12" s="46">
        <v>45</v>
      </c>
      <c r="E12" s="45" t="str">
        <f>UPPER(IF($D12="","",VLOOKUP($D12,'[3]男單'!$A$7:$P$70,2)))</f>
        <v>BYE</v>
      </c>
      <c r="F12" s="45"/>
      <c r="G12" s="45">
        <f>IF($D12="","",VLOOKUP($D12,'[3]男單'!$A$7:$P$70,4))</f>
        <v>0</v>
      </c>
      <c r="H12" s="123" t="s">
        <v>89</v>
      </c>
      <c r="I12" s="65"/>
      <c r="J12" s="61" t="s">
        <v>90</v>
      </c>
      <c r="K12" s="62" t="str">
        <f>UPPER(IF(OR(J12="a",J12="as"),I11,IF(OR(J12="b",J12="bs"),I13,)))</f>
        <v>張延年</v>
      </c>
      <c r="L12" s="127"/>
      <c r="M12" s="71"/>
      <c r="N12" s="76"/>
      <c r="O12" s="71"/>
      <c r="P12" s="71"/>
      <c r="Q12" s="54"/>
      <c r="S12" s="63" t="e">
        <f>#REF!</f>
        <v>#REF!</v>
      </c>
    </row>
    <row r="13" spans="1:21" s="55" customFormat="1" ht="9" customHeight="1">
      <c r="A13" s="57" t="s">
        <v>25</v>
      </c>
      <c r="B13" s="45">
        <f>IF($D13="","",VLOOKUP($D13,'[3]男單'!$A$7:$P$70,15))</f>
        <v>0</v>
      </c>
      <c r="C13" s="45">
        <f>IF($D13="","",VLOOKUP($D13,'[3]男單'!$A$7:$P$70,16))</f>
        <v>0</v>
      </c>
      <c r="D13" s="46">
        <v>31</v>
      </c>
      <c r="E13" s="45" t="str">
        <f>UPPER(IF($D13="","",VLOOKUP($D13,'[3]男單'!$A$7:$P$70,2)))</f>
        <v>張延年</v>
      </c>
      <c r="F13" s="45"/>
      <c r="G13" s="45">
        <f>IF($D13="","",VLOOKUP($D13,'[3]男單'!$A$7:$P$70,4))</f>
        <v>0</v>
      </c>
      <c r="H13" s="122"/>
      <c r="I13" s="447" t="s">
        <v>404</v>
      </c>
      <c r="J13" s="83"/>
      <c r="K13" s="65">
        <v>62</v>
      </c>
      <c r="L13" s="85"/>
      <c r="M13" s="71"/>
      <c r="N13" s="76"/>
      <c r="O13" s="71"/>
      <c r="P13" s="71"/>
      <c r="Q13" s="54"/>
      <c r="S13" s="63" t="e">
        <f>#REF!</f>
        <v>#REF!</v>
      </c>
      <c r="U13" s="449"/>
    </row>
    <row r="14" spans="1:19" s="55" customFormat="1" ht="9" customHeight="1">
      <c r="A14" s="44" t="s">
        <v>26</v>
      </c>
      <c r="B14" s="45">
        <f>IF($D14="","",VLOOKUP($D14,'[3]男單'!$A$7:$P$70,15))</f>
        <v>0</v>
      </c>
      <c r="C14" s="45">
        <f>IF($D14="","",VLOOKUP($D14,'[3]男單'!$A$7:$P$70,16))</f>
        <v>0</v>
      </c>
      <c r="D14" s="46">
        <v>46</v>
      </c>
      <c r="E14" s="47" t="str">
        <f>UPPER(IF($D14="","",VLOOKUP($D14,'[3]男單'!$A$7:$P$70,2)))</f>
        <v>BYE</v>
      </c>
      <c r="F14" s="47"/>
      <c r="G14" s="47">
        <f>IF($D14="","",VLOOKUP($D14,'[3]男單'!$A$7:$P$70,4))</f>
        <v>0</v>
      </c>
      <c r="H14" s="123" t="s">
        <v>89</v>
      </c>
      <c r="I14" s="65"/>
      <c r="J14" s="71"/>
      <c r="K14" s="85"/>
      <c r="L14" s="128"/>
      <c r="M14" s="60" t="s">
        <v>14</v>
      </c>
      <c r="N14" s="69"/>
      <c r="O14" s="447" t="s">
        <v>404</v>
      </c>
      <c r="P14" s="70"/>
      <c r="Q14" s="54"/>
      <c r="S14" s="63" t="e">
        <f>#REF!</f>
        <v>#REF!</v>
      </c>
    </row>
    <row r="15" spans="1:19" s="55" customFormat="1" ht="9" customHeight="1">
      <c r="A15" s="44" t="s">
        <v>27</v>
      </c>
      <c r="B15" s="45">
        <f>IF($D15="","",VLOOKUP($D15,'[3]男單'!$A$7:$P$70,15))</f>
        <v>0</v>
      </c>
      <c r="C15" s="45">
        <f>IF($D15="","",VLOOKUP($D15,'[3]男單'!$A$7:$P$70,16))</f>
        <v>0</v>
      </c>
      <c r="D15" s="46">
        <v>11</v>
      </c>
      <c r="E15" s="47" t="str">
        <f>UPPER(IF($D15="","",VLOOKUP($D15,'[3]男單'!$A$7:$P$70,2)))</f>
        <v>黃旻偉</v>
      </c>
      <c r="F15" s="47"/>
      <c r="G15" s="47" t="str">
        <f>IF($D15="","",VLOOKUP($D15,'[3]男單'!$A$7:$P$70,4))</f>
        <v>國立臺灣師範大學</v>
      </c>
      <c r="H15" s="122"/>
      <c r="I15" s="447" t="s">
        <v>405</v>
      </c>
      <c r="J15" s="70"/>
      <c r="K15" s="71"/>
      <c r="L15" s="71"/>
      <c r="M15" s="71"/>
      <c r="N15" s="76"/>
      <c r="O15" s="65">
        <v>61</v>
      </c>
      <c r="P15" s="74"/>
      <c r="Q15" s="54"/>
      <c r="S15" s="63" t="e">
        <f>#REF!</f>
        <v>#REF!</v>
      </c>
    </row>
    <row r="16" spans="1:19" s="55" customFormat="1" ht="9" customHeight="1" thickBot="1">
      <c r="A16" s="57" t="s">
        <v>28</v>
      </c>
      <c r="B16" s="45">
        <f>IF($D16="","",VLOOKUP($D16,'[3]男單'!$A$7:$P$70,15))</f>
        <v>0</v>
      </c>
      <c r="C16" s="45">
        <f>IF($D16="","",VLOOKUP($D16,'[3]男單'!$A$7:$P$70,16))</f>
        <v>0</v>
      </c>
      <c r="D16" s="46">
        <v>47</v>
      </c>
      <c r="E16" s="45" t="str">
        <f>UPPER(IF($D16="","",VLOOKUP($D16,'[3]男單'!$A$7:$P$70,2)))</f>
        <v>BYE</v>
      </c>
      <c r="F16" s="45"/>
      <c r="G16" s="45">
        <f>IF($D16="","",VLOOKUP($D16,'[3]男單'!$A$7:$P$70,4))</f>
        <v>0</v>
      </c>
      <c r="H16" s="123"/>
      <c r="I16" s="65"/>
      <c r="J16" s="61" t="s">
        <v>89</v>
      </c>
      <c r="K16" s="447" t="s">
        <v>406</v>
      </c>
      <c r="L16" s="70"/>
      <c r="M16" s="71"/>
      <c r="N16" s="76"/>
      <c r="O16" s="71"/>
      <c r="P16" s="76"/>
      <c r="Q16" s="54"/>
      <c r="S16" s="82" t="e">
        <f>#REF!</f>
        <v>#REF!</v>
      </c>
    </row>
    <row r="17" spans="1:17" s="55" customFormat="1" ht="9" customHeight="1">
      <c r="A17" s="57" t="s">
        <v>29</v>
      </c>
      <c r="B17" s="45">
        <f>IF($D17="","",VLOOKUP($D17,'[3]男單'!$A$7:$P$70,15))</f>
        <v>0</v>
      </c>
      <c r="C17" s="45">
        <f>IF($D17="","",VLOOKUP($D17,'[3]男單'!$A$7:$P$70,16))</f>
        <v>0</v>
      </c>
      <c r="D17" s="46">
        <v>1</v>
      </c>
      <c r="E17" s="45" t="str">
        <f>UPPER(IF($D17="","",VLOOKUP($D17,'[3]男單'!$A$7:$P$70,2)))</f>
        <v>盧冠達</v>
      </c>
      <c r="F17" s="45"/>
      <c r="G17" s="45">
        <f>IF($D17="","",VLOOKUP($D17,'[3]男單'!$A$7:$P$70,4))</f>
        <v>0</v>
      </c>
      <c r="H17" s="122"/>
      <c r="I17" s="447" t="s">
        <v>406</v>
      </c>
      <c r="J17" s="124"/>
      <c r="K17" s="65">
        <v>63</v>
      </c>
      <c r="L17" s="76"/>
      <c r="M17" s="71"/>
      <c r="N17" s="76"/>
      <c r="O17" s="71"/>
      <c r="P17" s="76"/>
      <c r="Q17" s="54"/>
    </row>
    <row r="18" spans="1:17" s="55" customFormat="1" ht="9" customHeight="1">
      <c r="A18" s="57" t="s">
        <v>30</v>
      </c>
      <c r="B18" s="45">
        <f>IF($D18="","",VLOOKUP($D18,'[3]男單'!$A$7:$P$70,15))</f>
        <v>0</v>
      </c>
      <c r="C18" s="45">
        <f>IF($D18="","",VLOOKUP($D18,'[3]男單'!$A$7:$P$70,16))</f>
        <v>0</v>
      </c>
      <c r="D18" s="46">
        <v>48</v>
      </c>
      <c r="E18" s="45" t="str">
        <f>UPPER(IF($D18="","",VLOOKUP($D18,'[3]男單'!$A$7:$P$70,2)))</f>
        <v>BYE</v>
      </c>
      <c r="F18" s="45"/>
      <c r="G18" s="45">
        <f>IF($D18="","",VLOOKUP($D18,'[3]男單'!$A$7:$P$70,4))</f>
        <v>0</v>
      </c>
      <c r="H18" s="123"/>
      <c r="I18" s="65"/>
      <c r="J18" s="85"/>
      <c r="K18" s="60" t="s">
        <v>14</v>
      </c>
      <c r="L18" s="69" t="s">
        <v>89</v>
      </c>
      <c r="M18" s="62" t="str">
        <f>UPPER(IF(OR(L18="a",L18="as"),K16,IF(OR(L18="b",L18="bs"),K20,)))</f>
        <v>盧冠達</v>
      </c>
      <c r="N18" s="83"/>
      <c r="O18" s="71"/>
      <c r="P18" s="76"/>
      <c r="Q18" s="54"/>
    </row>
    <row r="19" spans="1:17" s="55" customFormat="1" ht="9" customHeight="1">
      <c r="A19" s="57" t="s">
        <v>31</v>
      </c>
      <c r="B19" s="45">
        <f>IF($D19="","",VLOOKUP($D19,'[3]男單'!$A$7:$P$70,15))</f>
        <v>0</v>
      </c>
      <c r="C19" s="45">
        <f>IF($D19="","",VLOOKUP($D19,'[3]男單'!$A$7:$P$70,16))</f>
        <v>0</v>
      </c>
      <c r="D19" s="46">
        <v>29</v>
      </c>
      <c r="E19" s="45" t="str">
        <f>UPPER(IF($D19="","",VLOOKUP($D19,'[3]男單'!$A$7:$P$70,2)))</f>
        <v>邵祺欽</v>
      </c>
      <c r="F19" s="45"/>
      <c r="G19" s="45" t="str">
        <f>IF($D19="","",VLOOKUP($D19,'[3]男單'!$A$7:$P$70,4))</f>
        <v>日商野村總合研究所</v>
      </c>
      <c r="H19" s="122"/>
      <c r="I19" s="447" t="s">
        <v>407</v>
      </c>
      <c r="J19" s="70"/>
      <c r="K19" s="125"/>
      <c r="L19" s="126"/>
      <c r="M19" s="65" t="s">
        <v>408</v>
      </c>
      <c r="N19" s="71"/>
      <c r="O19" s="71"/>
      <c r="P19" s="76"/>
      <c r="Q19" s="54"/>
    </row>
    <row r="20" spans="1:17" s="55" customFormat="1" ht="9" customHeight="1">
      <c r="A20" s="57" t="s">
        <v>32</v>
      </c>
      <c r="B20" s="45">
        <f>IF($D20="","",VLOOKUP($D20,'[3]男單'!$A$7:$P$70,15))</f>
        <v>0</v>
      </c>
      <c r="C20" s="45">
        <f>IF($D20="","",VLOOKUP($D20,'[3]男單'!$A$7:$P$70,16))</f>
        <v>0</v>
      </c>
      <c r="D20" s="46">
        <v>49</v>
      </c>
      <c r="E20" s="45" t="str">
        <f>UPPER(IF($D20="","",VLOOKUP($D20,'[3]男單'!$A$7:$P$70,2)))</f>
        <v>BYE</v>
      </c>
      <c r="F20" s="45"/>
      <c r="G20" s="45">
        <f>IF($D20="","",VLOOKUP($D20,'[3]男單'!$A$7:$P$70,4))</f>
        <v>0</v>
      </c>
      <c r="H20" s="123"/>
      <c r="I20" s="65"/>
      <c r="J20" s="61"/>
      <c r="K20" s="447" t="s">
        <v>409</v>
      </c>
      <c r="L20" s="127"/>
      <c r="M20" s="71"/>
      <c r="N20" s="71"/>
      <c r="O20" s="71"/>
      <c r="P20" s="76"/>
      <c r="Q20" s="54"/>
    </row>
    <row r="21" spans="1:17" s="55" customFormat="1" ht="9" customHeight="1">
      <c r="A21" s="57" t="s">
        <v>33</v>
      </c>
      <c r="B21" s="45">
        <f>IF($D21="","",VLOOKUP($D21,'[3]男單'!$A$7:$P$70,15))</f>
        <v>0</v>
      </c>
      <c r="C21" s="45">
        <f>IF($D21="","",VLOOKUP($D21,'[3]男單'!$A$7:$P$70,16))</f>
        <v>0</v>
      </c>
      <c r="D21" s="46">
        <v>32</v>
      </c>
      <c r="E21" s="45" t="str">
        <f>UPPER(IF($D21="","",VLOOKUP($D21,'[3]男單'!$A$7:$P$70,2)))</f>
        <v>杜柏翰</v>
      </c>
      <c r="F21" s="45"/>
      <c r="G21" s="45" t="str">
        <f>IF($D21="","",VLOOKUP($D21,'[3]男單'!$A$7:$P$70,4))</f>
        <v>北市中興高中</v>
      </c>
      <c r="H21" s="122"/>
      <c r="I21" s="447" t="s">
        <v>409</v>
      </c>
      <c r="J21" s="83"/>
      <c r="K21" s="65">
        <v>61</v>
      </c>
      <c r="L21" s="85"/>
      <c r="M21" s="71"/>
      <c r="N21" s="71"/>
      <c r="O21" s="71"/>
      <c r="P21" s="76"/>
      <c r="Q21" s="54"/>
    </row>
    <row r="22" spans="1:17" s="55" customFormat="1" ht="9" customHeight="1">
      <c r="A22" s="44" t="s">
        <v>34</v>
      </c>
      <c r="B22" s="45">
        <f>IF($D22="","",VLOOKUP($D22,'[3]男單'!$A$7:$P$70,15))</f>
        <v>0</v>
      </c>
      <c r="C22" s="45">
        <f>IF($D22="","",VLOOKUP($D22,'[3]男單'!$A$7:$P$70,16))</f>
        <v>0</v>
      </c>
      <c r="D22" s="46">
        <v>50</v>
      </c>
      <c r="E22" s="47" t="str">
        <f>UPPER(IF($D22="","",VLOOKUP($D22,'[3]男單'!$A$7:$P$70,2)))</f>
        <v>BYE</v>
      </c>
      <c r="F22" s="47"/>
      <c r="G22" s="47">
        <f>IF($D22="","",VLOOKUP($D22,'[3]男單'!$A$7:$P$70,4))</f>
        <v>0</v>
      </c>
      <c r="H22" s="123"/>
      <c r="I22" s="65"/>
      <c r="J22" s="71"/>
      <c r="K22" s="85"/>
      <c r="L22" s="128"/>
      <c r="M22" s="129" t="s">
        <v>35</v>
      </c>
      <c r="N22" s="90"/>
      <c r="O22" s="447" t="s">
        <v>410</v>
      </c>
      <c r="P22" s="91"/>
      <c r="Q22" s="54"/>
    </row>
    <row r="23" spans="1:17" s="55" customFormat="1" ht="9" customHeight="1">
      <c r="A23" s="44" t="s">
        <v>36</v>
      </c>
      <c r="B23" s="45">
        <f>IF($D23="","",VLOOKUP($D23,'[3]男單'!$A$7:$P$70,15))</f>
        <v>0</v>
      </c>
      <c r="C23" s="45">
        <f>IF($D23="","",VLOOKUP($D23,'[3]男單'!$A$7:$P$70,16))</f>
        <v>0</v>
      </c>
      <c r="D23" s="46">
        <v>28</v>
      </c>
      <c r="E23" s="47" t="str">
        <f>UPPER(IF($D23="","",VLOOKUP($D23,'[3]男單'!$A$7:$P$70,2)))</f>
        <v>黃酩翔</v>
      </c>
      <c r="F23" s="47"/>
      <c r="G23" s="47" t="str">
        <f>IF($D23="","",VLOOKUP($D23,'[3]男單'!$A$7:$P$70,4))</f>
        <v>北斗網球場</v>
      </c>
      <c r="H23" s="122"/>
      <c r="I23" s="447" t="s">
        <v>411</v>
      </c>
      <c r="J23" s="70"/>
      <c r="K23" s="71"/>
      <c r="L23" s="71"/>
      <c r="M23" s="60" t="s">
        <v>14</v>
      </c>
      <c r="N23" s="92"/>
      <c r="O23" s="72">
        <v>64</v>
      </c>
      <c r="P23" s="80"/>
      <c r="Q23" s="54"/>
    </row>
    <row r="24" spans="1:17" s="55" customFormat="1" ht="9" customHeight="1">
      <c r="A24" s="57" t="s">
        <v>37</v>
      </c>
      <c r="B24" s="45">
        <f>IF($D24="","",VLOOKUP($D24,'[3]男單'!$A$7:$P$70,15))</f>
        <v>0</v>
      </c>
      <c r="C24" s="45">
        <f>IF($D24="","",VLOOKUP($D24,'[3]男單'!$A$7:$P$70,16))</f>
        <v>0</v>
      </c>
      <c r="D24" s="46">
        <v>51</v>
      </c>
      <c r="E24" s="45" t="str">
        <f>UPPER(IF($D24="","",VLOOKUP($D24,'[3]男單'!$A$7:$P$70,2)))</f>
        <v>BYE</v>
      </c>
      <c r="F24" s="45"/>
      <c r="G24" s="45">
        <f>IF($D24="","",VLOOKUP($D24,'[3]男單'!$A$7:$P$70,4))</f>
        <v>0</v>
      </c>
      <c r="H24" s="123"/>
      <c r="I24" s="65"/>
      <c r="J24" s="61" t="s">
        <v>358</v>
      </c>
      <c r="K24" s="62" t="str">
        <f>UPPER(IF(OR(J24="a",J24="as"),I23,IF(OR(J24="b",J24="bs"),I25,)))</f>
        <v>陳彥睿</v>
      </c>
      <c r="L24" s="70"/>
      <c r="M24" s="71"/>
      <c r="N24" s="71"/>
      <c r="O24" s="71"/>
      <c r="P24" s="76"/>
      <c r="Q24" s="54"/>
    </row>
    <row r="25" spans="1:17" s="55" customFormat="1" ht="9" customHeight="1">
      <c r="A25" s="57" t="s">
        <v>38</v>
      </c>
      <c r="B25" s="45">
        <f>IF($D25="","",VLOOKUP($D25,'[3]男單'!$A$7:$P$70,15))</f>
        <v>0</v>
      </c>
      <c r="C25" s="45">
        <f>IF($D25="","",VLOOKUP($D25,'[3]男單'!$A$7:$P$70,16))</f>
        <v>0</v>
      </c>
      <c r="D25" s="46">
        <v>13</v>
      </c>
      <c r="E25" s="45" t="str">
        <f>UPPER(IF($D25="","",VLOOKUP($D25,'[3]男單'!$A$7:$P$70,2)))</f>
        <v>陳彥睿</v>
      </c>
      <c r="F25" s="45"/>
      <c r="G25" s="45">
        <f>IF($D25="","",VLOOKUP($D25,'[3]男單'!$A$7:$P$70,4))</f>
        <v>0</v>
      </c>
      <c r="H25" s="122"/>
      <c r="I25" s="447" t="s">
        <v>412</v>
      </c>
      <c r="J25" s="124"/>
      <c r="K25" s="65">
        <v>60</v>
      </c>
      <c r="L25" s="76"/>
      <c r="M25" s="71"/>
      <c r="N25" s="71"/>
      <c r="O25" s="71"/>
      <c r="P25" s="76"/>
      <c r="Q25" s="54"/>
    </row>
    <row r="26" spans="1:17" s="55" customFormat="1" ht="9" customHeight="1">
      <c r="A26" s="57" t="s">
        <v>39</v>
      </c>
      <c r="B26" s="45">
        <f>IF($D26="","",VLOOKUP($D26,'[3]男單'!$A$7:$P$70,15))</f>
        <v>0</v>
      </c>
      <c r="C26" s="45">
        <f>IF($D26="","",VLOOKUP($D26,'[3]男單'!$A$7:$P$70,16))</f>
        <v>0</v>
      </c>
      <c r="D26" s="46">
        <v>52</v>
      </c>
      <c r="E26" s="45" t="str">
        <f>UPPER(IF($D26="","",VLOOKUP($D26,'[3]男單'!$A$7:$P$70,2)))</f>
        <v>BYE</v>
      </c>
      <c r="F26" s="45"/>
      <c r="G26" s="45">
        <f>IF($D26="","",VLOOKUP($D26,'[3]男單'!$A$7:$P$70,4))</f>
        <v>0</v>
      </c>
      <c r="H26" s="123"/>
      <c r="I26" s="65"/>
      <c r="J26" s="85"/>
      <c r="K26" s="60" t="s">
        <v>14</v>
      </c>
      <c r="L26" s="69" t="s">
        <v>358</v>
      </c>
      <c r="M26" s="62" t="str">
        <f>UPPER(IF(OR(L26="a",L26="as"),K24,IF(OR(L26="b",L26="bs"),K28,)))</f>
        <v>謝博安</v>
      </c>
      <c r="N26" s="70"/>
      <c r="O26" s="71"/>
      <c r="P26" s="76"/>
      <c r="Q26" s="54"/>
    </row>
    <row r="27" spans="1:17" s="55" customFormat="1" ht="9" customHeight="1">
      <c r="A27" s="57" t="s">
        <v>40</v>
      </c>
      <c r="B27" s="45">
        <f>IF($D27="","",VLOOKUP($D27,'[3]男單'!$A$7:$P$70,15))</f>
        <v>0</v>
      </c>
      <c r="C27" s="45">
        <f>IF($D27="","",VLOOKUP($D27,'[3]男單'!$A$7:$P$70,16))</f>
        <v>0</v>
      </c>
      <c r="D27" s="46">
        <v>10</v>
      </c>
      <c r="E27" s="45" t="str">
        <f>UPPER(IF($D27="","",VLOOKUP($D27,'[3]男單'!$A$7:$P$70,2)))</f>
        <v>葉家宏</v>
      </c>
      <c r="F27" s="45"/>
      <c r="G27" s="45">
        <f>IF($D27="","",VLOOKUP($D27,'[3]男單'!$A$7:$P$70,4))</f>
        <v>0</v>
      </c>
      <c r="H27" s="122"/>
      <c r="I27" s="447" t="s">
        <v>413</v>
      </c>
      <c r="J27" s="70"/>
      <c r="K27" s="125"/>
      <c r="L27" s="126"/>
      <c r="M27" s="65">
        <v>64</v>
      </c>
      <c r="N27" s="74"/>
      <c r="O27" s="71"/>
      <c r="P27" s="76"/>
      <c r="Q27" s="54"/>
    </row>
    <row r="28" spans="1:17" s="55" customFormat="1" ht="9" customHeight="1">
      <c r="A28" s="57" t="s">
        <v>41</v>
      </c>
      <c r="B28" s="45">
        <f>IF($D28="","",VLOOKUP($D28,'[3]男單'!$A$7:$P$70,15))</f>
        <v>0</v>
      </c>
      <c r="C28" s="45">
        <f>IF($D28="","",VLOOKUP($D28,'[3]男單'!$A$7:$P$70,16))</f>
        <v>0</v>
      </c>
      <c r="D28" s="46">
        <v>53</v>
      </c>
      <c r="E28" s="45" t="str">
        <f>UPPER(IF($D28="","",VLOOKUP($D28,'[3]男單'!$A$7:$P$70,2)))</f>
        <v>BYE</v>
      </c>
      <c r="F28" s="45"/>
      <c r="G28" s="45">
        <f>IF($D28="","",VLOOKUP($D28,'[3]男單'!$A$7:$P$70,4))</f>
        <v>0</v>
      </c>
      <c r="H28" s="123"/>
      <c r="I28" s="65"/>
      <c r="J28" s="61" t="s">
        <v>358</v>
      </c>
      <c r="K28" s="62" t="str">
        <f>UPPER(IF(OR(J28="a",J28="as"),I27,IF(OR(J28="b",J28="bs"),I29,)))</f>
        <v>謝博安</v>
      </c>
      <c r="L28" s="127"/>
      <c r="M28" s="71"/>
      <c r="N28" s="76"/>
      <c r="O28" s="71"/>
      <c r="P28" s="76"/>
      <c r="Q28" s="54"/>
    </row>
    <row r="29" spans="1:17" s="55" customFormat="1" ht="9" customHeight="1">
      <c r="A29" s="57" t="s">
        <v>42</v>
      </c>
      <c r="B29" s="45">
        <f>IF($D29="","",VLOOKUP($D29,'[3]男單'!$A$7:$P$70,15))</f>
        <v>0</v>
      </c>
      <c r="C29" s="45">
        <f>IF($D29="","",VLOOKUP($D29,'[3]男單'!$A$7:$P$70,16))</f>
        <v>0</v>
      </c>
      <c r="D29" s="46">
        <v>2</v>
      </c>
      <c r="E29" s="45" t="str">
        <f>UPPER(IF($D29="","",VLOOKUP($D29,'[3]男單'!$A$7:$P$70,2)))</f>
        <v>謝博安</v>
      </c>
      <c r="F29" s="45"/>
      <c r="G29" s="45" t="str">
        <f>IF($D29="","",VLOOKUP($D29,'[3]男單'!$A$7:$P$70,4))</f>
        <v>新泰國中</v>
      </c>
      <c r="H29" s="122"/>
      <c r="I29" s="447" t="s">
        <v>414</v>
      </c>
      <c r="J29" s="83"/>
      <c r="K29" s="65">
        <v>62</v>
      </c>
      <c r="L29" s="85"/>
      <c r="M29" s="71"/>
      <c r="N29" s="76"/>
      <c r="O29" s="71"/>
      <c r="P29" s="76"/>
      <c r="Q29" s="54"/>
    </row>
    <row r="30" spans="1:17" s="55" customFormat="1" ht="9" customHeight="1">
      <c r="A30" s="44" t="s">
        <v>43</v>
      </c>
      <c r="B30" s="45">
        <f>IF($D30="","",VLOOKUP($D30,'[3]男單'!$A$7:$P$70,15))</f>
        <v>0</v>
      </c>
      <c r="C30" s="45">
        <f>IF($D30="","",VLOOKUP($D30,'[3]男單'!$A$7:$P$70,16))</f>
        <v>0</v>
      </c>
      <c r="D30" s="46">
        <v>54</v>
      </c>
      <c r="E30" s="47" t="str">
        <f>UPPER(IF($D30="","",VLOOKUP($D30,'[3]男單'!$A$7:$P$70,2)))</f>
        <v>BYE</v>
      </c>
      <c r="F30" s="47"/>
      <c r="G30" s="47">
        <f>IF($D30="","",VLOOKUP($D30,'[3]男單'!$A$7:$P$70,4))</f>
        <v>0</v>
      </c>
      <c r="H30" s="123"/>
      <c r="I30" s="65"/>
      <c r="J30" s="71"/>
      <c r="K30" s="85"/>
      <c r="L30" s="128"/>
      <c r="M30" s="60" t="s">
        <v>14</v>
      </c>
      <c r="N30" s="69" t="s">
        <v>356</v>
      </c>
      <c r="O30" s="450" t="s">
        <v>414</v>
      </c>
      <c r="P30" s="83"/>
      <c r="Q30" s="54"/>
    </row>
    <row r="31" spans="1:17" s="55" customFormat="1" ht="9" customHeight="1">
      <c r="A31" s="44" t="s">
        <v>44</v>
      </c>
      <c r="B31" s="45">
        <f>IF($D31="","",VLOOKUP($D31,'[3]男單'!$A$7:$P$70,15))</f>
        <v>0</v>
      </c>
      <c r="C31" s="45">
        <f>IF($D31="","",VLOOKUP($D31,'[3]男單'!$A$7:$P$70,16))</f>
        <v>0</v>
      </c>
      <c r="D31" s="46">
        <v>27</v>
      </c>
      <c r="E31" s="47" t="str">
        <f>UPPER(IF($D31="","",VLOOKUP($D31,'[3]男單'!$A$7:$P$70,2)))</f>
        <v>蔡文凱</v>
      </c>
      <c r="F31" s="47"/>
      <c r="G31" s="47" t="str">
        <f>IF($D31="","",VLOOKUP($D31,'[3]男單'!$A$7:$P$70,4))</f>
        <v>北斗網球場</v>
      </c>
      <c r="H31" s="122"/>
      <c r="I31" s="447" t="s">
        <v>415</v>
      </c>
      <c r="J31" s="70"/>
      <c r="K31" s="71"/>
      <c r="L31" s="71"/>
      <c r="M31" s="71"/>
      <c r="N31" s="76"/>
      <c r="O31" s="65">
        <v>62</v>
      </c>
      <c r="P31" s="85"/>
      <c r="Q31" s="54"/>
    </row>
    <row r="32" spans="1:17" s="55" customFormat="1" ht="9" customHeight="1">
      <c r="A32" s="57" t="s">
        <v>45</v>
      </c>
      <c r="B32" s="45">
        <f>IF($D32="","",VLOOKUP($D32,'[3]男單'!$A$7:$P$70,15))</f>
        <v>0</v>
      </c>
      <c r="C32" s="45">
        <f>IF($D32="","",VLOOKUP($D32,'[3]男單'!$A$7:$P$70,16))</f>
        <v>0</v>
      </c>
      <c r="D32" s="46">
        <v>55</v>
      </c>
      <c r="E32" s="45" t="str">
        <f>UPPER(IF($D32="","",VLOOKUP($D32,'[3]男單'!$A$7:$P$70,2)))</f>
        <v>BYE</v>
      </c>
      <c r="F32" s="45"/>
      <c r="G32" s="45">
        <f>IF($D32="","",VLOOKUP($D32,'[3]男單'!$A$7:$P$70,4))</f>
        <v>0</v>
      </c>
      <c r="H32" s="123"/>
      <c r="I32" s="65"/>
      <c r="J32" s="61" t="s">
        <v>356</v>
      </c>
      <c r="K32" s="62" t="str">
        <f>UPPER(IF(OR(J32="a",J32="as"),I31,IF(OR(J32="b",J32="bs"),I33,)))</f>
        <v>蔡文凱</v>
      </c>
      <c r="L32" s="70"/>
      <c r="M32" s="71"/>
      <c r="N32" s="76"/>
      <c r="O32" s="71"/>
      <c r="P32" s="85"/>
      <c r="Q32" s="54"/>
    </row>
    <row r="33" spans="1:17" s="55" customFormat="1" ht="9" customHeight="1">
      <c r="A33" s="57" t="s">
        <v>46</v>
      </c>
      <c r="B33" s="45">
        <f>IF($D33="","",VLOOKUP($D33,'[3]男單'!$A$7:$P$70,15))</f>
        <v>0</v>
      </c>
      <c r="C33" s="45">
        <f>IF($D33="","",VLOOKUP($D33,'[3]男單'!$A$7:$P$70,16))</f>
        <v>0</v>
      </c>
      <c r="D33" s="46">
        <v>33</v>
      </c>
      <c r="E33" s="45" t="str">
        <f>UPPER(IF($D33="","",VLOOKUP($D33,'[3]男單'!$A$7:$P$70,2)))</f>
        <v>薛博瀚</v>
      </c>
      <c r="F33" s="45"/>
      <c r="G33" s="45" t="str">
        <f>IF($D33="","",VLOOKUP($D33,'[3]男單'!$A$7:$P$70,4))</f>
        <v>北市中興高中</v>
      </c>
      <c r="H33" s="122"/>
      <c r="I33" s="447" t="s">
        <v>416</v>
      </c>
      <c r="J33" s="124"/>
      <c r="K33" s="65" t="s">
        <v>235</v>
      </c>
      <c r="L33" s="76"/>
      <c r="M33" s="71"/>
      <c r="N33" s="76"/>
      <c r="O33" s="71"/>
      <c r="P33" s="85"/>
      <c r="Q33" s="54"/>
    </row>
    <row r="34" spans="1:17" s="55" customFormat="1" ht="9" customHeight="1">
      <c r="A34" s="57" t="s">
        <v>47</v>
      </c>
      <c r="B34" s="45">
        <f>IF($D34="","",VLOOKUP($D34,'[3]男單'!$A$7:$P$70,15))</f>
        <v>0</v>
      </c>
      <c r="C34" s="45">
        <f>IF($D34="","",VLOOKUP($D34,'[3]男單'!$A$7:$P$70,16))</f>
        <v>0</v>
      </c>
      <c r="D34" s="46">
        <v>56</v>
      </c>
      <c r="E34" s="45" t="str">
        <f>UPPER(IF($D34="","",VLOOKUP($D34,'[3]男單'!$A$7:$P$70,2)))</f>
        <v>BYE</v>
      </c>
      <c r="F34" s="45"/>
      <c r="G34" s="45">
        <f>IF($D34="","",VLOOKUP($D34,'[3]男單'!$A$7:$P$70,4))</f>
        <v>0</v>
      </c>
      <c r="H34" s="123"/>
      <c r="I34" s="65"/>
      <c r="J34" s="85"/>
      <c r="K34" s="60" t="s">
        <v>14</v>
      </c>
      <c r="L34" s="69" t="s">
        <v>358</v>
      </c>
      <c r="M34" s="62" t="str">
        <f>UPPER(IF(OR(L34="a",L34="as"),K32,IF(OR(L34="b",L34="bs"),K36,)))</f>
        <v>楊博翰</v>
      </c>
      <c r="N34" s="83"/>
      <c r="O34" s="71"/>
      <c r="P34" s="85"/>
      <c r="Q34" s="54"/>
    </row>
    <row r="35" spans="1:17" s="55" customFormat="1" ht="9" customHeight="1">
      <c r="A35" s="57" t="s">
        <v>48</v>
      </c>
      <c r="B35" s="45">
        <f>IF($D35="","",VLOOKUP($D35,'[3]男單'!$A$7:$P$70,15))</f>
        <v>0</v>
      </c>
      <c r="C35" s="45">
        <f>IF($D35="","",VLOOKUP($D35,'[3]男單'!$A$7:$P$70,16))</f>
        <v>0</v>
      </c>
      <c r="D35" s="46">
        <v>14</v>
      </c>
      <c r="E35" s="45" t="str">
        <f>UPPER(IF($D35="","",VLOOKUP($D35,'[3]男單'!$A$7:$P$70,2)))</f>
        <v>楊博翰</v>
      </c>
      <c r="F35" s="45"/>
      <c r="G35" s="45">
        <f>IF($D35="","",VLOOKUP($D35,'[3]男單'!$A$7:$P$70,4))</f>
        <v>0</v>
      </c>
      <c r="H35" s="122"/>
      <c r="I35" s="447" t="s">
        <v>417</v>
      </c>
      <c r="J35" s="70"/>
      <c r="K35" s="125"/>
      <c r="L35" s="126"/>
      <c r="M35" s="65">
        <v>61</v>
      </c>
      <c r="N35" s="71"/>
      <c r="O35" s="71"/>
      <c r="P35" s="71"/>
      <c r="Q35" s="54"/>
    </row>
    <row r="36" spans="1:17" s="55" customFormat="1" ht="9" customHeight="1">
      <c r="A36" s="57" t="s">
        <v>49</v>
      </c>
      <c r="B36" s="45">
        <f>IF($D36="","",VLOOKUP($D36,'[3]男單'!$A$7:$P$70,15))</f>
        <v>0</v>
      </c>
      <c r="C36" s="45">
        <f>IF($D36="","",VLOOKUP($D36,'[3]男單'!$A$7:$P$70,16))</f>
        <v>0</v>
      </c>
      <c r="D36" s="46">
        <v>57</v>
      </c>
      <c r="E36" s="45" t="str">
        <f>UPPER(IF($D36="","",VLOOKUP($D36,'[3]男單'!$A$7:$P$70,2)))</f>
        <v>BYE</v>
      </c>
      <c r="F36" s="45"/>
      <c r="G36" s="45">
        <f>IF($D36="","",VLOOKUP($D36,'[3]男單'!$A$7:$P$70,4))</f>
        <v>0</v>
      </c>
      <c r="H36" s="123"/>
      <c r="I36" s="65"/>
      <c r="J36" s="61" t="s">
        <v>356</v>
      </c>
      <c r="K36" s="62" t="str">
        <f>UPPER(IF(OR(J36="a",J36="as"),I35,IF(OR(J36="b",J36="bs"),I37,)))</f>
        <v>楊博翰</v>
      </c>
      <c r="L36" s="127"/>
      <c r="M36" s="130" t="s">
        <v>418</v>
      </c>
      <c r="N36" s="131"/>
      <c r="O36" s="130" t="s">
        <v>375</v>
      </c>
      <c r="P36" s="131"/>
      <c r="Q36" s="54"/>
    </row>
    <row r="37" spans="1:17" s="55" customFormat="1" ht="9" customHeight="1">
      <c r="A37" s="57" t="s">
        <v>50</v>
      </c>
      <c r="B37" s="45">
        <f>IF($D37="","",VLOOKUP($D37,'[3]男單'!$A$7:$P$70,15))</f>
        <v>0</v>
      </c>
      <c r="C37" s="45">
        <f>IF($D37="","",VLOOKUP($D37,'[3]男單'!$A$7:$P$70,16))</f>
        <v>0</v>
      </c>
      <c r="D37" s="46">
        <v>9</v>
      </c>
      <c r="E37" s="45" t="str">
        <f>UPPER(IF($D37="","",VLOOKUP($D37,'[3]男單'!$A$7:$P$70,2)))</f>
        <v>王浩軒</v>
      </c>
      <c r="F37" s="45"/>
      <c r="G37" s="45">
        <f>IF($D37="","",VLOOKUP($D37,'[3]男單'!$A$7:$P$70,4))</f>
        <v>0</v>
      </c>
      <c r="H37" s="122"/>
      <c r="I37" s="447" t="s">
        <v>419</v>
      </c>
      <c r="J37" s="83"/>
      <c r="K37" s="65" t="s">
        <v>235</v>
      </c>
      <c r="L37" s="85"/>
      <c r="M37" s="451" t="s">
        <v>414</v>
      </c>
      <c r="N37" s="132"/>
      <c r="O37" s="133"/>
      <c r="P37" s="131"/>
      <c r="Q37" s="54"/>
    </row>
    <row r="38" spans="1:17" s="55" customFormat="1" ht="9" customHeight="1">
      <c r="A38" s="44" t="s">
        <v>51</v>
      </c>
      <c r="B38" s="45">
        <f>IF($D38="","",VLOOKUP($D38,'[3]男單'!$A$7:$P$70,15))</f>
        <v>0</v>
      </c>
      <c r="C38" s="45">
        <f>IF($D38="","",VLOOKUP($D38,'[3]男單'!$A$7:$P$70,16))</f>
        <v>0</v>
      </c>
      <c r="D38" s="46">
        <v>58</v>
      </c>
      <c r="E38" s="47" t="str">
        <f>UPPER(IF($D38="","",VLOOKUP($D38,'[3]男單'!$A$7:$P$70,2)))</f>
        <v>BYE</v>
      </c>
      <c r="F38" s="47"/>
      <c r="G38" s="47">
        <f>IF($D38="","",VLOOKUP($D38,'[3]男單'!$A$7:$P$70,4))</f>
        <v>0</v>
      </c>
      <c r="H38" s="123"/>
      <c r="I38" s="65"/>
      <c r="J38" s="71"/>
      <c r="K38" s="85"/>
      <c r="L38" s="134"/>
      <c r="M38" s="135" t="s">
        <v>14</v>
      </c>
      <c r="N38" s="136"/>
      <c r="O38" s="452" t="s">
        <v>420</v>
      </c>
      <c r="P38" s="132"/>
      <c r="Q38" s="54"/>
    </row>
    <row r="39" spans="1:17" s="55" customFormat="1" ht="9" customHeight="1">
      <c r="A39" s="44" t="s">
        <v>52</v>
      </c>
      <c r="B39" s="45">
        <f>IF($D39="","",VLOOKUP($D39,'[3]男單'!$A$7:$P$70,15))</f>
        <v>0</v>
      </c>
      <c r="C39" s="45">
        <f>IF($D39="","",VLOOKUP($D39,'[3]男單'!$A$7:$P$70,16))</f>
        <v>0</v>
      </c>
      <c r="D39" s="46">
        <v>22</v>
      </c>
      <c r="E39" s="47" t="str">
        <f>UPPER(IF($D39="","",VLOOKUP($D39,'[3]男單'!$A$7:$P$70,2)))</f>
        <v>李修安</v>
      </c>
      <c r="F39" s="47"/>
      <c r="G39" s="47">
        <f>IF($D39="","",VLOOKUP($D39,'[3]男單'!$A$7:$P$70,4))</f>
        <v>0</v>
      </c>
      <c r="H39" s="122"/>
      <c r="I39" s="447" t="s">
        <v>421</v>
      </c>
      <c r="J39" s="70"/>
      <c r="K39" s="71"/>
      <c r="L39" s="137"/>
      <c r="M39" s="451" t="s">
        <v>420</v>
      </c>
      <c r="N39" s="138"/>
      <c r="O39" s="131" t="s">
        <v>384</v>
      </c>
      <c r="P39" s="131"/>
      <c r="Q39" s="54"/>
    </row>
    <row r="40" spans="1:17" s="55" customFormat="1" ht="9" customHeight="1">
      <c r="A40" s="57" t="s">
        <v>53</v>
      </c>
      <c r="B40" s="45">
        <f>IF($D40="","",VLOOKUP($D40,'[3]男單'!$A$7:$P$70,15))</f>
        <v>0</v>
      </c>
      <c r="C40" s="45">
        <f>IF($D40="","",VLOOKUP($D40,'[3]男單'!$A$7:$P$70,16))</f>
        <v>0</v>
      </c>
      <c r="D40" s="46">
        <v>59</v>
      </c>
      <c r="E40" s="45" t="str">
        <f>UPPER(IF($D40="","",VLOOKUP($D40,'[3]男單'!$A$7:$P$70,2)))</f>
        <v>BYE</v>
      </c>
      <c r="F40" s="45"/>
      <c r="G40" s="45">
        <f>IF($D40="","",VLOOKUP($D40,'[3]男單'!$A$7:$P$70,4))</f>
        <v>0</v>
      </c>
      <c r="H40" s="123"/>
      <c r="I40" s="65"/>
      <c r="J40" s="61" t="s">
        <v>358</v>
      </c>
      <c r="K40" s="62" t="str">
        <f>UPPER(IF(OR(J40="a",J40="as"),I39,IF(OR(J40="b",J40="bs"),I41,)))</f>
        <v>KEVIN KELLY</v>
      </c>
      <c r="L40" s="70"/>
      <c r="M40" s="131"/>
      <c r="N40" s="131"/>
      <c r="O40" s="131"/>
      <c r="P40" s="131"/>
      <c r="Q40" s="54"/>
    </row>
    <row r="41" spans="1:17" s="55" customFormat="1" ht="9" customHeight="1">
      <c r="A41" s="57" t="s">
        <v>54</v>
      </c>
      <c r="B41" s="45">
        <f>IF($D41="","",VLOOKUP($D41,'[3]男單'!$A$7:$P$70,15))</f>
        <v>0</v>
      </c>
      <c r="C41" s="45">
        <f>IF($D41="","",VLOOKUP($D41,'[3]男單'!$A$7:$P$70,16))</f>
        <v>0</v>
      </c>
      <c r="D41" s="46">
        <v>26</v>
      </c>
      <c r="E41" s="45" t="str">
        <f>UPPER(IF($D41="","",VLOOKUP($D41,'[3]男單'!$A$7:$P$70,2)))</f>
        <v>KEVIN KELLY</v>
      </c>
      <c r="F41" s="45"/>
      <c r="G41" s="45" t="str">
        <f>IF($D41="","",VLOOKUP($D41,'[3]男單'!$A$7:$P$70,4))</f>
        <v>台北美國學校</v>
      </c>
      <c r="H41" s="122"/>
      <c r="I41" s="62" t="s">
        <v>422</v>
      </c>
      <c r="J41" s="124"/>
      <c r="K41" s="65">
        <v>62</v>
      </c>
      <c r="L41" s="76"/>
      <c r="M41" s="131"/>
      <c r="N41" s="131"/>
      <c r="O41" s="131"/>
      <c r="P41" s="131"/>
      <c r="Q41" s="54"/>
    </row>
    <row r="42" spans="1:17" s="55" customFormat="1" ht="9" customHeight="1">
      <c r="A42" s="57" t="s">
        <v>55</v>
      </c>
      <c r="B42" s="45">
        <f>IF($D42="","",VLOOKUP($D42,'[3]男單'!$A$7:$P$70,15))</f>
        <v>0</v>
      </c>
      <c r="C42" s="45">
        <f>IF($D42="","",VLOOKUP($D42,'[3]男單'!$A$7:$P$70,16))</f>
        <v>0</v>
      </c>
      <c r="D42" s="46">
        <v>60</v>
      </c>
      <c r="E42" s="45" t="str">
        <f>UPPER(IF($D42="","",VLOOKUP($D42,'[3]男單'!$A$7:$P$70,2)))</f>
        <v>BYE</v>
      </c>
      <c r="F42" s="45"/>
      <c r="G42" s="45">
        <f>IF($D42="","",VLOOKUP($D42,'[3]男單'!$A$7:$P$70,4))</f>
        <v>0</v>
      </c>
      <c r="H42" s="123"/>
      <c r="I42" s="65"/>
      <c r="J42" s="85"/>
      <c r="K42" s="60" t="s">
        <v>14</v>
      </c>
      <c r="L42" s="69" t="s">
        <v>356</v>
      </c>
      <c r="M42" s="62" t="str">
        <f>UPPER(IF(OR(L42="a",L42="as"),K40,IF(OR(L42="b",L42="bs"),K44,)))</f>
        <v>KEVIN KELLY</v>
      </c>
      <c r="N42" s="70"/>
      <c r="O42" s="71"/>
      <c r="P42" s="71"/>
      <c r="Q42" s="54"/>
    </row>
    <row r="43" spans="1:17" s="55" customFormat="1" ht="9" customHeight="1">
      <c r="A43" s="57" t="s">
        <v>56</v>
      </c>
      <c r="B43" s="45">
        <f>IF($D43="","",VLOOKUP($D43,'[3]男單'!$A$7:$P$70,15))</f>
        <v>0</v>
      </c>
      <c r="C43" s="45">
        <f>IF($D43="","",VLOOKUP($D43,'[3]男單'!$A$7:$P$70,16))</f>
        <v>0</v>
      </c>
      <c r="D43" s="46">
        <v>3</v>
      </c>
      <c r="E43" s="45" t="str">
        <f>UPPER(IF($D43="","",VLOOKUP($D43,'[3]男單'!$A$7:$P$70,2)))</f>
        <v>郭丞善</v>
      </c>
      <c r="F43" s="45"/>
      <c r="G43" s="45" t="str">
        <f>IF($D43="","",VLOOKUP($D43,'[3]男單'!$A$7:$P$70,4))</f>
        <v>新泰國中</v>
      </c>
      <c r="H43" s="122"/>
      <c r="I43" s="447" t="s">
        <v>423</v>
      </c>
      <c r="J43" s="70"/>
      <c r="K43" s="125"/>
      <c r="L43" s="126"/>
      <c r="M43" s="65">
        <v>61</v>
      </c>
      <c r="N43" s="74"/>
      <c r="O43" s="71"/>
      <c r="P43" s="71"/>
      <c r="Q43" s="54"/>
    </row>
    <row r="44" spans="1:17" s="55" customFormat="1" ht="9" customHeight="1">
      <c r="A44" s="57" t="s">
        <v>57</v>
      </c>
      <c r="B44" s="45">
        <f>IF($D44="","",VLOOKUP($D44,'[3]男單'!$A$7:$P$70,15))</f>
        <v>0</v>
      </c>
      <c r="C44" s="45">
        <f>IF($D44="","",VLOOKUP($D44,'[3]男單'!$A$7:$P$70,16))</f>
        <v>0</v>
      </c>
      <c r="D44" s="46">
        <v>61</v>
      </c>
      <c r="E44" s="45" t="str">
        <f>UPPER(IF($D44="","",VLOOKUP($D44,'[3]男單'!$A$7:$P$70,2)))</f>
        <v>BYE</v>
      </c>
      <c r="F44" s="45"/>
      <c r="G44" s="45">
        <f>IF($D44="","",VLOOKUP($D44,'[3]男單'!$A$7:$P$70,4))</f>
        <v>0</v>
      </c>
      <c r="H44" s="123"/>
      <c r="I44" s="65"/>
      <c r="J44" s="61" t="s">
        <v>356</v>
      </c>
      <c r="K44" s="62" t="str">
        <f>UPPER(IF(OR(J44="a",J44="as"),I43,IF(OR(J44="b",J44="bs"),I45,)))</f>
        <v>郭丞善</v>
      </c>
      <c r="L44" s="127"/>
      <c r="M44" s="71"/>
      <c r="N44" s="76"/>
      <c r="O44" s="71"/>
      <c r="P44" s="71"/>
      <c r="Q44" s="54"/>
    </row>
    <row r="45" spans="1:17" s="55" customFormat="1" ht="9" customHeight="1">
      <c r="A45" s="57" t="s">
        <v>58</v>
      </c>
      <c r="B45" s="45">
        <f>IF($D45="","",VLOOKUP($D45,'[3]男單'!$A$7:$P$70,15))</f>
        <v>0</v>
      </c>
      <c r="C45" s="45">
        <f>IF($D45="","",VLOOKUP($D45,'[3]男單'!$A$7:$P$70,16))</f>
        <v>0</v>
      </c>
      <c r="D45" s="46">
        <v>8</v>
      </c>
      <c r="E45" s="45" t="str">
        <f>UPPER(IF($D45="","",VLOOKUP($D45,'[3]男單'!$A$7:$P$70,2)))</f>
        <v>黃士韋</v>
      </c>
      <c r="F45" s="45"/>
      <c r="G45" s="45" t="str">
        <f>IF($D45="","",VLOOKUP($D45,'[3]男單'!$A$7:$P$70,4))</f>
        <v>慈濟大學</v>
      </c>
      <c r="H45" s="122"/>
      <c r="I45" s="447" t="s">
        <v>424</v>
      </c>
      <c r="J45" s="83"/>
      <c r="K45" s="65">
        <v>62</v>
      </c>
      <c r="L45" s="85"/>
      <c r="M45" s="71"/>
      <c r="N45" s="76"/>
      <c r="O45" s="71"/>
      <c r="P45" s="71"/>
      <c r="Q45" s="54"/>
    </row>
    <row r="46" spans="1:17" s="55" customFormat="1" ht="9" customHeight="1">
      <c r="A46" s="44" t="s">
        <v>59</v>
      </c>
      <c r="B46" s="45">
        <f>IF($D46="","",VLOOKUP($D46,'[3]男單'!$A$7:$P$70,15))</f>
        <v>0</v>
      </c>
      <c r="C46" s="45">
        <f>IF($D46="","",VLOOKUP($D46,'[3]男單'!$A$7:$P$70,16))</f>
        <v>0</v>
      </c>
      <c r="D46" s="46">
        <v>62</v>
      </c>
      <c r="E46" s="47" t="str">
        <f>UPPER(IF($D46="","",VLOOKUP($D46,'[3]男單'!$A$7:$P$70,2)))</f>
        <v>BYE</v>
      </c>
      <c r="F46" s="47"/>
      <c r="G46" s="47">
        <f>IF($D46="","",VLOOKUP($D46,'[3]男單'!$A$7:$P$70,4))</f>
        <v>0</v>
      </c>
      <c r="H46" s="123"/>
      <c r="I46" s="65"/>
      <c r="J46" s="71"/>
      <c r="K46" s="85"/>
      <c r="L46" s="128"/>
      <c r="M46" s="60" t="s">
        <v>14</v>
      </c>
      <c r="N46" s="69"/>
      <c r="O46" s="447" t="s">
        <v>420</v>
      </c>
      <c r="P46" s="70"/>
      <c r="Q46" s="54"/>
    </row>
    <row r="47" spans="1:17" s="55" customFormat="1" ht="9" customHeight="1">
      <c r="A47" s="44" t="s">
        <v>60</v>
      </c>
      <c r="B47" s="45">
        <f>IF($D47="","",VLOOKUP($D47,'[3]男單'!$A$7:$P$70,15))</f>
        <v>0</v>
      </c>
      <c r="C47" s="45">
        <f>IF($D47="","",VLOOKUP($D47,'[3]男單'!$A$7:$P$70,16))</f>
        <v>0</v>
      </c>
      <c r="D47" s="46">
        <v>15</v>
      </c>
      <c r="E47" s="47" t="str">
        <f>UPPER(IF($D47="","",VLOOKUP($D47,'[3]男單'!$A$7:$P$70,2)))</f>
        <v>林冠丞</v>
      </c>
      <c r="F47" s="47"/>
      <c r="G47" s="47">
        <f>IF($D47="","",VLOOKUP($D47,'[3]男單'!$A$7:$P$70,4))</f>
        <v>0</v>
      </c>
      <c r="H47" s="122"/>
      <c r="I47" s="447" t="s">
        <v>425</v>
      </c>
      <c r="J47" s="70"/>
      <c r="K47" s="71"/>
      <c r="L47" s="71"/>
      <c r="M47" s="71"/>
      <c r="N47" s="76"/>
      <c r="O47" s="65">
        <v>63</v>
      </c>
      <c r="P47" s="74"/>
      <c r="Q47" s="54"/>
    </row>
    <row r="48" spans="1:17" s="55" customFormat="1" ht="9" customHeight="1">
      <c r="A48" s="57" t="s">
        <v>61</v>
      </c>
      <c r="B48" s="45">
        <f>IF($D48="","",VLOOKUP($D48,'[3]男單'!$A$7:$P$70,15))</f>
        <v>0</v>
      </c>
      <c r="C48" s="45">
        <f>IF($D48="","",VLOOKUP($D48,'[3]男單'!$A$7:$P$70,16))</f>
        <v>0</v>
      </c>
      <c r="D48" s="46">
        <v>63</v>
      </c>
      <c r="E48" s="45" t="str">
        <f>UPPER(IF($D48="","",VLOOKUP($D48,'[3]男單'!$A$7:$P$70,2)))</f>
        <v>BYE</v>
      </c>
      <c r="F48" s="45"/>
      <c r="G48" s="45">
        <f>IF($D48="","",VLOOKUP($D48,'[3]男單'!$A$7:$P$70,4))</f>
        <v>0</v>
      </c>
      <c r="H48" s="123"/>
      <c r="I48" s="65"/>
      <c r="J48" s="61" t="s">
        <v>358</v>
      </c>
      <c r="K48" s="62" t="str">
        <f>UPPER(IF(OR(J48="a",J48="as"),I47,IF(OR(J48="b",J48="bs"),I49,)))</f>
        <v>陳金來</v>
      </c>
      <c r="L48" s="70"/>
      <c r="M48" s="71"/>
      <c r="N48" s="76"/>
      <c r="O48" s="71"/>
      <c r="P48" s="76"/>
      <c r="Q48" s="54"/>
    </row>
    <row r="49" spans="1:17" s="55" customFormat="1" ht="9" customHeight="1">
      <c r="A49" s="57" t="s">
        <v>62</v>
      </c>
      <c r="B49" s="45">
        <f>IF($D49="","",VLOOKUP($D49,'[3]男單'!$A$7:$P$70,15))</f>
        <v>0</v>
      </c>
      <c r="C49" s="45">
        <f>IF($D49="","",VLOOKUP($D49,'[3]男單'!$A$7:$P$70,16))</f>
        <v>0</v>
      </c>
      <c r="D49" s="46">
        <v>20</v>
      </c>
      <c r="E49" s="45" t="str">
        <f>UPPER(IF($D49="","",VLOOKUP($D49,'[3]男單'!$A$7:$P$70,2)))</f>
        <v>陳金來</v>
      </c>
      <c r="F49" s="45"/>
      <c r="G49" s="45" t="str">
        <f>IF($D49="","",VLOOKUP($D49,'[3]男單'!$A$7:$P$70,4))</f>
        <v>樹林網球場</v>
      </c>
      <c r="H49" s="122"/>
      <c r="I49" s="447" t="s">
        <v>426</v>
      </c>
      <c r="J49" s="124"/>
      <c r="K49" s="65">
        <v>63</v>
      </c>
      <c r="L49" s="76"/>
      <c r="M49" s="71"/>
      <c r="N49" s="76"/>
      <c r="O49" s="71"/>
      <c r="P49" s="76"/>
      <c r="Q49" s="54"/>
    </row>
    <row r="50" spans="1:17" s="55" customFormat="1" ht="9" customHeight="1">
      <c r="A50" s="57" t="s">
        <v>63</v>
      </c>
      <c r="B50" s="45">
        <f>IF($D50="","",VLOOKUP($D50,'[3]男單'!$A$7:$P$70,15))</f>
        <v>0</v>
      </c>
      <c r="C50" s="45">
        <f>IF($D50="","",VLOOKUP($D50,'[3]男單'!$A$7:$P$70,16))</f>
        <v>0</v>
      </c>
      <c r="D50" s="46">
        <v>64</v>
      </c>
      <c r="E50" s="45" t="str">
        <f>UPPER(IF($D50="","",VLOOKUP($D50,'[3]男單'!$A$7:$P$70,2)))</f>
        <v>BYE</v>
      </c>
      <c r="F50" s="45"/>
      <c r="G50" s="45">
        <f>IF($D50="","",VLOOKUP($D50,'[3]男單'!$A$7:$P$70,4))</f>
        <v>0</v>
      </c>
      <c r="H50" s="123"/>
      <c r="I50" s="65"/>
      <c r="J50" s="85"/>
      <c r="K50" s="60" t="s">
        <v>14</v>
      </c>
      <c r="L50" s="69"/>
      <c r="M50" s="447" t="s">
        <v>420</v>
      </c>
      <c r="N50" s="83"/>
      <c r="O50" s="71"/>
      <c r="P50" s="76"/>
      <c r="Q50" s="54"/>
    </row>
    <row r="51" spans="1:17" s="55" customFormat="1" ht="9" customHeight="1">
      <c r="A51" s="57" t="s">
        <v>64</v>
      </c>
      <c r="B51" s="45">
        <f>IF($D51="","",VLOOKUP($D51,'[3]男單'!$A$7:$P$70,15))</f>
        <v>0</v>
      </c>
      <c r="C51" s="45">
        <f>IF($D51="","",VLOOKUP($D51,'[3]男單'!$A$7:$P$70,16))</f>
        <v>0</v>
      </c>
      <c r="D51" s="46">
        <v>23</v>
      </c>
      <c r="E51" s="45" t="str">
        <f>UPPER(IF($D51="","",VLOOKUP($D51,'[3]男單'!$A$7:$P$70,2)))</f>
        <v>楊祖立</v>
      </c>
      <c r="F51" s="45"/>
      <c r="G51" s="45" t="str">
        <f>IF($D51="","",VLOOKUP($D51,'[3]男單'!$A$7:$P$70,4))</f>
        <v>商之器科技股份有限公司</v>
      </c>
      <c r="H51" s="122"/>
      <c r="I51" s="447" t="s">
        <v>427</v>
      </c>
      <c r="J51" s="70"/>
      <c r="K51" s="125"/>
      <c r="L51" s="126"/>
      <c r="M51" s="65">
        <v>62</v>
      </c>
      <c r="N51" s="71"/>
      <c r="O51" s="71"/>
      <c r="P51" s="76"/>
      <c r="Q51" s="54"/>
    </row>
    <row r="52" spans="1:17" s="55" customFormat="1" ht="9" customHeight="1">
      <c r="A52" s="57" t="s">
        <v>65</v>
      </c>
      <c r="B52" s="45">
        <f>IF($D52="","",VLOOKUP($D52,'[3]男單'!$A$7:$P$70,15))</f>
        <v>0</v>
      </c>
      <c r="C52" s="45">
        <f>IF($D52="","",VLOOKUP($D52,'[3]男單'!$A$7:$P$70,16))</f>
        <v>0</v>
      </c>
      <c r="D52" s="46">
        <v>4</v>
      </c>
      <c r="E52" s="45" t="str">
        <f>UPPER(IF($D52="","",VLOOKUP($D52,'[3]男單'!$A$7:$P$70,2)))</f>
        <v>林沐春</v>
      </c>
      <c r="F52" s="45"/>
      <c r="G52" s="45">
        <f>IF($D52="","",VLOOKUP($D52,'[3]男單'!$A$7:$P$70,4))</f>
        <v>0</v>
      </c>
      <c r="H52" s="123"/>
      <c r="I52" s="65">
        <v>61</v>
      </c>
      <c r="J52" s="61" t="s">
        <v>358</v>
      </c>
      <c r="K52" s="62" t="str">
        <f>UPPER(IF(OR(J52="a",J52="as"),I51,IF(OR(J52="b",J52="bs"),I53,)))</f>
        <v>蘇晉輝</v>
      </c>
      <c r="L52" s="127"/>
      <c r="M52" s="71"/>
      <c r="N52" s="71"/>
      <c r="O52" s="71"/>
      <c r="P52" s="76"/>
      <c r="Q52" s="54"/>
    </row>
    <row r="53" spans="1:17" s="55" customFormat="1" ht="9" customHeight="1">
      <c r="A53" s="57" t="s">
        <v>66</v>
      </c>
      <c r="B53" s="45">
        <f>IF($D53="","",VLOOKUP($D53,'[3]男單'!$A$7:$P$70,15))</f>
        <v>0</v>
      </c>
      <c r="C53" s="45">
        <f>IF($D53="","",VLOOKUP($D53,'[3]男單'!$A$7:$P$70,16))</f>
        <v>0</v>
      </c>
      <c r="D53" s="46">
        <v>34</v>
      </c>
      <c r="E53" s="45" t="str">
        <f>UPPER(IF($D53="","",VLOOKUP($D53,'[3]男單'!$A$7:$P$70,2)))</f>
        <v>蘇晉輝</v>
      </c>
      <c r="F53" s="45"/>
      <c r="G53" s="45" t="str">
        <f>IF($D53="","",VLOOKUP($D53,'[3]男單'!$A$7:$P$70,4))</f>
        <v>三民高中</v>
      </c>
      <c r="H53" s="122"/>
      <c r="I53" s="447" t="s">
        <v>420</v>
      </c>
      <c r="J53" s="83"/>
      <c r="K53" s="65">
        <v>60</v>
      </c>
      <c r="L53" s="85"/>
      <c r="M53" s="71"/>
      <c r="N53" s="71"/>
      <c r="O53" s="71"/>
      <c r="P53" s="76"/>
      <c r="Q53" s="54"/>
    </row>
    <row r="54" spans="1:17" s="55" customFormat="1" ht="9" customHeight="1">
      <c r="A54" s="44" t="s">
        <v>67</v>
      </c>
      <c r="B54" s="45">
        <f>IF($D54="","",VLOOKUP($D54,'[3]男單'!$A$7:$P$70,15))</f>
        <v>0</v>
      </c>
      <c r="C54" s="45">
        <f>IF($D54="","",VLOOKUP($D54,'[3]男單'!$A$7:$P$70,16))</f>
        <v>0</v>
      </c>
      <c r="D54" s="46">
        <v>7</v>
      </c>
      <c r="E54" s="47" t="str">
        <f>UPPER(IF($D54="","",VLOOKUP($D54,'[3]男單'!$A$7:$P$70,2)))</f>
        <v>飯田時孝</v>
      </c>
      <c r="F54" s="47"/>
      <c r="G54" s="47" t="str">
        <f>IF($D54="","",VLOOKUP($D54,'[3]男單'!$A$7:$P$70,4))</f>
        <v>瑞湖</v>
      </c>
      <c r="H54" s="123"/>
      <c r="I54" s="65">
        <v>61</v>
      </c>
      <c r="J54" s="71"/>
      <c r="K54" s="85"/>
      <c r="L54" s="128"/>
      <c r="M54" s="129" t="s">
        <v>68</v>
      </c>
      <c r="N54" s="90"/>
      <c r="O54" s="447" t="s">
        <v>420</v>
      </c>
      <c r="P54" s="91"/>
      <c r="Q54" s="54"/>
    </row>
    <row r="55" spans="1:17" s="55" customFormat="1" ht="9" customHeight="1">
      <c r="A55" s="44" t="s">
        <v>69</v>
      </c>
      <c r="B55" s="45">
        <f>IF($D55="","",VLOOKUP($D55,'[3]男單'!$A$7:$P$70,15))</f>
        <v>0</v>
      </c>
      <c r="C55" s="45">
        <f>IF($D55="","",VLOOKUP($D55,'[3]男單'!$A$7:$P$70,16))</f>
        <v>0</v>
      </c>
      <c r="D55" s="46">
        <v>40</v>
      </c>
      <c r="E55" s="47" t="str">
        <f>UPPER(IF($D55="","",VLOOKUP($D55,'[3]男單'!$A$7:$P$70,2)))</f>
        <v>李孟庭</v>
      </c>
      <c r="F55" s="47"/>
      <c r="G55" s="47" t="str">
        <f>IF($D55="","",VLOOKUP($D55,'[3]男單'!$A$7:$P$70,4))</f>
        <v>新興國中</v>
      </c>
      <c r="H55" s="122"/>
      <c r="I55" s="447" t="s">
        <v>428</v>
      </c>
      <c r="J55" s="70"/>
      <c r="K55" s="71"/>
      <c r="L55" s="71"/>
      <c r="M55" s="60" t="s">
        <v>14</v>
      </c>
      <c r="N55" s="92"/>
      <c r="O55" s="72">
        <v>63</v>
      </c>
      <c r="P55" s="80"/>
      <c r="Q55" s="54"/>
    </row>
    <row r="56" spans="1:17" s="55" customFormat="1" ht="9" customHeight="1">
      <c r="A56" s="57" t="s">
        <v>70</v>
      </c>
      <c r="B56" s="45">
        <f>IF($D56="","",VLOOKUP($D56,'[3]男單'!$A$7:$P$70,15))</f>
        <v>0</v>
      </c>
      <c r="C56" s="45">
        <f>IF($D56="","",VLOOKUP($D56,'[3]男單'!$A$7:$P$70,16))</f>
        <v>0</v>
      </c>
      <c r="D56" s="46">
        <v>16</v>
      </c>
      <c r="E56" s="45" t="str">
        <f>UPPER(IF($D56="","",VLOOKUP($D56,'[3]男單'!$A$7:$P$70,2)))</f>
        <v>駱豊儒</v>
      </c>
      <c r="F56" s="45"/>
      <c r="G56" s="45" t="str">
        <f>IF($D56="","",VLOOKUP($D56,'[3]男單'!$A$7:$P$70,4))</f>
        <v>台科大</v>
      </c>
      <c r="H56" s="123"/>
      <c r="I56" s="65">
        <v>63</v>
      </c>
      <c r="J56" s="61" t="s">
        <v>358</v>
      </c>
      <c r="K56" s="62" t="str">
        <f>UPPER(IF(OR(J56="a",J56="as"),I55,IF(OR(J56="b",J56="bs"),I57,)))</f>
        <v>蕭光志</v>
      </c>
      <c r="L56" s="70"/>
      <c r="M56" s="71"/>
      <c r="N56" s="71"/>
      <c r="O56" s="71"/>
      <c r="P56" s="76"/>
      <c r="Q56" s="54"/>
    </row>
    <row r="57" spans="1:17" s="55" customFormat="1" ht="9" customHeight="1">
      <c r="A57" s="57" t="s">
        <v>71</v>
      </c>
      <c r="B57" s="45">
        <f>IF($D57="","",VLOOKUP($D57,'[3]男單'!$A$7:$P$70,15))</f>
        <v>0</v>
      </c>
      <c r="C57" s="45">
        <f>IF($D57="","",VLOOKUP($D57,'[3]男單'!$A$7:$P$70,16))</f>
        <v>0</v>
      </c>
      <c r="D57" s="46">
        <v>42</v>
      </c>
      <c r="E57" s="45" t="str">
        <f>UPPER(IF($D57="","",VLOOKUP($D57,'[3]男單'!$A$7:$P$70,2)))</f>
        <v>朱矞恩</v>
      </c>
      <c r="F57" s="45"/>
      <c r="G57" s="45" t="str">
        <f>IF($D57="","",VLOOKUP($D57,'[3]男單'!$A$7:$P$70,4))</f>
        <v>中興高中</v>
      </c>
      <c r="H57" s="122"/>
      <c r="I57" s="447" t="s">
        <v>429</v>
      </c>
      <c r="J57" s="124"/>
      <c r="K57" s="65">
        <v>75</v>
      </c>
      <c r="L57" s="76"/>
      <c r="M57" s="71"/>
      <c r="N57" s="71"/>
      <c r="O57" s="71"/>
      <c r="P57" s="76"/>
      <c r="Q57" s="54"/>
    </row>
    <row r="58" spans="1:17" s="55" customFormat="1" ht="9" customHeight="1">
      <c r="A58" s="57" t="s">
        <v>72</v>
      </c>
      <c r="B58" s="45">
        <f>IF($D58="","",VLOOKUP($D58,'[3]男單'!$A$7:$P$70,15))</f>
        <v>0</v>
      </c>
      <c r="C58" s="45">
        <f>IF($D58="","",VLOOKUP($D58,'[3]男單'!$A$7:$P$70,16))</f>
        <v>0</v>
      </c>
      <c r="D58" s="46">
        <v>39</v>
      </c>
      <c r="E58" s="45" t="str">
        <f>UPPER(IF($D58="","",VLOOKUP($D58,'[3]男單'!$A$7:$P$70,2)))</f>
        <v>蕭光志</v>
      </c>
      <c r="F58" s="45"/>
      <c r="G58" s="45" t="str">
        <f>IF($D58="","",VLOOKUP($D58,'[3]男單'!$A$7:$P$70,4))</f>
        <v>北市陽明高中</v>
      </c>
      <c r="H58" s="123"/>
      <c r="I58" s="65">
        <v>62</v>
      </c>
      <c r="J58" s="85"/>
      <c r="K58" s="60" t="s">
        <v>14</v>
      </c>
      <c r="L58" s="69"/>
      <c r="M58" s="447" t="s">
        <v>430</v>
      </c>
      <c r="N58" s="70"/>
      <c r="O58" s="71"/>
      <c r="P58" s="76"/>
      <c r="Q58" s="54"/>
    </row>
    <row r="59" spans="1:17" s="55" customFormat="1" ht="9" customHeight="1">
      <c r="A59" s="57" t="s">
        <v>73</v>
      </c>
      <c r="B59" s="45">
        <f>IF($D59="","",VLOOKUP($D59,'[3]男單'!$A$7:$P$70,15))</f>
        <v>0</v>
      </c>
      <c r="C59" s="45">
        <f>IF($D59="","",VLOOKUP($D59,'[3]男單'!$A$7:$P$70,16))</f>
        <v>0</v>
      </c>
      <c r="D59" s="46">
        <v>21</v>
      </c>
      <c r="E59" s="45" t="str">
        <f>UPPER(IF($D59="","",VLOOKUP($D59,'[3]男單'!$A$7:$P$70,2)))</f>
        <v>周承彥</v>
      </c>
      <c r="F59" s="45"/>
      <c r="G59" s="45" t="str">
        <f>IF($D59="","",VLOOKUP($D59,'[3]男單'!$A$7:$P$70,4))</f>
        <v>成功高中</v>
      </c>
      <c r="H59" s="122"/>
      <c r="I59" s="447" t="s">
        <v>431</v>
      </c>
      <c r="J59" s="70"/>
      <c r="K59" s="125"/>
      <c r="L59" s="126"/>
      <c r="M59" s="65">
        <v>61</v>
      </c>
      <c r="N59" s="74"/>
      <c r="O59" s="71"/>
      <c r="P59" s="76"/>
      <c r="Q59" s="54"/>
    </row>
    <row r="60" spans="1:17" s="55" customFormat="1" ht="9" customHeight="1">
      <c r="A60" s="57" t="s">
        <v>74</v>
      </c>
      <c r="B60" s="45">
        <f>IF($D60="","",VLOOKUP($D60,'[3]男單'!$A$7:$P$70,15))</f>
        <v>0</v>
      </c>
      <c r="C60" s="45">
        <f>IF($D60="","",VLOOKUP($D60,'[3]男單'!$A$7:$P$70,16))</f>
        <v>0</v>
      </c>
      <c r="D60" s="46">
        <v>17</v>
      </c>
      <c r="E60" s="45" t="str">
        <f>UPPER(IF($D60="","",VLOOKUP($D60,'[3]男單'!$A$7:$P$70,2)))</f>
        <v>邱勝鴻</v>
      </c>
      <c r="F60" s="45"/>
      <c r="G60" s="45" t="str">
        <f>IF($D60="","",VLOOKUP($D60,'[3]男單'!$A$7:$P$70,4))</f>
        <v>育達商業科技大學</v>
      </c>
      <c r="H60" s="123"/>
      <c r="I60" s="65">
        <v>63</v>
      </c>
      <c r="J60" s="61" t="s">
        <v>358</v>
      </c>
      <c r="K60" s="62" t="str">
        <f>UPPER(IF(OR(J60="a",J60="as"),I59,IF(OR(J60="b",J60="bs"),I61,)))</f>
        <v>陳彥旭</v>
      </c>
      <c r="L60" s="127"/>
      <c r="M60" s="71"/>
      <c r="N60" s="76"/>
      <c r="O60" s="71"/>
      <c r="P60" s="76"/>
      <c r="Q60" s="54"/>
    </row>
    <row r="61" spans="1:17" s="55" customFormat="1" ht="9" customHeight="1">
      <c r="A61" s="57" t="s">
        <v>75</v>
      </c>
      <c r="B61" s="45">
        <f>IF($D61="","",VLOOKUP($D61,'[3]男單'!$A$7:$P$70,15))</f>
        <v>0</v>
      </c>
      <c r="C61" s="45">
        <f>IF($D61="","",VLOOKUP($D61,'[3]男單'!$A$7:$P$70,16))</f>
        <v>0</v>
      </c>
      <c r="D61" s="46">
        <v>35</v>
      </c>
      <c r="E61" s="45" t="str">
        <f>UPPER(IF($D61="","",VLOOKUP($D61,'[3]男單'!$A$7:$P$70,2)))</f>
        <v>陳彥旭</v>
      </c>
      <c r="F61" s="45"/>
      <c r="G61" s="45" t="str">
        <f>IF($D61="","",VLOOKUP($D61,'[3]男單'!$A$7:$P$70,4))</f>
        <v>三民高中</v>
      </c>
      <c r="H61" s="122"/>
      <c r="I61" s="447" t="s">
        <v>430</v>
      </c>
      <c r="J61" s="83"/>
      <c r="K61" s="65">
        <v>61</v>
      </c>
      <c r="L61" s="85"/>
      <c r="M61" s="71"/>
      <c r="N61" s="76"/>
      <c r="O61" s="71"/>
      <c r="P61" s="76"/>
      <c r="Q61" s="54"/>
    </row>
    <row r="62" spans="1:17" s="55" customFormat="1" ht="9" customHeight="1">
      <c r="A62" s="44" t="s">
        <v>76</v>
      </c>
      <c r="B62" s="45">
        <f>IF($D62="","",VLOOKUP($D62,'[3]男單'!$A$7:$P$70,15))</f>
        <v>0</v>
      </c>
      <c r="C62" s="45">
        <f>IF($D62="","",VLOOKUP($D62,'[3]男單'!$A$7:$P$70,16))</f>
        <v>0</v>
      </c>
      <c r="D62" s="46">
        <v>24</v>
      </c>
      <c r="E62" s="47" t="str">
        <f>UPPER(IF($D62="","",VLOOKUP($D62,'[3]男單'!$A$7:$P$70,2)))</f>
        <v>陳慶尚</v>
      </c>
      <c r="F62" s="47"/>
      <c r="G62" s="47" t="str">
        <f>IF($D62="","",VLOOKUP($D62,'[3]男單'!$A$7:$P$70,4))</f>
        <v>社會一族</v>
      </c>
      <c r="H62" s="123"/>
      <c r="I62" s="65">
        <v>61</v>
      </c>
      <c r="J62" s="71"/>
      <c r="K62" s="85"/>
      <c r="L62" s="128"/>
      <c r="M62" s="60" t="s">
        <v>14</v>
      </c>
      <c r="N62" s="69"/>
      <c r="O62" s="447" t="s">
        <v>430</v>
      </c>
      <c r="P62" s="83"/>
      <c r="Q62" s="54"/>
    </row>
    <row r="63" spans="1:17" s="55" customFormat="1" ht="9" customHeight="1">
      <c r="A63" s="44" t="s">
        <v>77</v>
      </c>
      <c r="B63" s="45">
        <f>IF($D63="","",VLOOKUP($D63,'[3]男單'!$A$7:$P$70,15))</f>
        <v>0</v>
      </c>
      <c r="C63" s="45">
        <f>IF($D63="","",VLOOKUP($D63,'[3]男單'!$A$7:$P$70,16))</f>
        <v>0</v>
      </c>
      <c r="D63" s="46">
        <v>5</v>
      </c>
      <c r="E63" s="47" t="str">
        <f>UPPER(IF($D63="","",VLOOKUP($D63,'[3]男單'!$A$7:$P$70,2)))</f>
        <v>董家維</v>
      </c>
      <c r="F63" s="47"/>
      <c r="G63" s="47">
        <f>IF($D63="","",VLOOKUP($D63,'[3]男單'!$A$7:$P$70,4))</f>
        <v>0</v>
      </c>
      <c r="H63" s="122"/>
      <c r="I63" s="447" t="s">
        <v>432</v>
      </c>
      <c r="J63" s="70"/>
      <c r="K63" s="71"/>
      <c r="L63" s="71"/>
      <c r="M63" s="71"/>
      <c r="N63" s="76"/>
      <c r="O63" s="65">
        <v>75</v>
      </c>
      <c r="P63" s="85"/>
      <c r="Q63" s="54"/>
    </row>
    <row r="64" spans="1:17" s="55" customFormat="1" ht="9" customHeight="1">
      <c r="A64" s="57" t="s">
        <v>78</v>
      </c>
      <c r="B64" s="45">
        <f>IF($D64="","",VLOOKUP($D64,'[3]男單'!$A$7:$P$70,15))</f>
        <v>0</v>
      </c>
      <c r="C64" s="45">
        <f>IF($D64="","",VLOOKUP($D64,'[3]男單'!$A$7:$P$70,16))</f>
        <v>0</v>
      </c>
      <c r="D64" s="46">
        <v>37</v>
      </c>
      <c r="E64" s="45" t="str">
        <f>UPPER(IF($D64="","",VLOOKUP($D64,'[3]男單'!$A$7:$P$70,2)))</f>
        <v>駱建勛</v>
      </c>
      <c r="F64" s="45"/>
      <c r="G64" s="45" t="str">
        <f>IF($D64="","",VLOOKUP($D64,'[3]男單'!$A$7:$P$70,4))</f>
        <v>霧峰五福國小</v>
      </c>
      <c r="H64" s="123"/>
      <c r="I64" s="65">
        <v>63</v>
      </c>
      <c r="J64" s="61" t="s">
        <v>356</v>
      </c>
      <c r="K64" s="62" t="str">
        <f>UPPER(IF(OR(J64="a",J64="as"),I63,IF(OR(J64="b",J64="bs"),I65,)))</f>
        <v>董家維</v>
      </c>
      <c r="L64" s="70"/>
      <c r="M64" s="71"/>
      <c r="N64" s="76"/>
      <c r="O64" s="71"/>
      <c r="P64" s="85"/>
      <c r="Q64" s="54"/>
    </row>
    <row r="65" spans="1:17" s="55" customFormat="1" ht="9" customHeight="1">
      <c r="A65" s="57" t="s">
        <v>79</v>
      </c>
      <c r="B65" s="45">
        <f>IF($D65="","",VLOOKUP($D65,'[3]男單'!$A$7:$P$70,15))</f>
        <v>0</v>
      </c>
      <c r="C65" s="45">
        <f>IF($D65="","",VLOOKUP($D65,'[3]男單'!$A$7:$P$70,16))</f>
        <v>0</v>
      </c>
      <c r="D65" s="46">
        <v>25</v>
      </c>
      <c r="E65" s="45" t="str">
        <f>UPPER(IF($D65="","",VLOOKUP($D65,'[3]男單'!$A$7:$P$70,2)))</f>
        <v>林錫麟</v>
      </c>
      <c r="F65" s="45"/>
      <c r="G65" s="45">
        <f>IF($D65="","",VLOOKUP($D65,'[3]男單'!$A$7:$P$70,4))</f>
        <v>0</v>
      </c>
      <c r="H65" s="122"/>
      <c r="I65" s="447" t="s">
        <v>433</v>
      </c>
      <c r="J65" s="124"/>
      <c r="K65" s="65">
        <v>60</v>
      </c>
      <c r="L65" s="76"/>
      <c r="M65" s="71"/>
      <c r="N65" s="76"/>
      <c r="O65" s="71"/>
      <c r="P65" s="85"/>
      <c r="Q65" s="54"/>
    </row>
    <row r="66" spans="1:17" s="55" customFormat="1" ht="9" customHeight="1">
      <c r="A66" s="57" t="s">
        <v>80</v>
      </c>
      <c r="B66" s="45">
        <f>IF($D66="","",VLOOKUP($D66,'[3]男單'!$A$7:$P$70,15))</f>
        <v>0</v>
      </c>
      <c r="C66" s="45">
        <f>IF($D66="","",VLOOKUP($D66,'[3]男單'!$A$7:$P$70,16))</f>
        <v>0</v>
      </c>
      <c r="D66" s="46">
        <v>18</v>
      </c>
      <c r="E66" s="45" t="str">
        <f>UPPER(IF($D66="","",VLOOKUP($D66,'[3]男單'!$A$7:$P$70,2)))</f>
        <v>黃祥驊</v>
      </c>
      <c r="F66" s="45"/>
      <c r="G66" s="45" t="str">
        <f>IF($D66="","",VLOOKUP($D66,'[3]男單'!$A$7:$P$70,4))</f>
        <v>長庚大學</v>
      </c>
      <c r="H66" s="123"/>
      <c r="I66" s="65">
        <v>75</v>
      </c>
      <c r="J66" s="85"/>
      <c r="K66" s="60" t="s">
        <v>14</v>
      </c>
      <c r="L66" s="69"/>
      <c r="M66" s="447" t="s">
        <v>432</v>
      </c>
      <c r="N66" s="83"/>
      <c r="O66" s="71"/>
      <c r="P66" s="85"/>
      <c r="Q66" s="54"/>
    </row>
    <row r="67" spans="1:17" s="55" customFormat="1" ht="9" customHeight="1">
      <c r="A67" s="57" t="s">
        <v>81</v>
      </c>
      <c r="B67" s="45">
        <f>IF($D67="","",VLOOKUP($D67,'[3]男單'!$A$7:$P$70,15))</f>
        <v>0</v>
      </c>
      <c r="C67" s="45">
        <f>IF($D67="","",VLOOKUP($D67,'[3]男單'!$A$7:$P$70,16))</f>
        <v>0</v>
      </c>
      <c r="D67" s="46">
        <v>36</v>
      </c>
      <c r="E67" s="45" t="str">
        <f>UPPER(IF($D67="","",VLOOKUP($D67,'[3]男單'!$A$7:$P$70,2)))</f>
        <v>陳文彥</v>
      </c>
      <c r="F67" s="45"/>
      <c r="G67" s="45">
        <f>IF($D67="","",VLOOKUP($D67,'[3]男單'!$A$7:$P$70,4))</f>
        <v>0</v>
      </c>
      <c r="H67" s="122"/>
      <c r="I67" s="447" t="s">
        <v>434</v>
      </c>
      <c r="J67" s="70"/>
      <c r="K67" s="125"/>
      <c r="L67" s="126"/>
      <c r="M67" s="65">
        <v>64</v>
      </c>
      <c r="N67" s="71"/>
      <c r="O67" s="71"/>
      <c r="P67" s="71"/>
      <c r="Q67" s="54"/>
    </row>
    <row r="68" spans="1:17" s="55" customFormat="1" ht="9" customHeight="1">
      <c r="A68" s="57" t="s">
        <v>82</v>
      </c>
      <c r="B68" s="45">
        <f>IF($D68="","",VLOOKUP($D68,'[3]男單'!$A$7:$P$70,15))</f>
        <v>0</v>
      </c>
      <c r="C68" s="45">
        <f>IF($D68="","",VLOOKUP($D68,'[3]男單'!$A$7:$P$70,16))</f>
        <v>0</v>
      </c>
      <c r="D68" s="46">
        <v>38</v>
      </c>
      <c r="E68" s="45" t="str">
        <f>UPPER(IF($D68="","",VLOOKUP($D68,'[3]男單'!$A$7:$P$70,2)))</f>
        <v>林宏霖</v>
      </c>
      <c r="F68" s="45"/>
      <c r="G68" s="45" t="str">
        <f>IF($D68="","",VLOOKUP($D68,'[3]男單'!$A$7:$P$70,4))</f>
        <v>北市陽明高中</v>
      </c>
      <c r="H68" s="123"/>
      <c r="I68" s="65">
        <v>61</v>
      </c>
      <c r="J68" s="61" t="s">
        <v>356</v>
      </c>
      <c r="K68" s="62" t="str">
        <f>UPPER(IF(OR(J68="a",J68="as"),I67,IF(OR(J68="b",J68="bs"),I69,)))</f>
        <v>林宏霖</v>
      </c>
      <c r="L68" s="127"/>
      <c r="M68" s="71"/>
      <c r="N68" s="71"/>
      <c r="O68" s="71"/>
      <c r="P68" s="71"/>
      <c r="Q68" s="54"/>
    </row>
    <row r="69" spans="1:17" s="55" customFormat="1" ht="9" customHeight="1">
      <c r="A69" s="57" t="s">
        <v>83</v>
      </c>
      <c r="B69" s="45">
        <f>IF($D69="","",VLOOKUP($D69,'[3]男單'!$A$7:$P$70,15))</f>
        <v>0</v>
      </c>
      <c r="C69" s="45">
        <f>IF($D69="","",VLOOKUP($D69,'[3]男單'!$A$7:$P$70,16))</f>
        <v>0</v>
      </c>
      <c r="D69" s="46">
        <v>6</v>
      </c>
      <c r="E69" s="45" t="str">
        <f>UPPER(IF($D69="","",VLOOKUP($D69,'[3]男單'!$A$7:$P$70,2)))</f>
        <v>周修愷</v>
      </c>
      <c r="F69" s="45"/>
      <c r="G69" s="45" t="str">
        <f>IF($D69="","",VLOOKUP($D69,'[3]男單'!$A$7:$P$70,4))</f>
        <v>天母網球場</v>
      </c>
      <c r="H69" s="122"/>
      <c r="I69" s="447" t="s">
        <v>435</v>
      </c>
      <c r="J69" s="83"/>
      <c r="K69" s="65">
        <v>63</v>
      </c>
      <c r="L69" s="85"/>
      <c r="M69" s="71"/>
      <c r="N69" s="71"/>
      <c r="O69" s="71"/>
      <c r="P69" s="71"/>
      <c r="Q69" s="54"/>
    </row>
    <row r="70" spans="1:17" s="55" customFormat="1" ht="9" customHeight="1">
      <c r="A70" s="44" t="s">
        <v>84</v>
      </c>
      <c r="B70" s="45">
        <f>IF($D70="","",VLOOKUP($D70,'[3]男單'!$A$7:$P$70,15))</f>
        <v>0</v>
      </c>
      <c r="C70" s="45">
        <f>IF($D70="","",VLOOKUP($D70,'[3]男單'!$A$7:$P$70,16))</f>
        <v>0</v>
      </c>
      <c r="D70" s="46">
        <v>19</v>
      </c>
      <c r="E70" s="47" t="str">
        <f>UPPER(IF($D70="","",VLOOKUP($D70,'[3]男單'!$A$7:$P$70,2)))</f>
        <v>陳志宏</v>
      </c>
      <c r="F70" s="47"/>
      <c r="G70" s="47" t="str">
        <f>IF($D70="","",VLOOKUP($D70,'[3]男單'!$A$7:$P$70,4))</f>
        <v>樹林網球場</v>
      </c>
      <c r="H70" s="123"/>
      <c r="I70" s="65">
        <v>63</v>
      </c>
      <c r="J70" s="71"/>
      <c r="K70" s="85"/>
      <c r="L70" s="128"/>
      <c r="M70" s="85"/>
      <c r="N70" s="85"/>
      <c r="O70" s="71"/>
      <c r="P70" s="71"/>
      <c r="Q70" s="54"/>
    </row>
  </sheetData>
  <sheetProtection/>
  <mergeCells count="1">
    <mergeCell ref="A4:C4"/>
  </mergeCells>
  <conditionalFormatting sqref="F7:F70">
    <cfRule type="expression" priority="52" dxfId="420" stopIfTrue="1">
      <formula>AND($D7&lt;9,$C7&gt;0)</formula>
    </cfRule>
  </conditionalFormatting>
  <conditionalFormatting sqref="G7:G70">
    <cfRule type="expression" priority="51" dxfId="420" stopIfTrue="1">
      <formula>AND($D7&lt;17,$C7&gt;0)</formula>
    </cfRule>
  </conditionalFormatting>
  <conditionalFormatting sqref="K58 K42 K26 K10 K50 K34 K18 K66 M14 M30 M46 M62 M55 M23 M38">
    <cfRule type="expression" priority="48" dxfId="417" stopIfTrue="1">
      <formula>AND($M$1="CU",K10="Umpire")</formula>
    </cfRule>
    <cfRule type="expression" priority="49" dxfId="418" stopIfTrue="1">
      <formula>AND($M$1="CU",K10&lt;&gt;"Umpire",L10&lt;&gt;"")</formula>
    </cfRule>
    <cfRule type="expression" priority="50" dxfId="419" stopIfTrue="1">
      <formula>AND($M$1="CU",K10&lt;&gt;"Umpire")</formula>
    </cfRule>
  </conditionalFormatting>
  <conditionalFormatting sqref="K8 K12 K16 K20 K24 K28 K32 K36 K40 K44 K48 K52 K56 K60 K64 K68 M18 M26 M34 M42 M50 M58 M66 O14 O30 O46 O62 O38 M10">
    <cfRule type="expression" priority="46" dxfId="420" stopIfTrue="1">
      <formula>J8="as"</formula>
    </cfRule>
    <cfRule type="expression" priority="47" dxfId="420" stopIfTrue="1">
      <formula>J8="bs"</formula>
    </cfRule>
  </conditionalFormatting>
  <conditionalFormatting sqref="I7 I9 I11 I13 I15 I17 I19 I21 I23 I25 I27 I29 I31 I33 I35 I37 I39 I41 I43 I45 I47 I49 I51 I53 I55 I57 I59 I61 I63 I65 I67 I69 O22 O54">
    <cfRule type="expression" priority="44" dxfId="420" stopIfTrue="1">
      <formula>H8="as"</formula>
    </cfRule>
    <cfRule type="expression" priority="45" dxfId="420" stopIfTrue="1">
      <formula>H8="bs"</formula>
    </cfRule>
  </conditionalFormatting>
  <conditionalFormatting sqref="B7:B70">
    <cfRule type="cellIs" priority="42" dxfId="421" operator="equal" stopIfTrue="1">
      <formula>"QA"</formula>
    </cfRule>
    <cfRule type="cellIs" priority="43" dxfId="421" operator="equal" stopIfTrue="1">
      <formula>"DA"</formula>
    </cfRule>
  </conditionalFormatting>
  <conditionalFormatting sqref="H8 H10 H12 H14 H16 H18 H20 H22 H24 H26 H28 H30 H32 H34 H36 H38 H40 H42 H44 H46 H48 H50 H52 H54 H56 H58 H60 H62 H64 H66 H68 H70 J68 J64 J60 J56 J52 J48 J44 J40 J36 J32 J28 J24 J20 J16 J12 J8 L10 L18 L26 L34 L42 L50 L58 L66 N62 N46 N30 N14 N23 N55 N38">
    <cfRule type="expression" priority="41" dxfId="422" stopIfTrue="1">
      <formula>$M$1="CU"</formula>
    </cfRule>
  </conditionalFormatting>
  <conditionalFormatting sqref="D7:D70">
    <cfRule type="expression" priority="40" dxfId="423" stopIfTrue="1">
      <formula>$D7&lt;17</formula>
    </cfRule>
  </conditionalFormatting>
  <conditionalFormatting sqref="F7:F70">
    <cfRule type="expression" priority="39" dxfId="420" stopIfTrue="1">
      <formula>AND($D7&lt;9,$C7&gt;0)</formula>
    </cfRule>
  </conditionalFormatting>
  <conditionalFormatting sqref="G7:G70">
    <cfRule type="expression" priority="38" dxfId="420" stopIfTrue="1">
      <formula>AND($D7&lt;17,$C7&gt;0)</formula>
    </cfRule>
  </conditionalFormatting>
  <conditionalFormatting sqref="K58 K42 K26 K10 K50 K34 K18 K66 M14 M30 M46 M62 M55 M23 M38">
    <cfRule type="expression" priority="35" dxfId="417" stopIfTrue="1">
      <formula>AND($M$1="CU",K10="Umpire")</formula>
    </cfRule>
    <cfRule type="expression" priority="36" dxfId="418" stopIfTrue="1">
      <formula>AND($M$1="CU",K10&lt;&gt;"Umpire",L10&lt;&gt;"")</formula>
    </cfRule>
    <cfRule type="expression" priority="37" dxfId="419" stopIfTrue="1">
      <formula>AND($M$1="CU",K10&lt;&gt;"Umpire")</formula>
    </cfRule>
  </conditionalFormatting>
  <conditionalFormatting sqref="K8 K12 K16 K20 K24 K28 K32 K36 K40 K44 K48 K52 K56 K60 K64 K68 M18 M26 M34 M42 M50 M58 M66 O14 O30 O46 O62 O38 M10">
    <cfRule type="expression" priority="33" dxfId="420" stopIfTrue="1">
      <formula>J8="as"</formula>
    </cfRule>
    <cfRule type="expression" priority="34" dxfId="420" stopIfTrue="1">
      <formula>J8="bs"</formula>
    </cfRule>
  </conditionalFormatting>
  <conditionalFormatting sqref="I7 I9 I11 I13 I15 I17 I19 I21 I23 I25 I27 I29 I31 I33 I35 I37 I39 I41 I43 I45 I47 I49 I51 I53 I55 I57 I59 I61 I63 I65 I67 I69 O22 O54">
    <cfRule type="expression" priority="31" dxfId="420" stopIfTrue="1">
      <formula>H8="as"</formula>
    </cfRule>
    <cfRule type="expression" priority="32" dxfId="420" stopIfTrue="1">
      <formula>H8="bs"</formula>
    </cfRule>
  </conditionalFormatting>
  <conditionalFormatting sqref="B7:B70">
    <cfRule type="cellIs" priority="29" dxfId="421" operator="equal" stopIfTrue="1">
      <formula>"QA"</formula>
    </cfRule>
    <cfRule type="cellIs" priority="30" dxfId="421" operator="equal" stopIfTrue="1">
      <formula>"DA"</formula>
    </cfRule>
  </conditionalFormatting>
  <conditionalFormatting sqref="H8 H10 H12 H14 H16 H18 H20 H22 H24 H26 H28 H30 H32 H34 H36 H38 H40 H42 H44 H46 H48 H50 H52 H54 H56 H58 H60 H62 H64 H66 H68 H70 J68 J64 J60 J56 J52 J48 J44 J40 J36 J32 J28 J24 J20 J16 J12 J8 L10 L18 L26 L34 L42 L50 L58 L66 N62 N46 N30 N14 N23 N55 N38">
    <cfRule type="expression" priority="28" dxfId="422" stopIfTrue="1">
      <formula>$M$1="CU"</formula>
    </cfRule>
  </conditionalFormatting>
  <conditionalFormatting sqref="D7:D70">
    <cfRule type="expression" priority="27" dxfId="423" stopIfTrue="1">
      <formula>$D7&lt;17</formula>
    </cfRule>
  </conditionalFormatting>
  <conditionalFormatting sqref="F7:F70">
    <cfRule type="expression" priority="26" dxfId="420" stopIfTrue="1">
      <formula>AND($D7&lt;9,$C7&gt;0)</formula>
    </cfRule>
  </conditionalFormatting>
  <conditionalFormatting sqref="G7:G70">
    <cfRule type="expression" priority="25" dxfId="420" stopIfTrue="1">
      <formula>AND($D7&lt;17,$C7&gt;0)</formula>
    </cfRule>
  </conditionalFormatting>
  <conditionalFormatting sqref="K58 K42 K26 K10 K50 K34 K18 K66 M14 M30 M46 M62 M55 M23 M38">
    <cfRule type="expression" priority="22" dxfId="417" stopIfTrue="1">
      <formula>AND($M$1="CU",K10="Umpire")</formula>
    </cfRule>
    <cfRule type="expression" priority="23" dxfId="418" stopIfTrue="1">
      <formula>AND($M$1="CU",K10&lt;&gt;"Umpire",L10&lt;&gt;"")</formula>
    </cfRule>
    <cfRule type="expression" priority="24" dxfId="419" stopIfTrue="1">
      <formula>AND($M$1="CU",K10&lt;&gt;"Umpire")</formula>
    </cfRule>
  </conditionalFormatting>
  <conditionalFormatting sqref="K8 K12 K16 K20 K24 K28 K32 K36 K40 K44 K48 K52 K56 K60 K64 K68 M18 M26 M34 M42 M50 M58 M66 O14 O30 O46 O62 O38 M10">
    <cfRule type="expression" priority="20" dxfId="420" stopIfTrue="1">
      <formula>J8="as"</formula>
    </cfRule>
    <cfRule type="expression" priority="21" dxfId="420" stopIfTrue="1">
      <formula>J8="bs"</formula>
    </cfRule>
  </conditionalFormatting>
  <conditionalFormatting sqref="I7 I9 I11 I13 I15 I17 I19 I21 I23 I25 I27 I29 I31 I33 I35 I37 I39 I41 I43 I45 I47 I49 I51 I53 I55 I57 I59 I61 I63 I65 I67 I69 O22 O54">
    <cfRule type="expression" priority="18" dxfId="420" stopIfTrue="1">
      <formula>H8="as"</formula>
    </cfRule>
    <cfRule type="expression" priority="19" dxfId="420" stopIfTrue="1">
      <formula>H8="bs"</formula>
    </cfRule>
  </conditionalFormatting>
  <conditionalFormatting sqref="B7:B70">
    <cfRule type="cellIs" priority="16" dxfId="421" operator="equal" stopIfTrue="1">
      <formula>"QA"</formula>
    </cfRule>
    <cfRule type="cellIs" priority="17" dxfId="421" operator="equal" stopIfTrue="1">
      <formula>"DA"</formula>
    </cfRule>
  </conditionalFormatting>
  <conditionalFormatting sqref="H8 H10 H12 H14 H16 H18 H20 H22 H24 H26 H28 H30 H32 H34 H36 H38 H40 H42 H44 H46 H48 H50 H52 H54 H56 H58 H60 H62 H64 H66 H68 H70 J68 J64 J60 J56 J52 J48 J44 J40 J36 J32 J28 J24 J20 J16 J12 J8 L10 L18 L26 L34 L42 L50 L58 L66 N62 N46 N30 N14 N23 N55 N38">
    <cfRule type="expression" priority="15" dxfId="422" stopIfTrue="1">
      <formula>$M$1="CU"</formula>
    </cfRule>
  </conditionalFormatting>
  <conditionalFormatting sqref="D7:D70">
    <cfRule type="expression" priority="14" dxfId="423" stopIfTrue="1">
      <formula>$D7&lt;17</formula>
    </cfRule>
  </conditionalFormatting>
  <conditionalFormatting sqref="F7:F70">
    <cfRule type="expression" priority="13" dxfId="420" stopIfTrue="1">
      <formula>AND($D7&lt;9,$C7&gt;0)</formula>
    </cfRule>
  </conditionalFormatting>
  <conditionalFormatting sqref="G7:G70">
    <cfRule type="expression" priority="12" dxfId="420" stopIfTrue="1">
      <formula>AND($D7&lt;17,$C7&gt;0)</formula>
    </cfRule>
  </conditionalFormatting>
  <conditionalFormatting sqref="K58 K42 K26 K10 K50 K34 K18 K66 M14 M30 M46 M62 M55 M23 M38">
    <cfRule type="expression" priority="9" dxfId="417" stopIfTrue="1">
      <formula>AND($M$1="CU",K10="Umpire")</formula>
    </cfRule>
    <cfRule type="expression" priority="10" dxfId="418" stopIfTrue="1">
      <formula>AND($M$1="CU",K10&lt;&gt;"Umpire",L10&lt;&gt;"")</formula>
    </cfRule>
    <cfRule type="expression" priority="11" dxfId="419" stopIfTrue="1">
      <formula>AND($M$1="CU",K10&lt;&gt;"Umpire")</formula>
    </cfRule>
  </conditionalFormatting>
  <conditionalFormatting sqref="K8 K12 K16 K20 K24 K28 K32 K36 K40 K44 K48 K52 K56 K60 K64 K68 M18 M26 M34 M42 M50 M58 M66 O14 O30 O62 O38 M10">
    <cfRule type="expression" priority="7" dxfId="420" stopIfTrue="1">
      <formula>J8="as"</formula>
    </cfRule>
    <cfRule type="expression" priority="8" dxfId="420" stopIfTrue="1">
      <formula>J8="bs"</formula>
    </cfRule>
  </conditionalFormatting>
  <conditionalFormatting sqref="I7 I9 I11 I13 I15 I17 I19 I21 I23 I25 I27 I29 I31 I33 I35 I37 I39 I41 I43 I45 I47 I49 I51 I53 I55 I57 I59 I61 I63 I65 I67 I69 O22 O54">
    <cfRule type="expression" priority="5" dxfId="420" stopIfTrue="1">
      <formula>H8="as"</formula>
    </cfRule>
    <cfRule type="expression" priority="6" dxfId="420" stopIfTrue="1">
      <formula>H8="bs"</formula>
    </cfRule>
  </conditionalFormatting>
  <conditionalFormatting sqref="B7:B70">
    <cfRule type="cellIs" priority="3" dxfId="421" operator="equal" stopIfTrue="1">
      <formula>"QA"</formula>
    </cfRule>
    <cfRule type="cellIs" priority="4" dxfId="421" operator="equal" stopIfTrue="1">
      <formula>"DA"</formula>
    </cfRule>
  </conditionalFormatting>
  <conditionalFormatting sqref="H8 H10 H12 H14 H16 H18 H20 H22 H24 H26 H28 H30 H32 H34 H36 H38 H40 H42 H44 H46 H48 H50 H52 H54 H56 H58 H60 H62 H64 H66 H68 H70 J68 J64 J60 J56 J52 J48 J44 J40 J36 J32 J28 J24 J20 J16 J12 J8 L10 L18 L26 L34 L42 L50 L58 L66 N62 N46 N30 N14 N23 N55 N38">
    <cfRule type="expression" priority="2" dxfId="422" stopIfTrue="1">
      <formula>$M$1="CU"</formula>
    </cfRule>
  </conditionalFormatting>
  <conditionalFormatting sqref="D7:D70">
    <cfRule type="expression" priority="1" dxfId="423" stopIfTrue="1">
      <formula>$D7&lt;17</formula>
    </cfRule>
  </conditionalFormatting>
  <dataValidations count="1">
    <dataValidation type="list" allowBlank="1" showInputMessage="1" sqref="K10 M38 M23 M55 M62 M46 M30 M14 K66 K58 K50 K42 K34 K26 K18">
      <formula1>$S$7:$S$16</formula1>
    </dataValidation>
  </dataValidations>
  <printOptions/>
  <pageMargins left="0.7" right="0.7" top="0.75" bottom="0.75" header="0.3" footer="0.3"/>
  <pageSetup orientation="portrait" paperSize="9"/>
  <drawing r:id="rId3"/>
  <legacyDrawing r:id="rId2"/>
</worksheet>
</file>

<file path=xl/worksheets/sheet6.xml><?xml version="1.0" encoding="utf-8"?>
<worksheet xmlns="http://schemas.openxmlformats.org/spreadsheetml/2006/main" xmlns:r="http://schemas.openxmlformats.org/officeDocument/2006/relationships">
  <dimension ref="A1:S67"/>
  <sheetViews>
    <sheetView zoomScalePageLayoutView="0" workbookViewId="0" topLeftCell="A1">
      <selection activeCell="A1" sqref="A1:IV16384"/>
    </sheetView>
  </sheetViews>
  <sheetFormatPr defaultColWidth="9.00390625" defaultRowHeight="15.75"/>
  <cols>
    <col min="1" max="2" width="2.875" style="106" customWidth="1"/>
    <col min="3" max="3" width="4.125" style="106" customWidth="1"/>
    <col min="4" max="4" width="3.75390625" style="106" customWidth="1"/>
    <col min="5" max="5" width="11.125" style="106" customWidth="1"/>
    <col min="6" max="6" width="6.75390625" style="106" customWidth="1"/>
    <col min="7" max="7" width="5.125" style="106" customWidth="1"/>
    <col min="8" max="8" width="1.4921875" style="107" customWidth="1"/>
    <col min="9" max="9" width="9.375" style="106" customWidth="1"/>
    <col min="10" max="10" width="1.4921875" style="107" customWidth="1"/>
    <col min="11" max="11" width="9.375" style="106" customWidth="1"/>
    <col min="12" max="12" width="1.4921875" style="108" customWidth="1"/>
    <col min="13" max="13" width="9.375" style="106" customWidth="1"/>
    <col min="14" max="14" width="1.4921875" style="107" customWidth="1"/>
    <col min="15" max="15" width="9.375" style="106" customWidth="1"/>
    <col min="16" max="16" width="1.4921875" style="108" customWidth="1"/>
    <col min="17" max="17" width="8.00390625" style="106" hidden="1" customWidth="1"/>
    <col min="18" max="18" width="7.625" style="106" customWidth="1"/>
    <col min="19" max="19" width="8.00390625" style="106" hidden="1" customWidth="1"/>
    <col min="20" max="16384" width="9.00390625" style="106" customWidth="1"/>
  </cols>
  <sheetData>
    <row r="1" spans="1:16" s="9" customFormat="1" ht="21.75" customHeight="1">
      <c r="A1" s="1" t="str">
        <f>'[3]Week SetUp'!$A$6</f>
        <v>FILA盃全國乙組網球排名賽</v>
      </c>
      <c r="B1" s="2"/>
      <c r="C1" s="3"/>
      <c r="D1" s="3"/>
      <c r="E1" s="3"/>
      <c r="F1" s="3"/>
      <c r="G1" s="3"/>
      <c r="H1" s="4"/>
      <c r="I1" s="5" t="s">
        <v>16</v>
      </c>
      <c r="J1" s="4"/>
      <c r="K1" s="6"/>
      <c r="L1" s="4"/>
      <c r="M1" s="4" t="s">
        <v>0</v>
      </c>
      <c r="N1" s="4"/>
      <c r="O1" s="7"/>
      <c r="P1" s="8"/>
    </row>
    <row r="2" spans="1:16" s="15" customFormat="1" ht="12.75">
      <c r="A2" s="10" t="str">
        <f>'[3]Week SetUp'!$A$8</f>
        <v>FILA盃全國乙組網球排名賽</v>
      </c>
      <c r="B2" s="11"/>
      <c r="C2" s="12"/>
      <c r="D2" s="12"/>
      <c r="E2" s="12"/>
      <c r="F2" s="12"/>
      <c r="G2" s="12"/>
      <c r="H2" s="13"/>
      <c r="I2" s="14"/>
      <c r="J2" s="13"/>
      <c r="K2" s="6"/>
      <c r="L2" s="13"/>
      <c r="M2" s="12"/>
      <c r="N2" s="13"/>
      <c r="O2" s="12"/>
      <c r="P2" s="13"/>
    </row>
    <row r="3" spans="1:16" s="22" customFormat="1" ht="11.25" customHeight="1">
      <c r="A3" s="16" t="s">
        <v>1</v>
      </c>
      <c r="B3" s="17"/>
      <c r="C3" s="17"/>
      <c r="D3" s="17"/>
      <c r="E3" s="18"/>
      <c r="F3" s="16" t="s">
        <v>2</v>
      </c>
      <c r="G3" s="17"/>
      <c r="H3" s="19"/>
      <c r="I3" s="16" t="s">
        <v>3</v>
      </c>
      <c r="J3" s="20"/>
      <c r="K3" s="17"/>
      <c r="L3" s="20"/>
      <c r="M3" s="17"/>
      <c r="N3" s="19"/>
      <c r="O3" s="18"/>
      <c r="P3" s="21" t="s">
        <v>4</v>
      </c>
    </row>
    <row r="4" spans="1:16" s="28" customFormat="1" ht="11.25" customHeight="1" thickBot="1">
      <c r="A4" s="458" t="str">
        <f>'[3]Week SetUp'!$A$10</f>
        <v>20~21/03/2010</v>
      </c>
      <c r="B4" s="458"/>
      <c r="C4" s="458"/>
      <c r="D4" s="23"/>
      <c r="E4" s="23"/>
      <c r="F4" s="23" t="str">
        <f>'[3]Week SetUp'!$C$10</f>
        <v>臺北內湖彩虹河濱公園</v>
      </c>
      <c r="G4" s="23"/>
      <c r="H4" s="24"/>
      <c r="I4" s="25">
        <f>'[3]Week SetUp'!$D$10</f>
        <v>0</v>
      </c>
      <c r="J4" s="24"/>
      <c r="K4" s="26">
        <f>'[3]Week SetUp'!$A$12</f>
        <v>0</v>
      </c>
      <c r="L4" s="24"/>
      <c r="M4" s="23"/>
      <c r="N4" s="24"/>
      <c r="O4" s="23"/>
      <c r="P4" s="27" t="str">
        <f>'[3]Week SetUp'!$E$10</f>
        <v>王凌華</v>
      </c>
    </row>
    <row r="5" spans="1:16" s="36" customFormat="1" ht="9.75">
      <c r="A5" s="29"/>
      <c r="B5" s="30" t="s">
        <v>5</v>
      </c>
      <c r="C5" s="31" t="s">
        <v>6</v>
      </c>
      <c r="D5" s="31" t="s">
        <v>7</v>
      </c>
      <c r="E5" s="32" t="s">
        <v>8</v>
      </c>
      <c r="F5" s="33"/>
      <c r="G5" s="32" t="s">
        <v>9</v>
      </c>
      <c r="H5" s="34"/>
      <c r="I5" s="31" t="s">
        <v>10</v>
      </c>
      <c r="J5" s="34"/>
      <c r="K5" s="31" t="s">
        <v>12</v>
      </c>
      <c r="L5" s="34"/>
      <c r="M5" s="31" t="s">
        <v>13</v>
      </c>
      <c r="N5" s="34"/>
      <c r="O5" s="31" t="s">
        <v>15</v>
      </c>
      <c r="P5" s="35"/>
    </row>
    <row r="6" spans="1:16" s="36" customFormat="1" ht="3.75" customHeight="1" thickBot="1">
      <c r="A6" s="37"/>
      <c r="B6" s="38"/>
      <c r="C6" s="39"/>
      <c r="D6" s="38"/>
      <c r="E6" s="40"/>
      <c r="F6" s="41"/>
      <c r="G6" s="40"/>
      <c r="H6" s="42"/>
      <c r="I6" s="38"/>
      <c r="J6" s="42"/>
      <c r="K6" s="38"/>
      <c r="L6" s="42"/>
      <c r="M6" s="38"/>
      <c r="N6" s="42"/>
      <c r="O6" s="38"/>
      <c r="P6" s="43"/>
    </row>
    <row r="7" spans="1:19" s="55" customFormat="1" ht="10.5" customHeight="1">
      <c r="A7" s="44">
        <v>1</v>
      </c>
      <c r="B7" s="45">
        <f>IF($D7="","",VLOOKUP($D7,'[3]女單準備名單'!$A$7:$P$22,15))</f>
        <v>0</v>
      </c>
      <c r="C7" s="45">
        <f>IF($D7="","",VLOOKUP($D7,'[3]女單準備名單'!$A$7:$P$22,16))</f>
        <v>0</v>
      </c>
      <c r="D7" s="46">
        <v>6</v>
      </c>
      <c r="E7" s="47" t="str">
        <f>UPPER(IF($D7="","",VLOOKUP($D7,'[3]女單準備名單'!$A$7:$P$22,2)))</f>
        <v>張筑琳</v>
      </c>
      <c r="F7" s="47"/>
      <c r="G7" s="47" t="str">
        <f>IF($D7="","",VLOOKUP($D7,'[3]女單準備名單'!$A$7:$P$22,4))</f>
        <v>中國文化大學</v>
      </c>
      <c r="H7" s="48"/>
      <c r="I7" s="49"/>
      <c r="J7" s="49"/>
      <c r="K7" s="49"/>
      <c r="L7" s="49"/>
      <c r="M7" s="50"/>
      <c r="N7" s="51"/>
      <c r="O7" s="52"/>
      <c r="P7" s="53"/>
      <c r="Q7" s="54"/>
      <c r="S7" s="56" t="e">
        <f>#REF!</f>
        <v>#REF!</v>
      </c>
    </row>
    <row r="8" spans="1:19" s="55" customFormat="1" ht="9" customHeight="1">
      <c r="A8" s="57"/>
      <c r="B8" s="58"/>
      <c r="C8" s="58"/>
      <c r="D8" s="58"/>
      <c r="E8" s="49"/>
      <c r="F8" s="59"/>
      <c r="G8" s="60" t="s">
        <v>14</v>
      </c>
      <c r="H8" s="61" t="s">
        <v>89</v>
      </c>
      <c r="I8" s="62" t="str">
        <f>UPPER(IF(OR(H8="a",H8="as"),E7,IF(OR(H8="b",H8="bs"),E9,)))</f>
        <v>張筑琳</v>
      </c>
      <c r="J8" s="62"/>
      <c r="K8" s="49"/>
      <c r="L8" s="49"/>
      <c r="M8" s="50"/>
      <c r="N8" s="51"/>
      <c r="O8" s="52"/>
      <c r="P8" s="53"/>
      <c r="Q8" s="54"/>
      <c r="S8" s="63" t="e">
        <f>#REF!</f>
        <v>#REF!</v>
      </c>
    </row>
    <row r="9" spans="1:19" s="55" customFormat="1" ht="9" customHeight="1">
      <c r="A9" s="57">
        <v>2</v>
      </c>
      <c r="B9" s="45">
        <f>IF($D9="","",VLOOKUP($D9,'[3]女單準備名單'!$A$7:$P$22,15))</f>
        <v>0</v>
      </c>
      <c r="C9" s="45">
        <f>IF($D9="","",VLOOKUP($D9,'[3]女單準備名單'!$A$7:$P$22,16))</f>
        <v>0</v>
      </c>
      <c r="D9" s="46">
        <v>11</v>
      </c>
      <c r="E9" s="45" t="str">
        <f>UPPER(IF($D9="","",VLOOKUP($D9,'[3]女單準備名單'!$A$7:$P$22,2)))</f>
        <v>BYE</v>
      </c>
      <c r="F9" s="45"/>
      <c r="G9" s="45">
        <f>IF($D9="","",VLOOKUP($D9,'[3]女單準備名單'!$A$7:$P$22,4))</f>
        <v>0</v>
      </c>
      <c r="H9" s="64"/>
      <c r="I9" s="65"/>
      <c r="J9" s="66"/>
      <c r="K9" s="49"/>
      <c r="L9" s="49"/>
      <c r="M9" s="50"/>
      <c r="N9" s="51"/>
      <c r="O9" s="52"/>
      <c r="P9" s="53"/>
      <c r="Q9" s="54"/>
      <c r="S9" s="63" t="e">
        <f>#REF!</f>
        <v>#REF!</v>
      </c>
    </row>
    <row r="10" spans="1:19" s="55" customFormat="1" ht="9" customHeight="1">
      <c r="A10" s="57"/>
      <c r="B10" s="58"/>
      <c r="C10" s="58"/>
      <c r="D10" s="67"/>
      <c r="E10" s="49"/>
      <c r="F10" s="59"/>
      <c r="G10" s="49"/>
      <c r="H10" s="68"/>
      <c r="I10" s="60" t="s">
        <v>14</v>
      </c>
      <c r="J10" s="69" t="s">
        <v>90</v>
      </c>
      <c r="K10" s="62" t="str">
        <f>UPPER(IF(OR(J10="a",J10="as"),I8,IF(OR(J10="b",J10="bs"),I12,)))</f>
        <v>張琳</v>
      </c>
      <c r="L10" s="70"/>
      <c r="M10" s="71"/>
      <c r="N10" s="71"/>
      <c r="O10" s="52"/>
      <c r="P10" s="53"/>
      <c r="Q10" s="54"/>
      <c r="S10" s="63" t="e">
        <f>#REF!</f>
        <v>#REF!</v>
      </c>
    </row>
    <row r="11" spans="1:19" s="55" customFormat="1" ht="9" customHeight="1">
      <c r="A11" s="57">
        <v>3</v>
      </c>
      <c r="B11" s="45">
        <f>IF($D11="","",VLOOKUP($D11,'[3]女單準備名單'!$A$7:$P$22,15))</f>
        <v>0</v>
      </c>
      <c r="C11" s="45">
        <f>IF($D11="","",VLOOKUP($D11,'[3]女單準備名單'!$A$7:$P$22,16))</f>
        <v>0</v>
      </c>
      <c r="D11" s="46">
        <v>7</v>
      </c>
      <c r="E11" s="45" t="str">
        <f>UPPER(IF($D11="","",VLOOKUP($D11,'[3]女單準備名單'!$A$7:$P$22,2)))</f>
        <v>張琳</v>
      </c>
      <c r="F11" s="45"/>
      <c r="G11" s="45" t="str">
        <f>IF($D11="","",VLOOKUP($D11,'[3]女單準備名單'!$A$7:$P$22,4))</f>
        <v>北縣三民高中(國中部)</v>
      </c>
      <c r="H11" s="48"/>
      <c r="I11" s="72"/>
      <c r="J11" s="73"/>
      <c r="K11" s="65">
        <v>64</v>
      </c>
      <c r="L11" s="74"/>
      <c r="M11" s="71"/>
      <c r="N11" s="71"/>
      <c r="O11" s="52"/>
      <c r="P11" s="53"/>
      <c r="Q11" s="54"/>
      <c r="S11" s="63" t="e">
        <f>#REF!</f>
        <v>#REF!</v>
      </c>
    </row>
    <row r="12" spans="1:19" s="55" customFormat="1" ht="9" customHeight="1">
      <c r="A12" s="57"/>
      <c r="B12" s="58"/>
      <c r="C12" s="58"/>
      <c r="D12" s="67"/>
      <c r="E12" s="49"/>
      <c r="F12" s="59"/>
      <c r="G12" s="60" t="s">
        <v>14</v>
      </c>
      <c r="H12" s="61" t="s">
        <v>89</v>
      </c>
      <c r="I12" s="62" t="str">
        <f>UPPER(IF(OR(H12="a",H12="as"),E11,IF(OR(H12="b",H12="bs"),E13,)))</f>
        <v>張琳</v>
      </c>
      <c r="J12" s="75"/>
      <c r="K12" s="72"/>
      <c r="L12" s="76"/>
      <c r="M12" s="71"/>
      <c r="N12" s="71"/>
      <c r="O12" s="52"/>
      <c r="P12" s="53"/>
      <c r="Q12" s="54"/>
      <c r="S12" s="63" t="e">
        <f>#REF!</f>
        <v>#REF!</v>
      </c>
    </row>
    <row r="13" spans="1:19" s="55" customFormat="1" ht="9" customHeight="1">
      <c r="A13" s="57">
        <v>4</v>
      </c>
      <c r="B13" s="45">
        <f>IF($D13="","",VLOOKUP($D13,'[3]女單準備名單'!$A$7:$P$22,15))</f>
        <v>0</v>
      </c>
      <c r="C13" s="45">
        <f>IF($D13="","",VLOOKUP($D13,'[3]女單準備名單'!$A$7:$P$22,16))</f>
        <v>0</v>
      </c>
      <c r="D13" s="46">
        <v>12</v>
      </c>
      <c r="E13" s="45" t="str">
        <f>UPPER(IF($D13="","",VLOOKUP($D13,'[3]女單準備名單'!$A$7:$P$22,2)))</f>
        <v>BYE</v>
      </c>
      <c r="F13" s="45"/>
      <c r="G13" s="45">
        <f>IF($D13="","",VLOOKUP($D13,'[3]女單準備名單'!$A$7:$P$22,4))</f>
        <v>0</v>
      </c>
      <c r="H13" s="77"/>
      <c r="I13" s="65"/>
      <c r="J13" s="49"/>
      <c r="K13" s="72"/>
      <c r="L13" s="76"/>
      <c r="M13" s="71"/>
      <c r="N13" s="71"/>
      <c r="O13" s="52"/>
      <c r="P13" s="53"/>
      <c r="Q13" s="54"/>
      <c r="S13" s="63" t="e">
        <f>#REF!</f>
        <v>#REF!</v>
      </c>
    </row>
    <row r="14" spans="1:19" s="55" customFormat="1" ht="9" customHeight="1">
      <c r="A14" s="57"/>
      <c r="B14" s="58"/>
      <c r="C14" s="58"/>
      <c r="D14" s="67"/>
      <c r="E14" s="49"/>
      <c r="F14" s="59"/>
      <c r="G14" s="78"/>
      <c r="H14" s="68"/>
      <c r="I14" s="49"/>
      <c r="J14" s="49"/>
      <c r="K14" s="60" t="s">
        <v>14</v>
      </c>
      <c r="L14" s="69" t="s">
        <v>89</v>
      </c>
      <c r="M14" s="62" t="str">
        <f>UPPER(IF(OR(L14="a",L14="as"),K10,IF(OR(L14="b",L14="bs"),K18,)))</f>
        <v>張琳</v>
      </c>
      <c r="N14" s="70"/>
      <c r="O14" s="52"/>
      <c r="P14" s="53"/>
      <c r="Q14" s="54"/>
      <c r="S14" s="63" t="e">
        <f>#REF!</f>
        <v>#REF!</v>
      </c>
    </row>
    <row r="15" spans="1:19" s="55" customFormat="1" ht="9" customHeight="1">
      <c r="A15" s="44">
        <v>5</v>
      </c>
      <c r="B15" s="45">
        <f>IF($D15="","",VLOOKUP($D15,'[3]女單準備名單'!$A$7:$P$22,15))</f>
        <v>0</v>
      </c>
      <c r="C15" s="45">
        <f>IF($D15="","",VLOOKUP($D15,'[3]女單準備名單'!$A$7:$P$22,16))</f>
        <v>0</v>
      </c>
      <c r="D15" s="46">
        <v>9</v>
      </c>
      <c r="E15" s="47" t="str">
        <f>UPPER(IF($D15="","",VLOOKUP($D15,'[3]女單準備名單'!$A$7:$P$22,2)))</f>
        <v>簡彤倩</v>
      </c>
      <c r="F15" s="47"/>
      <c r="G15" s="47" t="str">
        <f>IF($D15="","",VLOOKUP($D15,'[3]女單準備名單'!$A$7:$P$22,4))</f>
        <v>新興國中</v>
      </c>
      <c r="H15" s="79"/>
      <c r="I15" s="49"/>
      <c r="J15" s="49"/>
      <c r="K15" s="49"/>
      <c r="L15" s="76"/>
      <c r="M15" s="65">
        <v>61</v>
      </c>
      <c r="N15" s="74"/>
      <c r="O15" s="52"/>
      <c r="P15" s="53"/>
      <c r="Q15" s="54"/>
      <c r="S15" s="63" t="e">
        <f>#REF!</f>
        <v>#REF!</v>
      </c>
    </row>
    <row r="16" spans="1:19" s="55" customFormat="1" ht="9" customHeight="1" thickBot="1">
      <c r="A16" s="57"/>
      <c r="B16" s="58"/>
      <c r="C16" s="58"/>
      <c r="D16" s="67"/>
      <c r="E16" s="49"/>
      <c r="F16" s="59"/>
      <c r="G16" s="60" t="s">
        <v>14</v>
      </c>
      <c r="H16" s="61" t="s">
        <v>356</v>
      </c>
      <c r="I16" s="62" t="str">
        <f>UPPER(IF(OR(H16="a",H16="as"),E15,IF(OR(H16="b",H16="bs"),E17,)))</f>
        <v>簡彤倩</v>
      </c>
      <c r="J16" s="62"/>
      <c r="K16" s="49"/>
      <c r="L16" s="76"/>
      <c r="M16" s="71"/>
      <c r="N16" s="76"/>
      <c r="O16" s="52"/>
      <c r="P16" s="53"/>
      <c r="Q16" s="54"/>
      <c r="S16" s="82" t="e">
        <f>#REF!</f>
        <v>#REF!</v>
      </c>
    </row>
    <row r="17" spans="1:17" s="55" customFormat="1" ht="9" customHeight="1">
      <c r="A17" s="57">
        <v>6</v>
      </c>
      <c r="B17" s="45">
        <f>IF($D17="","",VLOOKUP($D17,'[3]女單準備名單'!$A$7:$P$22,15))</f>
        <v>0</v>
      </c>
      <c r="C17" s="45">
        <f>IF($D17="","",VLOOKUP($D17,'[3]女單準備名單'!$A$7:$P$22,16))</f>
        <v>0</v>
      </c>
      <c r="D17" s="46">
        <v>13</v>
      </c>
      <c r="E17" s="45" t="str">
        <f>UPPER(IF($D17="","",VLOOKUP($D17,'[3]女單準備名單'!$A$7:$P$22,2)))</f>
        <v>BYE</v>
      </c>
      <c r="F17" s="45"/>
      <c r="G17" s="45">
        <f>IF($D17="","",VLOOKUP($D17,'[3]女單準備名單'!$A$7:$P$22,4))</f>
        <v>0</v>
      </c>
      <c r="H17" s="64"/>
      <c r="I17" s="65"/>
      <c r="J17" s="66"/>
      <c r="K17" s="49"/>
      <c r="L17" s="76"/>
      <c r="M17" s="71"/>
      <c r="N17" s="76"/>
      <c r="O17" s="52"/>
      <c r="P17" s="53"/>
      <c r="Q17" s="54"/>
    </row>
    <row r="18" spans="1:17" s="55" customFormat="1" ht="9" customHeight="1">
      <c r="A18" s="57"/>
      <c r="B18" s="58"/>
      <c r="C18" s="58"/>
      <c r="D18" s="67"/>
      <c r="E18" s="49"/>
      <c r="F18" s="59"/>
      <c r="G18" s="49"/>
      <c r="H18" s="68"/>
      <c r="I18" s="60" t="s">
        <v>14</v>
      </c>
      <c r="J18" s="69" t="s">
        <v>358</v>
      </c>
      <c r="K18" s="62" t="str">
        <f>UPPER(IF(OR(J18="a",J18="as"),I16,IF(OR(J18="b",J18="bs"),I20,)))</f>
        <v>何利雪莉</v>
      </c>
      <c r="L18" s="83"/>
      <c r="M18" s="71"/>
      <c r="N18" s="76"/>
      <c r="O18" s="52"/>
      <c r="P18" s="53"/>
      <c r="Q18" s="54"/>
    </row>
    <row r="19" spans="1:17" s="55" customFormat="1" ht="9" customHeight="1">
      <c r="A19" s="57">
        <v>7</v>
      </c>
      <c r="B19" s="45">
        <f>IF($D19="","",VLOOKUP($D19,'[3]女單準備名單'!$A$7:$P$22,15))</f>
        <v>0</v>
      </c>
      <c r="C19" s="45">
        <f>IF($D19="","",VLOOKUP($D19,'[3]女單準備名單'!$A$7:$P$22,16))</f>
        <v>0</v>
      </c>
      <c r="D19" s="46">
        <v>1</v>
      </c>
      <c r="E19" s="45" t="str">
        <f>UPPER(IF($D19="","",VLOOKUP($D19,'[3]女單準備名單'!$A$7:$P$22,2)))</f>
        <v>何利雪莉</v>
      </c>
      <c r="F19" s="45"/>
      <c r="G19" s="45" t="str">
        <f>IF($D19="","",VLOOKUP($D19,'[3]女單準備名單'!$A$7:$P$22,4))</f>
        <v>市立新興國中</v>
      </c>
      <c r="H19" s="48"/>
      <c r="I19" s="72"/>
      <c r="J19" s="73"/>
      <c r="K19" s="65">
        <v>63</v>
      </c>
      <c r="L19" s="71"/>
      <c r="M19" s="71"/>
      <c r="N19" s="76"/>
      <c r="O19" s="52"/>
      <c r="P19" s="53"/>
      <c r="Q19" s="54"/>
    </row>
    <row r="20" spans="1:17" s="55" customFormat="1" ht="9" customHeight="1">
      <c r="A20" s="57"/>
      <c r="B20" s="58"/>
      <c r="C20" s="58"/>
      <c r="D20" s="58"/>
      <c r="E20" s="49"/>
      <c r="F20" s="59"/>
      <c r="G20" s="60" t="s">
        <v>14</v>
      </c>
      <c r="H20" s="61" t="s">
        <v>356</v>
      </c>
      <c r="I20" s="62" t="str">
        <f>UPPER(IF(OR(H20="a",H20="as"),E19,IF(OR(H20="b",H20="bs"),E21,)))</f>
        <v>何利雪莉</v>
      </c>
      <c r="J20" s="75"/>
      <c r="K20" s="72"/>
      <c r="L20" s="71"/>
      <c r="M20" s="71"/>
      <c r="N20" s="76"/>
      <c r="O20" s="52"/>
      <c r="P20" s="53"/>
      <c r="Q20" s="54"/>
    </row>
    <row r="21" spans="1:17" s="55" customFormat="1" ht="9" customHeight="1">
      <c r="A21" s="57">
        <v>8</v>
      </c>
      <c r="B21" s="45">
        <f>IF($D21="","",VLOOKUP($D21,'[3]女單準備名單'!$A$7:$P$22,15))</f>
        <v>0</v>
      </c>
      <c r="C21" s="45">
        <f>IF($D21="","",VLOOKUP($D21,'[3]女單準備名單'!$A$7:$P$22,16))</f>
        <v>0</v>
      </c>
      <c r="D21" s="46">
        <v>14</v>
      </c>
      <c r="E21" s="45" t="str">
        <f>UPPER(IF($D21="","",VLOOKUP($D21,'[3]女單準備名單'!$A$7:$P$22,2)))</f>
        <v>BYE</v>
      </c>
      <c r="F21" s="45"/>
      <c r="G21" s="45">
        <f>IF($D21="","",VLOOKUP($D21,'[3]女單準備名單'!$A$7:$P$22,4))</f>
        <v>0</v>
      </c>
      <c r="H21" s="77"/>
      <c r="I21" s="65"/>
      <c r="J21" s="49"/>
      <c r="K21" s="72"/>
      <c r="L21" s="71"/>
      <c r="M21" s="71"/>
      <c r="N21" s="76"/>
      <c r="O21" s="52"/>
      <c r="P21" s="53"/>
      <c r="Q21" s="54"/>
    </row>
    <row r="22" spans="1:17" s="55" customFormat="1" ht="9" customHeight="1">
      <c r="A22" s="57"/>
      <c r="B22" s="58"/>
      <c r="C22" s="58"/>
      <c r="D22" s="58"/>
      <c r="E22" s="78"/>
      <c r="F22" s="84"/>
      <c r="G22" s="78"/>
      <c r="H22" s="68"/>
      <c r="I22" s="49"/>
      <c r="J22" s="49"/>
      <c r="K22" s="72"/>
      <c r="L22" s="85"/>
      <c r="M22" s="60" t="s">
        <v>14</v>
      </c>
      <c r="N22" s="69" t="s">
        <v>234</v>
      </c>
      <c r="O22" s="62" t="str">
        <f>UPPER(IF(OR(N22="a",N22="as"),M14,IF(OR(N22="b",N22="bs"),M30,)))</f>
        <v>張琳</v>
      </c>
      <c r="P22" s="70"/>
      <c r="Q22" s="54"/>
    </row>
    <row r="23" spans="1:17" s="55" customFormat="1" ht="9" customHeight="1">
      <c r="A23" s="57">
        <v>9</v>
      </c>
      <c r="B23" s="45">
        <f>IF($D23="","",VLOOKUP($D23,'[3]女單準備名單'!$A$7:$P$22,15))</f>
        <v>0</v>
      </c>
      <c r="C23" s="45">
        <f>IF($D23="","",VLOOKUP($D23,'[3]女單準備名單'!$A$7:$P$22,16))</f>
        <v>0</v>
      </c>
      <c r="D23" s="46">
        <v>3</v>
      </c>
      <c r="E23" s="45" t="str">
        <f>UPPER(IF($D23="","",VLOOKUP($D23,'[3]女單準備名單'!$A$7:$P$22,2)))</f>
        <v>賴捷音</v>
      </c>
      <c r="F23" s="45"/>
      <c r="G23" s="45" t="str">
        <f>IF($D23="","",VLOOKUP($D23,'[3]女單準備名單'!$A$7:$P$22,4))</f>
        <v>慈濟大學</v>
      </c>
      <c r="H23" s="48"/>
      <c r="I23" s="49"/>
      <c r="J23" s="49"/>
      <c r="K23" s="49"/>
      <c r="L23" s="71"/>
      <c r="M23" s="49"/>
      <c r="N23" s="76"/>
      <c r="O23" s="65">
        <v>64</v>
      </c>
      <c r="P23" s="109"/>
      <c r="Q23" s="54"/>
    </row>
    <row r="24" spans="1:17" s="55" customFormat="1" ht="9" customHeight="1">
      <c r="A24" s="57"/>
      <c r="B24" s="58"/>
      <c r="C24" s="58"/>
      <c r="D24" s="58"/>
      <c r="E24" s="49"/>
      <c r="F24" s="59"/>
      <c r="G24" s="60" t="s">
        <v>14</v>
      </c>
      <c r="H24" s="61" t="s">
        <v>356</v>
      </c>
      <c r="I24" s="62" t="str">
        <f>UPPER(IF(OR(H24="a",H24="as"),E23,IF(OR(H24="b",H24="bs"),E25,)))</f>
        <v>賴捷音</v>
      </c>
      <c r="J24" s="62"/>
      <c r="K24" s="49"/>
      <c r="L24" s="71"/>
      <c r="M24" s="71"/>
      <c r="N24" s="76"/>
      <c r="O24" s="52"/>
      <c r="P24" s="110"/>
      <c r="Q24" s="54"/>
    </row>
    <row r="25" spans="1:17" s="55" customFormat="1" ht="9" customHeight="1">
      <c r="A25" s="57">
        <v>10</v>
      </c>
      <c r="B25" s="45">
        <f>IF($D25="","",VLOOKUP($D25,'[3]女單準備名單'!$A$7:$P$22,15))</f>
        <v>0</v>
      </c>
      <c r="C25" s="45">
        <f>IF($D25="","",VLOOKUP($D25,'[3]女單準備名單'!$A$7:$P$22,16))</f>
        <v>0</v>
      </c>
      <c r="D25" s="46">
        <v>15</v>
      </c>
      <c r="E25" s="45" t="str">
        <f>UPPER(IF($D25="","",VLOOKUP($D25,'[3]女單準備名單'!$A$7:$P$22,2)))</f>
        <v>BYE</v>
      </c>
      <c r="F25" s="45"/>
      <c r="G25" s="45">
        <f>IF($D25="","",VLOOKUP($D25,'[3]女單準備名單'!$A$7:$P$22,4))</f>
        <v>0</v>
      </c>
      <c r="H25" s="64"/>
      <c r="I25" s="65"/>
      <c r="J25" s="66"/>
      <c r="K25" s="49"/>
      <c r="L25" s="71"/>
      <c r="M25" s="71"/>
      <c r="N25" s="76"/>
      <c r="O25" s="52"/>
      <c r="P25" s="110"/>
      <c r="Q25" s="54"/>
    </row>
    <row r="26" spans="1:17" s="55" customFormat="1" ht="9" customHeight="1">
      <c r="A26" s="57"/>
      <c r="B26" s="58"/>
      <c r="C26" s="58"/>
      <c r="D26" s="67"/>
      <c r="E26" s="49"/>
      <c r="F26" s="59"/>
      <c r="G26" s="49"/>
      <c r="H26" s="68"/>
      <c r="I26" s="60" t="s">
        <v>14</v>
      </c>
      <c r="J26" s="69" t="s">
        <v>356</v>
      </c>
      <c r="K26" s="62" t="str">
        <f>UPPER(IF(OR(J26="a",J26="as"),I24,IF(OR(J26="b",J26="bs"),I28,)))</f>
        <v>賴捷音</v>
      </c>
      <c r="L26" s="70"/>
      <c r="M26" s="71"/>
      <c r="N26" s="76"/>
      <c r="O26" s="52"/>
      <c r="P26" s="110"/>
      <c r="Q26" s="54"/>
    </row>
    <row r="27" spans="1:17" s="55" customFormat="1" ht="9" customHeight="1">
      <c r="A27" s="57">
        <v>11</v>
      </c>
      <c r="B27" s="45">
        <f>IF($D27="","",VLOOKUP($D27,'[3]女單準備名單'!$A$7:$P$22,15))</f>
        <v>0</v>
      </c>
      <c r="C27" s="45">
        <f>IF($D27="","",VLOOKUP($D27,'[3]女單準備名單'!$A$7:$P$22,16))</f>
        <v>0</v>
      </c>
      <c r="D27" s="46">
        <v>4</v>
      </c>
      <c r="E27" s="45" t="str">
        <f>UPPER(IF($D27="","",VLOOKUP($D27,'[3]女單準備名單'!$A$7:$P$22,2)))</f>
        <v>湯心瑋</v>
      </c>
      <c r="F27" s="45"/>
      <c r="G27" s="45" t="str">
        <f>IF($D27="","",VLOOKUP($D27,'[3]女單準備名單'!$A$7:$P$22,4))</f>
        <v>花蓮縣玉里網委會</v>
      </c>
      <c r="H27" s="48"/>
      <c r="I27" s="72"/>
      <c r="J27" s="73"/>
      <c r="K27" s="65"/>
      <c r="L27" s="74"/>
      <c r="M27" s="71"/>
      <c r="N27" s="76"/>
      <c r="O27" s="52"/>
      <c r="P27" s="110"/>
      <c r="Q27" s="54"/>
    </row>
    <row r="28" spans="1:17" s="55" customFormat="1" ht="9" customHeight="1">
      <c r="A28" s="44"/>
      <c r="B28" s="58"/>
      <c r="C28" s="58"/>
      <c r="D28" s="67"/>
      <c r="E28" s="49"/>
      <c r="F28" s="59"/>
      <c r="G28" s="60" t="s">
        <v>14</v>
      </c>
      <c r="H28" s="61" t="s">
        <v>356</v>
      </c>
      <c r="I28" s="62" t="str">
        <f>UPPER(IF(OR(H28="a",H28="as"),E27,IF(OR(H28="b",H28="bs"),E29,)))</f>
        <v>湯心瑋</v>
      </c>
      <c r="J28" s="75"/>
      <c r="K28" s="72"/>
      <c r="L28" s="76"/>
      <c r="M28" s="71"/>
      <c r="N28" s="76"/>
      <c r="O28" s="52"/>
      <c r="P28" s="110"/>
      <c r="Q28" s="54"/>
    </row>
    <row r="29" spans="1:17" s="55" customFormat="1" ht="9" customHeight="1">
      <c r="A29" s="44">
        <v>12</v>
      </c>
      <c r="B29" s="45">
        <f>IF($D29="","",VLOOKUP($D29,'[3]女單準備名單'!$A$7:$P$22,15))</f>
        <v>0</v>
      </c>
      <c r="C29" s="45">
        <f>IF($D29="","",VLOOKUP($D29,'[3]女單準備名單'!$A$7:$P$22,16))</f>
        <v>0</v>
      </c>
      <c r="D29" s="46">
        <v>16</v>
      </c>
      <c r="E29" s="47" t="str">
        <f>UPPER(IF($D29="","",VLOOKUP($D29,'[3]女單準備名單'!$A$7:$P$22,2)))</f>
        <v>BYE</v>
      </c>
      <c r="F29" s="47"/>
      <c r="G29" s="47">
        <f>IF($D29="","",VLOOKUP($D29,'[3]女單準備名單'!$A$7:$P$22,4))</f>
        <v>0</v>
      </c>
      <c r="H29" s="77"/>
      <c r="I29" s="65"/>
      <c r="J29" s="49"/>
      <c r="K29" s="72"/>
      <c r="L29" s="76"/>
      <c r="M29" s="71"/>
      <c r="N29" s="76"/>
      <c r="O29" s="52"/>
      <c r="P29" s="110"/>
      <c r="Q29" s="54"/>
    </row>
    <row r="30" spans="1:17" s="55" customFormat="1" ht="9" customHeight="1">
      <c r="A30" s="57"/>
      <c r="B30" s="58"/>
      <c r="C30" s="58"/>
      <c r="D30" s="67"/>
      <c r="E30" s="49"/>
      <c r="F30" s="59"/>
      <c r="G30" s="78"/>
      <c r="H30" s="68"/>
      <c r="I30" s="49"/>
      <c r="J30" s="49"/>
      <c r="K30" s="60" t="s">
        <v>14</v>
      </c>
      <c r="L30" s="69" t="s">
        <v>358</v>
      </c>
      <c r="M30" s="62" t="str">
        <f>UPPER(IF(OR(L30="a",L30="as"),K26,IF(OR(L30="b",L30="bs"),K34,)))</f>
        <v>唐葳 </v>
      </c>
      <c r="N30" s="83"/>
      <c r="O30" s="52"/>
      <c r="P30" s="110"/>
      <c r="Q30" s="54"/>
    </row>
    <row r="31" spans="1:17" s="55" customFormat="1" ht="9" customHeight="1">
      <c r="A31" s="57">
        <v>13</v>
      </c>
      <c r="B31" s="45">
        <f>IF($D31="","",VLOOKUP($D31,'[3]女單準備名單'!$A$7:$P$22,15))</f>
        <v>0</v>
      </c>
      <c r="C31" s="45">
        <f>IF($D31="","",VLOOKUP($D31,'[3]女單準備名單'!$A$7:$P$22,16))</f>
        <v>0</v>
      </c>
      <c r="D31" s="46">
        <v>5</v>
      </c>
      <c r="E31" s="45" t="str">
        <f>UPPER(IF($D31="","",VLOOKUP($D31,'[3]女單準備名單'!$A$7:$P$22,2)))</f>
        <v>蘇人英</v>
      </c>
      <c r="F31" s="45"/>
      <c r="G31" s="45" t="str">
        <f>IF($D31="","",VLOOKUP($D31,'[3]女單準備名單'!$A$7:$P$22,4))</f>
        <v>中國文化大學</v>
      </c>
      <c r="H31" s="79"/>
      <c r="I31" s="49"/>
      <c r="J31" s="49"/>
      <c r="K31" s="49"/>
      <c r="L31" s="76"/>
      <c r="M31" s="65">
        <v>62</v>
      </c>
      <c r="N31" s="85"/>
      <c r="O31" s="52"/>
      <c r="P31" s="110"/>
      <c r="Q31" s="54"/>
    </row>
    <row r="32" spans="1:17" s="55" customFormat="1" ht="9" customHeight="1">
      <c r="A32" s="57"/>
      <c r="B32" s="58"/>
      <c r="C32" s="58"/>
      <c r="D32" s="67"/>
      <c r="E32" s="49"/>
      <c r="F32" s="59"/>
      <c r="G32" s="60" t="s">
        <v>14</v>
      </c>
      <c r="H32" s="61" t="s">
        <v>358</v>
      </c>
      <c r="I32" s="62" t="str">
        <f>UPPER(IF(OR(H32="a",H32="as"),E31,IF(OR(H32="b",H32="bs"),E33,)))</f>
        <v>唐葳 </v>
      </c>
      <c r="J32" s="62"/>
      <c r="K32" s="49"/>
      <c r="L32" s="76"/>
      <c r="M32" s="71"/>
      <c r="N32" s="85"/>
      <c r="O32" s="52"/>
      <c r="P32" s="110"/>
      <c r="Q32" s="54"/>
    </row>
    <row r="33" spans="1:17" s="55" customFormat="1" ht="9" customHeight="1">
      <c r="A33" s="57">
        <v>14</v>
      </c>
      <c r="B33" s="45">
        <f>IF($D33="","",VLOOKUP($D33,'[3]女單準備名單'!$A$7:$P$22,15))</f>
        <v>0</v>
      </c>
      <c r="C33" s="45">
        <f>IF($D33="","",VLOOKUP($D33,'[3]女單準備名單'!$A$7:$P$22,16))</f>
        <v>0</v>
      </c>
      <c r="D33" s="46">
        <v>10</v>
      </c>
      <c r="E33" s="45" t="str">
        <f>UPPER(IF($D33="","",VLOOKUP($D33,'[3]女單準備名單'!$A$7:$P$22,2)))</f>
        <v>唐葳 </v>
      </c>
      <c r="F33" s="45"/>
      <c r="G33" s="45" t="str">
        <f>IF($D33="","",VLOOKUP($D33,'[3]女單準備名單'!$A$7:$P$22,4))</f>
        <v>大湖國小</v>
      </c>
      <c r="H33" s="64"/>
      <c r="I33" s="65">
        <v>61</v>
      </c>
      <c r="J33" s="66"/>
      <c r="K33" s="49"/>
      <c r="L33" s="76"/>
      <c r="M33" s="71"/>
      <c r="N33" s="85"/>
      <c r="O33" s="52"/>
      <c r="P33" s="110"/>
      <c r="Q33" s="54"/>
    </row>
    <row r="34" spans="1:17" s="55" customFormat="1" ht="9" customHeight="1">
      <c r="A34" s="57"/>
      <c r="B34" s="58"/>
      <c r="C34" s="58"/>
      <c r="D34" s="67"/>
      <c r="E34" s="49"/>
      <c r="F34" s="59"/>
      <c r="G34" s="49"/>
      <c r="H34" s="68"/>
      <c r="I34" s="60" t="s">
        <v>14</v>
      </c>
      <c r="J34" s="69" t="s">
        <v>356</v>
      </c>
      <c r="K34" s="62" t="str">
        <f>UPPER(IF(OR(J34="a",J34="as"),I32,IF(OR(J34="b",J34="bs"),I36,)))</f>
        <v>唐葳 </v>
      </c>
      <c r="L34" s="83"/>
      <c r="M34" s="71"/>
      <c r="N34" s="85"/>
      <c r="O34" s="52"/>
      <c r="P34" s="110"/>
      <c r="Q34" s="54"/>
    </row>
    <row r="35" spans="1:17" s="55" customFormat="1" ht="9" customHeight="1">
      <c r="A35" s="57">
        <v>15</v>
      </c>
      <c r="B35" s="45">
        <f>IF($D35="","",VLOOKUP($D35,'[3]女單準備名單'!$A$7:$P$22,15))</f>
        <v>0</v>
      </c>
      <c r="C35" s="45">
        <f>IF($D35="","",VLOOKUP($D35,'[3]女單準備名單'!$A$7:$P$22,16))</f>
        <v>0</v>
      </c>
      <c r="D35" s="46">
        <v>2</v>
      </c>
      <c r="E35" s="45" t="str">
        <f>UPPER(IF($D35="","",VLOOKUP($D35,'[3]女單準備名單'!$A$7:$P$22,2)))</f>
        <v>謝鈺葶</v>
      </c>
      <c r="F35" s="45"/>
      <c r="G35" s="45" t="str">
        <f>IF($D35="","",VLOOKUP($D35,'[3]女單準備名單'!$A$7:$P$22,4))</f>
        <v>新興國中</v>
      </c>
      <c r="H35" s="48"/>
      <c r="I35" s="72"/>
      <c r="J35" s="73"/>
      <c r="K35" s="65">
        <v>63</v>
      </c>
      <c r="L35" s="71"/>
      <c r="M35" s="71"/>
      <c r="N35" s="71"/>
      <c r="O35" s="52"/>
      <c r="P35" s="110"/>
      <c r="Q35" s="54"/>
    </row>
    <row r="36" spans="1:17" s="55" customFormat="1" ht="9" customHeight="1">
      <c r="A36" s="57"/>
      <c r="B36" s="58"/>
      <c r="C36" s="58"/>
      <c r="D36" s="58"/>
      <c r="E36" s="49"/>
      <c r="F36" s="59"/>
      <c r="G36" s="60" t="s">
        <v>14</v>
      </c>
      <c r="H36" s="61" t="s">
        <v>358</v>
      </c>
      <c r="I36" s="62" t="str">
        <f>UPPER(IF(OR(H36="a",H36="as"),E35,IF(OR(H36="b",H36="bs"),E37,)))</f>
        <v>楊怡安</v>
      </c>
      <c r="J36" s="75"/>
      <c r="K36" s="72"/>
      <c r="L36" s="71"/>
      <c r="M36" s="71"/>
      <c r="N36" s="71"/>
      <c r="O36" s="52"/>
      <c r="P36" s="110"/>
      <c r="Q36" s="54"/>
    </row>
    <row r="37" spans="1:17" s="55" customFormat="1" ht="9" customHeight="1">
      <c r="A37" s="44">
        <v>16</v>
      </c>
      <c r="B37" s="45">
        <f>IF($D37="","",VLOOKUP($D37,'[3]女單準備名單'!$A$7:$P$22,15))</f>
        <v>0</v>
      </c>
      <c r="C37" s="45">
        <f>IF($D37="","",VLOOKUP($D37,'[3]女單準備名單'!$A$7:$P$22,16))</f>
        <v>0</v>
      </c>
      <c r="D37" s="46">
        <v>8</v>
      </c>
      <c r="E37" s="47" t="str">
        <f>UPPER(IF($D37="","",VLOOKUP($D37,'[3]女單準備名單'!$A$7:$P$22,2)))</f>
        <v>楊怡安</v>
      </c>
      <c r="F37" s="45"/>
      <c r="G37" s="47" t="str">
        <f>IF($D37="","",VLOOKUP($D37,'[3]女單準備名單'!$A$7:$P$22,4))</f>
        <v>台北美國學校</v>
      </c>
      <c r="H37" s="77"/>
      <c r="I37" s="65" t="s">
        <v>235</v>
      </c>
      <c r="J37" s="49"/>
      <c r="K37" s="72"/>
      <c r="L37" s="71"/>
      <c r="M37" s="71"/>
      <c r="N37" s="71"/>
      <c r="O37" s="52"/>
      <c r="P37" s="110"/>
      <c r="Q37" s="54"/>
    </row>
    <row r="38" spans="1:17" s="55" customFormat="1" ht="9" customHeight="1">
      <c r="A38" s="111"/>
      <c r="B38" s="58"/>
      <c r="C38" s="58"/>
      <c r="D38" s="58"/>
      <c r="E38" s="78"/>
      <c r="F38" s="84"/>
      <c r="G38" s="49"/>
      <c r="H38" s="68"/>
      <c r="I38" s="49"/>
      <c r="J38" s="49"/>
      <c r="K38" s="72"/>
      <c r="L38" s="85"/>
      <c r="M38" s="85"/>
      <c r="N38" s="85"/>
      <c r="O38" s="112"/>
      <c r="P38" s="110"/>
      <c r="Q38" s="54"/>
    </row>
    <row r="39" spans="1:17" s="55" customFormat="1" ht="9" customHeight="1">
      <c r="A39" s="113"/>
      <c r="B39" s="114"/>
      <c r="C39" s="114"/>
      <c r="D39" s="115"/>
      <c r="E39" s="114"/>
      <c r="F39" s="114"/>
      <c r="G39" s="114"/>
      <c r="H39" s="115"/>
      <c r="I39" s="114"/>
      <c r="J39" s="114"/>
      <c r="K39" s="114"/>
      <c r="L39" s="116"/>
      <c r="M39" s="116"/>
      <c r="N39" s="116"/>
      <c r="O39" s="52"/>
      <c r="P39" s="53"/>
      <c r="Q39" s="54"/>
    </row>
    <row r="40" spans="1:17" s="55" customFormat="1" ht="9" customHeight="1">
      <c r="A40" s="111"/>
      <c r="B40" s="115"/>
      <c r="C40" s="115"/>
      <c r="D40" s="115"/>
      <c r="E40" s="114"/>
      <c r="F40" s="117"/>
      <c r="G40" s="118"/>
      <c r="H40" s="115"/>
      <c r="I40" s="114"/>
      <c r="J40" s="114"/>
      <c r="K40" s="114"/>
      <c r="L40" s="116"/>
      <c r="M40" s="116"/>
      <c r="N40" s="116"/>
      <c r="O40" s="52"/>
      <c r="P40" s="53"/>
      <c r="Q40" s="54"/>
    </row>
    <row r="41" spans="1:17" s="55" customFormat="1" ht="9" customHeight="1">
      <c r="A41" s="111"/>
      <c r="B41" s="114"/>
      <c r="C41" s="114"/>
      <c r="D41" s="115"/>
      <c r="E41" s="114"/>
      <c r="F41" s="114"/>
      <c r="G41" s="114"/>
      <c r="H41" s="115"/>
      <c r="I41" s="114"/>
      <c r="J41" s="119"/>
      <c r="K41" s="114"/>
      <c r="L41" s="116"/>
      <c r="M41" s="116"/>
      <c r="N41" s="116"/>
      <c r="O41" s="52"/>
      <c r="P41" s="53"/>
      <c r="Q41" s="54"/>
    </row>
    <row r="42" spans="1:17" s="55" customFormat="1" ht="9" customHeight="1">
      <c r="A42" s="111"/>
      <c r="B42" s="115"/>
      <c r="C42" s="115"/>
      <c r="D42" s="115"/>
      <c r="E42" s="114"/>
      <c r="F42" s="117"/>
      <c r="G42" s="114"/>
      <c r="H42" s="115"/>
      <c r="I42" s="118"/>
      <c r="J42" s="115"/>
      <c r="K42" s="114"/>
      <c r="L42" s="116"/>
      <c r="M42" s="116"/>
      <c r="N42" s="116"/>
      <c r="O42" s="52"/>
      <c r="P42" s="53"/>
      <c r="Q42" s="54"/>
    </row>
    <row r="43" spans="1:17" s="55" customFormat="1" ht="9" customHeight="1">
      <c r="A43" s="111"/>
      <c r="B43" s="114"/>
      <c r="C43" s="114"/>
      <c r="D43" s="115"/>
      <c r="E43" s="114"/>
      <c r="F43" s="114"/>
      <c r="G43" s="114"/>
      <c r="H43" s="115"/>
      <c r="I43" s="114"/>
      <c r="J43" s="114"/>
      <c r="K43" s="114"/>
      <c r="L43" s="116"/>
      <c r="M43" s="116"/>
      <c r="N43" s="116"/>
      <c r="O43" s="52"/>
      <c r="P43" s="53"/>
      <c r="Q43" s="96"/>
    </row>
    <row r="44" spans="1:17" s="55" customFormat="1" ht="9" customHeight="1">
      <c r="A44" s="111"/>
      <c r="B44" s="115"/>
      <c r="C44" s="115"/>
      <c r="D44" s="115"/>
      <c r="E44" s="114"/>
      <c r="F44" s="117"/>
      <c r="G44" s="118"/>
      <c r="H44" s="115"/>
      <c r="I44" s="114"/>
      <c r="J44" s="114"/>
      <c r="K44" s="114"/>
      <c r="L44" s="116"/>
      <c r="M44" s="116"/>
      <c r="N44" s="116"/>
      <c r="O44" s="52"/>
      <c r="P44" s="53"/>
      <c r="Q44" s="54"/>
    </row>
    <row r="45" spans="1:17" s="55" customFormat="1" ht="9" customHeight="1">
      <c r="A45" s="111"/>
      <c r="B45" s="114"/>
      <c r="C45" s="114"/>
      <c r="D45" s="115"/>
      <c r="E45" s="114"/>
      <c r="F45" s="114"/>
      <c r="G45" s="114"/>
      <c r="H45" s="115"/>
      <c r="I45" s="114"/>
      <c r="J45" s="114"/>
      <c r="K45" s="114"/>
      <c r="L45" s="116"/>
      <c r="M45" s="116"/>
      <c r="N45" s="116"/>
      <c r="O45" s="52"/>
      <c r="P45" s="53"/>
      <c r="Q45" s="54"/>
    </row>
    <row r="46" spans="1:17" s="55" customFormat="1" ht="9" customHeight="1">
      <c r="A46" s="111"/>
      <c r="B46" s="115"/>
      <c r="C46" s="115"/>
      <c r="D46" s="115"/>
      <c r="E46" s="114"/>
      <c r="F46" s="117"/>
      <c r="G46" s="114"/>
      <c r="H46" s="115"/>
      <c r="I46" s="114"/>
      <c r="J46" s="114"/>
      <c r="K46" s="118"/>
      <c r="L46" s="115"/>
      <c r="M46" s="114"/>
      <c r="N46" s="116"/>
      <c r="O46" s="52"/>
      <c r="P46" s="53"/>
      <c r="Q46" s="54"/>
    </row>
    <row r="47" spans="1:17" s="55" customFormat="1" ht="9" customHeight="1">
      <c r="A47" s="111"/>
      <c r="B47" s="114"/>
      <c r="C47" s="114"/>
      <c r="D47" s="115"/>
      <c r="E47" s="114"/>
      <c r="F47" s="114"/>
      <c r="G47" s="114"/>
      <c r="H47" s="115"/>
      <c r="I47" s="114"/>
      <c r="J47" s="114"/>
      <c r="K47" s="114"/>
      <c r="L47" s="116"/>
      <c r="M47" s="114"/>
      <c r="N47" s="116"/>
      <c r="O47" s="52"/>
      <c r="P47" s="53"/>
      <c r="Q47" s="54"/>
    </row>
    <row r="48" spans="1:17" s="55" customFormat="1" ht="9" customHeight="1">
      <c r="A48" s="111"/>
      <c r="B48" s="115"/>
      <c r="C48" s="115"/>
      <c r="D48" s="115"/>
      <c r="E48" s="114"/>
      <c r="F48" s="117"/>
      <c r="G48" s="118"/>
      <c r="H48" s="115"/>
      <c r="I48" s="114"/>
      <c r="J48" s="114"/>
      <c r="K48" s="114"/>
      <c r="L48" s="116"/>
      <c r="M48" s="116"/>
      <c r="N48" s="116"/>
      <c r="O48" s="52"/>
      <c r="P48" s="53"/>
      <c r="Q48" s="54"/>
    </row>
    <row r="49" spans="1:17" s="55" customFormat="1" ht="9" customHeight="1">
      <c r="A49" s="111"/>
      <c r="B49" s="114"/>
      <c r="C49" s="114"/>
      <c r="D49" s="115"/>
      <c r="E49" s="114"/>
      <c r="F49" s="114"/>
      <c r="G49" s="114"/>
      <c r="H49" s="115"/>
      <c r="I49" s="114"/>
      <c r="J49" s="119"/>
      <c r="K49" s="114"/>
      <c r="L49" s="116"/>
      <c r="M49" s="116"/>
      <c r="N49" s="116"/>
      <c r="O49" s="52"/>
      <c r="P49" s="53"/>
      <c r="Q49" s="54"/>
    </row>
    <row r="50" spans="1:17" s="55" customFormat="1" ht="9" customHeight="1">
      <c r="A50" s="111"/>
      <c r="B50" s="115"/>
      <c r="C50" s="115"/>
      <c r="D50" s="115"/>
      <c r="E50" s="114"/>
      <c r="F50" s="117"/>
      <c r="G50" s="114"/>
      <c r="H50" s="115"/>
      <c r="I50" s="118"/>
      <c r="J50" s="115"/>
      <c r="K50" s="114"/>
      <c r="L50" s="116"/>
      <c r="M50" s="116"/>
      <c r="N50" s="116"/>
      <c r="O50" s="52"/>
      <c r="P50" s="53"/>
      <c r="Q50" s="54"/>
    </row>
    <row r="51" spans="1:17" s="55" customFormat="1" ht="9" customHeight="1">
      <c r="A51" s="111"/>
      <c r="B51" s="114"/>
      <c r="C51" s="114"/>
      <c r="D51" s="115"/>
      <c r="E51" s="114"/>
      <c r="F51" s="114"/>
      <c r="G51" s="114"/>
      <c r="H51" s="115"/>
      <c r="I51" s="114"/>
      <c r="J51" s="114"/>
      <c r="K51" s="114"/>
      <c r="L51" s="116"/>
      <c r="M51" s="116"/>
      <c r="N51" s="116"/>
      <c r="O51" s="52"/>
      <c r="P51" s="53"/>
      <c r="Q51" s="54"/>
    </row>
    <row r="52" spans="1:17" s="55" customFormat="1" ht="9" customHeight="1">
      <c r="A52" s="111"/>
      <c r="B52" s="115"/>
      <c r="C52" s="115"/>
      <c r="D52" s="115"/>
      <c r="E52" s="114"/>
      <c r="F52" s="117"/>
      <c r="G52" s="118"/>
      <c r="H52" s="115"/>
      <c r="I52" s="114"/>
      <c r="J52" s="114"/>
      <c r="K52" s="114"/>
      <c r="L52" s="116"/>
      <c r="M52" s="116"/>
      <c r="N52" s="116"/>
      <c r="O52" s="52"/>
      <c r="P52" s="53"/>
      <c r="Q52" s="54"/>
    </row>
    <row r="53" spans="1:17" s="55" customFormat="1" ht="9" customHeight="1">
      <c r="A53" s="113"/>
      <c r="B53" s="114"/>
      <c r="C53" s="114"/>
      <c r="D53" s="115"/>
      <c r="E53" s="114"/>
      <c r="F53" s="114"/>
      <c r="G53" s="114"/>
      <c r="H53" s="115"/>
      <c r="I53" s="114"/>
      <c r="J53" s="114"/>
      <c r="K53" s="114"/>
      <c r="L53" s="114"/>
      <c r="M53" s="81"/>
      <c r="N53" s="81"/>
      <c r="O53" s="52"/>
      <c r="P53" s="53"/>
      <c r="Q53" s="54"/>
    </row>
    <row r="54" spans="1:17" s="55" customFormat="1" ht="9" customHeight="1">
      <c r="A54" s="111"/>
      <c r="B54" s="58"/>
      <c r="C54" s="58"/>
      <c r="D54" s="58"/>
      <c r="E54" s="78"/>
      <c r="F54" s="84"/>
      <c r="G54" s="49"/>
      <c r="H54" s="68"/>
      <c r="I54" s="49"/>
      <c r="J54" s="49"/>
      <c r="K54" s="72"/>
      <c r="L54" s="85"/>
      <c r="M54" s="85"/>
      <c r="N54" s="85"/>
      <c r="O54" s="112"/>
      <c r="P54" s="110"/>
      <c r="Q54" s="54"/>
    </row>
    <row r="55" spans="1:17" s="55" customFormat="1" ht="9" customHeight="1">
      <c r="A55" s="113"/>
      <c r="B55" s="114"/>
      <c r="C55" s="114"/>
      <c r="D55" s="115"/>
      <c r="E55" s="114"/>
      <c r="F55" s="114"/>
      <c r="G55" s="114"/>
      <c r="H55" s="115"/>
      <c r="I55" s="114"/>
      <c r="J55" s="114"/>
      <c r="K55" s="114"/>
      <c r="L55" s="116"/>
      <c r="M55" s="116"/>
      <c r="N55" s="116"/>
      <c r="O55" s="52"/>
      <c r="P55" s="53"/>
      <c r="Q55" s="54"/>
    </row>
    <row r="56" spans="1:17" s="55" customFormat="1" ht="9" customHeight="1">
      <c r="A56" s="111"/>
      <c r="B56" s="115"/>
      <c r="C56" s="115"/>
      <c r="D56" s="115"/>
      <c r="E56" s="114"/>
      <c r="F56" s="117"/>
      <c r="G56" s="118"/>
      <c r="H56" s="115"/>
      <c r="I56" s="114"/>
      <c r="J56" s="114"/>
      <c r="K56" s="114"/>
      <c r="L56" s="116"/>
      <c r="M56" s="116"/>
      <c r="N56" s="116"/>
      <c r="O56" s="52"/>
      <c r="P56" s="53"/>
      <c r="Q56" s="54"/>
    </row>
    <row r="57" spans="1:17" s="55" customFormat="1" ht="9" customHeight="1">
      <c r="A57" s="111"/>
      <c r="B57" s="114"/>
      <c r="C57" s="114"/>
      <c r="D57" s="115"/>
      <c r="E57" s="114"/>
      <c r="F57" s="114"/>
      <c r="G57" s="114"/>
      <c r="H57" s="115"/>
      <c r="I57" s="114"/>
      <c r="J57" s="119"/>
      <c r="K57" s="114"/>
      <c r="L57" s="116"/>
      <c r="M57" s="116"/>
      <c r="N57" s="116"/>
      <c r="O57" s="52"/>
      <c r="P57" s="53"/>
      <c r="Q57" s="54"/>
    </row>
    <row r="58" spans="1:17" s="55" customFormat="1" ht="9" customHeight="1">
      <c r="A58" s="111"/>
      <c r="B58" s="115"/>
      <c r="C58" s="115"/>
      <c r="D58" s="115"/>
      <c r="E58" s="114"/>
      <c r="F58" s="117"/>
      <c r="G58" s="114"/>
      <c r="H58" s="115"/>
      <c r="I58" s="118"/>
      <c r="J58" s="115"/>
      <c r="K58" s="114"/>
      <c r="L58" s="116"/>
      <c r="M58" s="116"/>
      <c r="N58" s="116"/>
      <c r="O58" s="52"/>
      <c r="P58" s="53"/>
      <c r="Q58" s="54"/>
    </row>
    <row r="59" spans="1:17" s="55" customFormat="1" ht="9" customHeight="1">
      <c r="A59" s="111"/>
      <c r="B59" s="114"/>
      <c r="C59" s="114"/>
      <c r="D59" s="115"/>
      <c r="E59" s="114"/>
      <c r="F59" s="114"/>
      <c r="G59" s="114"/>
      <c r="H59" s="115"/>
      <c r="I59" s="114"/>
      <c r="J59" s="114"/>
      <c r="K59" s="114"/>
      <c r="L59" s="116"/>
      <c r="M59" s="116"/>
      <c r="N59" s="116"/>
      <c r="O59" s="52"/>
      <c r="P59" s="53"/>
      <c r="Q59" s="96"/>
    </row>
    <row r="60" spans="1:17" s="55" customFormat="1" ht="9" customHeight="1">
      <c r="A60" s="111"/>
      <c r="B60" s="115"/>
      <c r="C60" s="115"/>
      <c r="D60" s="115"/>
      <c r="E60" s="114"/>
      <c r="F60" s="117"/>
      <c r="G60" s="118"/>
      <c r="H60" s="115"/>
      <c r="I60" s="114"/>
      <c r="J60" s="114"/>
      <c r="K60" s="114"/>
      <c r="L60" s="116"/>
      <c r="M60" s="116"/>
      <c r="N60" s="116"/>
      <c r="O60" s="52"/>
      <c r="P60" s="53"/>
      <c r="Q60" s="54"/>
    </row>
    <row r="61" spans="1:17" s="55" customFormat="1" ht="9" customHeight="1">
      <c r="A61" s="111"/>
      <c r="B61" s="114"/>
      <c r="C61" s="114"/>
      <c r="D61" s="115"/>
      <c r="E61" s="114"/>
      <c r="F61" s="114"/>
      <c r="G61" s="114"/>
      <c r="H61" s="115"/>
      <c r="I61" s="114"/>
      <c r="J61" s="114"/>
      <c r="K61" s="114"/>
      <c r="L61" s="116"/>
      <c r="M61" s="116"/>
      <c r="N61" s="116"/>
      <c r="O61" s="52"/>
      <c r="P61" s="53"/>
      <c r="Q61" s="54"/>
    </row>
    <row r="62" spans="1:17" s="55" customFormat="1" ht="9" customHeight="1">
      <c r="A62" s="111"/>
      <c r="B62" s="115"/>
      <c r="C62" s="115"/>
      <c r="D62" s="115"/>
      <c r="E62" s="114"/>
      <c r="F62" s="117"/>
      <c r="G62" s="114"/>
      <c r="H62" s="115"/>
      <c r="I62" s="114"/>
      <c r="J62" s="114"/>
      <c r="K62" s="118"/>
      <c r="L62" s="115"/>
      <c r="M62" s="114"/>
      <c r="N62" s="116"/>
      <c r="O62" s="52"/>
      <c r="P62" s="53"/>
      <c r="Q62" s="54"/>
    </row>
    <row r="63" spans="1:17" s="55" customFormat="1" ht="9" customHeight="1">
      <c r="A63" s="111"/>
      <c r="B63" s="114"/>
      <c r="C63" s="114"/>
      <c r="D63" s="115"/>
      <c r="E63" s="114"/>
      <c r="F63" s="114"/>
      <c r="G63" s="114"/>
      <c r="H63" s="115"/>
      <c r="I63" s="114"/>
      <c r="J63" s="114"/>
      <c r="K63" s="114"/>
      <c r="L63" s="116"/>
      <c r="M63" s="114"/>
      <c r="N63" s="116"/>
      <c r="O63" s="52"/>
      <c r="P63" s="53"/>
      <c r="Q63" s="54"/>
    </row>
    <row r="64" spans="1:17" s="55" customFormat="1" ht="9" customHeight="1">
      <c r="A64" s="111"/>
      <c r="B64" s="115"/>
      <c r="C64" s="115"/>
      <c r="D64" s="115"/>
      <c r="E64" s="114"/>
      <c r="F64" s="117"/>
      <c r="G64" s="118"/>
      <c r="H64" s="115"/>
      <c r="I64" s="114"/>
      <c r="J64" s="114"/>
      <c r="K64" s="114"/>
      <c r="L64" s="116"/>
      <c r="M64" s="116"/>
      <c r="N64" s="116"/>
      <c r="O64" s="52"/>
      <c r="P64" s="53"/>
      <c r="Q64" s="54"/>
    </row>
    <row r="65" spans="1:17" s="55" customFormat="1" ht="9" customHeight="1">
      <c r="A65" s="111"/>
      <c r="B65" s="114"/>
      <c r="C65" s="114"/>
      <c r="D65" s="115"/>
      <c r="E65" s="114"/>
      <c r="F65" s="114"/>
      <c r="G65" s="114"/>
      <c r="H65" s="115"/>
      <c r="I65" s="114"/>
      <c r="J65" s="119"/>
      <c r="K65" s="114"/>
      <c r="L65" s="116"/>
      <c r="M65" s="116"/>
      <c r="N65" s="116"/>
      <c r="O65" s="52"/>
      <c r="P65" s="53"/>
      <c r="Q65" s="54"/>
    </row>
    <row r="66" spans="1:17" s="55" customFormat="1" ht="9" customHeight="1">
      <c r="A66" s="111"/>
      <c r="B66" s="115"/>
      <c r="C66" s="115"/>
      <c r="D66" s="115"/>
      <c r="E66" s="114"/>
      <c r="F66" s="117"/>
      <c r="G66" s="114"/>
      <c r="H66" s="115"/>
      <c r="I66" s="118"/>
      <c r="J66" s="115"/>
      <c r="K66" s="114"/>
      <c r="L66" s="116"/>
      <c r="M66" s="116"/>
      <c r="N66" s="116"/>
      <c r="O66" s="52"/>
      <c r="P66" s="53"/>
      <c r="Q66" s="54"/>
    </row>
    <row r="67" spans="1:17" s="55" customFormat="1" ht="9" customHeight="1">
      <c r="A67" s="111"/>
      <c r="B67" s="114"/>
      <c r="C67" s="114"/>
      <c r="D67" s="115"/>
      <c r="E67" s="114"/>
      <c r="F67" s="114"/>
      <c r="G67" s="114"/>
      <c r="H67" s="115"/>
      <c r="I67" s="114"/>
      <c r="J67" s="114"/>
      <c r="K67" s="114"/>
      <c r="L67" s="116"/>
      <c r="M67" s="116"/>
      <c r="N67" s="116"/>
      <c r="O67" s="52"/>
      <c r="P67" s="53"/>
      <c r="Q67" s="54"/>
    </row>
  </sheetData>
  <sheetProtection/>
  <mergeCells count="1">
    <mergeCell ref="A4:C4"/>
  </mergeCells>
  <conditionalFormatting sqref="F67:G67 F51:G51 F53:G53 F39:G39 F41:G41 F43:G43 F45:G45 F47:G47 F23 F25 F27 F29 F31 F33 F35 F37 F49:G49 F55:G55 F57:G57 F59:G59 F61:G61 F63:G63 F65:G65 F7 F9 F11 F13 F15 F17 F19 F21">
    <cfRule type="expression" priority="42" dxfId="420" stopIfTrue="1">
      <formula>AND($D7&lt;9,$C7&gt;0)</formula>
    </cfRule>
  </conditionalFormatting>
  <conditionalFormatting sqref="G40 G60 I50 G24 G48 G32 I58 G36 G56 I66 G64 I10 K46 G28 K14 I18 I26 I34 K30 K62 G44 I42 G52 G8 G16 G20 G12 M22">
    <cfRule type="expression" priority="39" dxfId="417" stopIfTrue="1">
      <formula>AND($M$1="CU",G8="Umpire")</formula>
    </cfRule>
    <cfRule type="expression" priority="40" dxfId="418" stopIfTrue="1">
      <formula>AND($M$1="CU",G8&lt;&gt;"Umpire",H8&lt;&gt;"")</formula>
    </cfRule>
    <cfRule type="expression" priority="41" dxfId="419" stopIfTrue="1">
      <formula>AND($M$1="CU",G8&lt;&gt;"Umpire")</formula>
    </cfRule>
  </conditionalFormatting>
  <conditionalFormatting sqref="D53 D47 D45 D43 D41 D39 D67 D49 D65 D63 D61 D59 D57 D55 D51">
    <cfRule type="expression" priority="38" dxfId="423" stopIfTrue="1">
      <formula>AND($D39&lt;9,$C39&gt;0)</formula>
    </cfRule>
  </conditionalFormatting>
  <conditionalFormatting sqref="E55 E57 E59 E61 E63 E65 E67 E39 E41 E43 E45 E47 E49 E51 E53">
    <cfRule type="cellIs" priority="36" dxfId="424" operator="equal" stopIfTrue="1">
      <formula>"Bye"</formula>
    </cfRule>
    <cfRule type="expression" priority="37" dxfId="420" stopIfTrue="1">
      <formula>AND($D39&lt;9,$C39&gt;0)</formula>
    </cfRule>
  </conditionalFormatting>
  <conditionalFormatting sqref="K10 K18 K26 K34 M30 M62 K58 K66 M14 M46 K42 K50 O22 I8 I12 I16 I20 I24 I28 I32 I36 I56 I60 I64 I40 I44 I48 I52">
    <cfRule type="expression" priority="34" dxfId="420" stopIfTrue="1">
      <formula>H8="as"</formula>
    </cfRule>
    <cfRule type="expression" priority="35" dxfId="420" stopIfTrue="1">
      <formula>H8="bs"</formula>
    </cfRule>
  </conditionalFormatting>
  <conditionalFormatting sqref="B7 B9 B11 B13 B15 B17 B19 B21 B23 B25 B27 B29 B31 B33 B35 B37 B55 B57 B59 B61 B63 B65 B67 B39 B41 B43 B45 B47 B49 B51 B53">
    <cfRule type="cellIs" priority="32" dxfId="421" operator="equal" stopIfTrue="1">
      <formula>"QA"</formula>
    </cfRule>
    <cfRule type="cellIs" priority="33" dxfId="421" operator="equal" stopIfTrue="1">
      <formula>"DA"</formula>
    </cfRule>
  </conditionalFormatting>
  <conditionalFormatting sqref="H8 H12 H16 H20 H24 H28 H32 H36 L30 L14 J10 J34 J18 J26 N22">
    <cfRule type="expression" priority="31" dxfId="422" stopIfTrue="1">
      <formula>$M$1="CU"</formula>
    </cfRule>
  </conditionalFormatting>
  <conditionalFormatting sqref="E35 E37 E25 E33 E31 E29 E27 E23 E19 E21 E9 E17 E15 E13 E11 E7">
    <cfRule type="cellIs" priority="30" dxfId="424" operator="equal" stopIfTrue="1">
      <formula>"Bye"</formula>
    </cfRule>
  </conditionalFormatting>
  <conditionalFormatting sqref="D7 D9 D11 D13 D15 D17 D19 D21 D23 D25 D27 D29 D31 D33 D35 D37">
    <cfRule type="expression" priority="29" dxfId="423" stopIfTrue="1">
      <formula>$D7&lt;5</formula>
    </cfRule>
  </conditionalFormatting>
  <conditionalFormatting sqref="F67:G67 F51:G51 F53:G53 F39:G39 F41:G41 F43:G43 F45:G45 F47:G47 F23 F25 F27 F29 F31 F33 F35 F37 F49:G49 F55:G55 F57:G57 F59:G59 F61:G61 F63:G63 F65:G65 F7 F9 F11 F13 F15 F17 F19 F21">
    <cfRule type="expression" priority="28" dxfId="420" stopIfTrue="1">
      <formula>AND($D7&lt;9,$C7&gt;0)</formula>
    </cfRule>
  </conditionalFormatting>
  <conditionalFormatting sqref="G40 G60 I50 G24 G48 G32 I58 G36 G56 I66 G64 I10 K46 G28 K14 I18 I26 I34 K30 K62 G44 I42 G52 G8 G16 G20 G12 M22">
    <cfRule type="expression" priority="25" dxfId="417" stopIfTrue="1">
      <formula>AND($M$1="CU",G8="Umpire")</formula>
    </cfRule>
    <cfRule type="expression" priority="26" dxfId="418" stopIfTrue="1">
      <formula>AND($M$1="CU",G8&lt;&gt;"Umpire",H8&lt;&gt;"")</formula>
    </cfRule>
    <cfRule type="expression" priority="27" dxfId="419" stopIfTrue="1">
      <formula>AND($M$1="CU",G8&lt;&gt;"Umpire")</formula>
    </cfRule>
  </conditionalFormatting>
  <conditionalFormatting sqref="D53 D47 D45 D43 D41 D39 D67 D49 D65 D63 D61 D59 D57 D55 D51">
    <cfRule type="expression" priority="24" dxfId="423" stopIfTrue="1">
      <formula>AND($D39&lt;9,$C39&gt;0)</formula>
    </cfRule>
  </conditionalFormatting>
  <conditionalFormatting sqref="E55 E57 E59 E61 E63 E65 E67 E39 E41 E43 E45 E47 E49 E51 E53">
    <cfRule type="cellIs" priority="22" dxfId="424" operator="equal" stopIfTrue="1">
      <formula>"Bye"</formula>
    </cfRule>
    <cfRule type="expression" priority="23" dxfId="420" stopIfTrue="1">
      <formula>AND($D39&lt;9,$C39&gt;0)</formula>
    </cfRule>
  </conditionalFormatting>
  <conditionalFormatting sqref="K10 K18 K26 K34 M30 M62 K58 K66 M14 M46 K42 K50 O22 I8 I12 I16 I20 I24 I28 I32 I36 I56 I60 I64 I40 I44 I48 I52">
    <cfRule type="expression" priority="20" dxfId="420" stopIfTrue="1">
      <formula>H8="as"</formula>
    </cfRule>
    <cfRule type="expression" priority="21" dxfId="420" stopIfTrue="1">
      <formula>H8="bs"</formula>
    </cfRule>
  </conditionalFormatting>
  <conditionalFormatting sqref="B7 B9 B11 B13 B15 B17 B19 B21 B23 B25 B27 B29 B31 B33 B35 B37 B55 B57 B59 B61 B63 B65 B67 B39 B41 B43 B45 B47 B49 B51 B53">
    <cfRule type="cellIs" priority="18" dxfId="421" operator="equal" stopIfTrue="1">
      <formula>"QA"</formula>
    </cfRule>
    <cfRule type="cellIs" priority="19" dxfId="421" operator="equal" stopIfTrue="1">
      <formula>"DA"</formula>
    </cfRule>
  </conditionalFormatting>
  <conditionalFormatting sqref="H8 H12 H16 H20 H24 H28 H32 H36 L30 L14 J10 J34 J18 J26 N22">
    <cfRule type="expression" priority="17" dxfId="422" stopIfTrue="1">
      <formula>$M$1="CU"</formula>
    </cfRule>
  </conditionalFormatting>
  <conditionalFormatting sqref="E35 E37 E25 E33 E31 E29 E27 E23 E19 E21 E9 E17 E15 E13 E11 E7">
    <cfRule type="cellIs" priority="16" dxfId="424" operator="equal" stopIfTrue="1">
      <formula>"Bye"</formula>
    </cfRule>
  </conditionalFormatting>
  <conditionalFormatting sqref="D7 D9 D11 D13 D15 D17 D19 D21 D23 D25 D27 D29 D31 D33 D35 D37">
    <cfRule type="expression" priority="15" dxfId="423" stopIfTrue="1">
      <formula>$D7&lt;5</formula>
    </cfRule>
  </conditionalFormatting>
  <conditionalFormatting sqref="F67:G67 F51:G51 F53:G53 F39:G39 F41:G41 F43:G43 F45:G45 F47:G47 F23 F25 F27 F29 F31 F33 F35 F37 F49:G49 F55:G55 F57:G57 F59:G59 F61:G61 F63:G63 F65:G65 F7 F9 F11 F13 F15 F17 F19 F21">
    <cfRule type="expression" priority="14" dxfId="420" stopIfTrue="1">
      <formula>AND($D7&lt;9,$C7&gt;0)</formula>
    </cfRule>
  </conditionalFormatting>
  <conditionalFormatting sqref="G40 G60 I50 G24 G48 G32 I58 G36 G56 I66 G64 I10 K46 G28 K14 I18 I26 I34 K30 K62 G44 I42 G52 G8 G16 G20 G12 M22">
    <cfRule type="expression" priority="11" dxfId="417" stopIfTrue="1">
      <formula>AND($M$1="CU",G8="Umpire")</formula>
    </cfRule>
    <cfRule type="expression" priority="12" dxfId="418" stopIfTrue="1">
      <formula>AND($M$1="CU",G8&lt;&gt;"Umpire",H8&lt;&gt;"")</formula>
    </cfRule>
    <cfRule type="expression" priority="13" dxfId="419" stopIfTrue="1">
      <formula>AND($M$1="CU",G8&lt;&gt;"Umpire")</formula>
    </cfRule>
  </conditionalFormatting>
  <conditionalFormatting sqref="D53 D47 D45 D43 D41 D39 D67 D49 D65 D63 D61 D59 D57 D55 D51">
    <cfRule type="expression" priority="10" dxfId="423" stopIfTrue="1">
      <formula>AND($D39&lt;9,$C39&gt;0)</formula>
    </cfRule>
  </conditionalFormatting>
  <conditionalFormatting sqref="E55 E57 E59 E61 E63 E65 E67 E39 E41 E43 E45 E47 E49 E51 E53">
    <cfRule type="cellIs" priority="8" dxfId="424" operator="equal" stopIfTrue="1">
      <formula>"Bye"</formula>
    </cfRule>
    <cfRule type="expression" priority="9" dxfId="420" stopIfTrue="1">
      <formula>AND($D39&lt;9,$C39&gt;0)</formula>
    </cfRule>
  </conditionalFormatting>
  <conditionalFormatting sqref="K10 K18 K26 K34 M30 M62 K58 K66 M14 M46 K42 K50 O22 I8 I12 I16 I20 I24 I28 I32 I36 I56 I60 I64 I40 I44 I48 I52">
    <cfRule type="expression" priority="6" dxfId="420" stopIfTrue="1">
      <formula>H8="as"</formula>
    </cfRule>
    <cfRule type="expression" priority="7" dxfId="420" stopIfTrue="1">
      <formula>H8="bs"</formula>
    </cfRule>
  </conditionalFormatting>
  <conditionalFormatting sqref="B7 B9 B11 B13 B15 B17 B19 B21 B23 B25 B27 B29 B31 B33 B35 B37 B55 B57 B59 B61 B63 B65 B67 B39 B41 B43 B45 B47 B49 B51 B53">
    <cfRule type="cellIs" priority="4" dxfId="421" operator="equal" stopIfTrue="1">
      <formula>"QA"</formula>
    </cfRule>
    <cfRule type="cellIs" priority="5" dxfId="421" operator="equal" stopIfTrue="1">
      <formula>"DA"</formula>
    </cfRule>
  </conditionalFormatting>
  <conditionalFormatting sqref="H8 H12 H16 H20 H24 H28 H32 H36 L30 L14 J10 J34 J18 J26 N22">
    <cfRule type="expression" priority="3" dxfId="422" stopIfTrue="1">
      <formula>$M$1="CU"</formula>
    </cfRule>
  </conditionalFormatting>
  <conditionalFormatting sqref="E35 E37 E25 E33 E31 E29 E27 E23 E19 E21 E9 E17 E15 E13 E11 E7">
    <cfRule type="cellIs" priority="2" dxfId="424" operator="equal" stopIfTrue="1">
      <formula>"Bye"</formula>
    </cfRule>
  </conditionalFormatting>
  <conditionalFormatting sqref="D7 D9 D11 D13 D15 D17 D19 D21 D23 D25 D27 D29 D31 D33 D35 D37">
    <cfRule type="expression" priority="1" dxfId="423" stopIfTrue="1">
      <formula>$D7&lt;5</formula>
    </cfRule>
  </conditionalFormatting>
  <dataValidations count="1">
    <dataValidation type="list" allowBlank="1" showInputMessage="1" sqref="G40 I66 G56 G44 G36 G52 G60 G48 G24 G28 G64 G32 G20 G8 G12 G16 I58 K30 K62 I34 I26 I18 I10 K14 I50 I42 K46 M22">
      <formula1>$S$7:$S$16</formula1>
    </dataValidation>
  </dataValidations>
  <printOptions/>
  <pageMargins left="0.7" right="0.7" top="0.75" bottom="0.75" header="0.3" footer="0.3"/>
  <pageSetup orientation="portrait" paperSize="9"/>
  <drawing r:id="rId3"/>
  <legacyDrawing r:id="rId2"/>
</worksheet>
</file>

<file path=xl/worksheets/sheet7.xml><?xml version="1.0" encoding="utf-8"?>
<worksheet xmlns="http://schemas.openxmlformats.org/spreadsheetml/2006/main" xmlns:r="http://schemas.openxmlformats.org/officeDocument/2006/relationships">
  <dimension ref="A1:S72"/>
  <sheetViews>
    <sheetView zoomScalePageLayoutView="0" workbookViewId="0" topLeftCell="A1">
      <selection activeCell="A1" sqref="A1:IV16384"/>
    </sheetView>
  </sheetViews>
  <sheetFormatPr defaultColWidth="9.00390625" defaultRowHeight="15.75"/>
  <cols>
    <col min="1" max="2" width="2.875" style="106" customWidth="1"/>
    <col min="3" max="3" width="4.125" style="106" customWidth="1"/>
    <col min="4" max="4" width="3.75390625" style="106" customWidth="1"/>
    <col min="5" max="5" width="11.125" style="106" customWidth="1"/>
    <col min="6" max="6" width="6.75390625" style="106" customWidth="1"/>
    <col min="7" max="7" width="5.125" style="106" customWidth="1"/>
    <col min="8" max="8" width="1.4921875" style="107" customWidth="1"/>
    <col min="9" max="9" width="9.375" style="106" customWidth="1"/>
    <col min="10" max="10" width="1.4921875" style="107" customWidth="1"/>
    <col min="11" max="11" width="9.375" style="106" customWidth="1"/>
    <col min="12" max="12" width="1.4921875" style="108" customWidth="1"/>
    <col min="13" max="13" width="9.375" style="106" customWidth="1"/>
    <col min="14" max="14" width="1.4921875" style="107" customWidth="1"/>
    <col min="15" max="15" width="9.375" style="106" customWidth="1"/>
    <col min="16" max="16" width="1.4921875" style="108" customWidth="1"/>
    <col min="17" max="17" width="0" style="106" hidden="1" customWidth="1"/>
    <col min="18" max="18" width="7.25390625" style="106" customWidth="1"/>
    <col min="19" max="19" width="10.00390625" style="106" hidden="1" customWidth="1"/>
    <col min="20" max="16384" width="9.00390625" style="106" customWidth="1"/>
  </cols>
  <sheetData>
    <row r="1" spans="1:16" s="9" customFormat="1" ht="21.75" customHeight="1">
      <c r="A1" s="1" t="str">
        <f>'[4]Week SetUp'!$A$6</f>
        <v>FILA盃全國乙組網球排名賽</v>
      </c>
      <c r="B1" s="2"/>
      <c r="C1" s="3"/>
      <c r="D1" s="3"/>
      <c r="E1" s="3"/>
      <c r="F1" s="3"/>
      <c r="G1" s="3"/>
      <c r="H1" s="4"/>
      <c r="I1" s="5" t="s">
        <v>17</v>
      </c>
      <c r="J1" s="4"/>
      <c r="K1" s="6"/>
      <c r="L1" s="4"/>
      <c r="M1" s="4" t="s">
        <v>0</v>
      </c>
      <c r="N1" s="4"/>
      <c r="O1" s="7"/>
      <c r="P1" s="8"/>
    </row>
    <row r="2" spans="1:16" s="15" customFormat="1" ht="12.75">
      <c r="A2" s="10" t="str">
        <f>'[4]Week SetUp'!$A$8</f>
        <v>FILA盃全國乙組網球排名賽</v>
      </c>
      <c r="B2" s="11"/>
      <c r="C2" s="12"/>
      <c r="D2" s="12"/>
      <c r="E2" s="12"/>
      <c r="F2" s="12"/>
      <c r="G2" s="12"/>
      <c r="H2" s="13"/>
      <c r="I2" s="14"/>
      <c r="J2" s="13"/>
      <c r="K2" s="6"/>
      <c r="L2" s="13"/>
      <c r="M2" s="12"/>
      <c r="N2" s="13"/>
      <c r="O2" s="12"/>
      <c r="P2" s="13"/>
    </row>
    <row r="3" spans="1:16" s="22" customFormat="1" ht="9">
      <c r="A3" s="16" t="s">
        <v>1</v>
      </c>
      <c r="B3" s="17"/>
      <c r="C3" s="17"/>
      <c r="D3" s="17"/>
      <c r="E3" s="18"/>
      <c r="F3" s="16" t="s">
        <v>2</v>
      </c>
      <c r="G3" s="17"/>
      <c r="H3" s="19"/>
      <c r="I3" s="16" t="s">
        <v>3</v>
      </c>
      <c r="J3" s="20"/>
      <c r="K3" s="120"/>
      <c r="L3" s="20"/>
      <c r="M3" s="17"/>
      <c r="N3" s="19"/>
      <c r="O3" s="18"/>
      <c r="P3" s="21" t="s">
        <v>4</v>
      </c>
    </row>
    <row r="4" spans="1:16" s="28" customFormat="1" ht="11.25" customHeight="1" thickBot="1">
      <c r="A4" s="458" t="str">
        <f>'[4]Week SetUp'!$A$10</f>
        <v>20~21/03/2010</v>
      </c>
      <c r="B4" s="458"/>
      <c r="C4" s="458"/>
      <c r="D4" s="23"/>
      <c r="E4" s="23"/>
      <c r="F4" s="23" t="str">
        <f>'[4]Week SetUp'!$C$10</f>
        <v>臺北內湖彩虹河濱公園</v>
      </c>
      <c r="G4" s="23"/>
      <c r="H4" s="24"/>
      <c r="I4" s="25">
        <f>'[4]Week SetUp'!$D$10</f>
        <v>0</v>
      </c>
      <c r="J4" s="24"/>
      <c r="K4" s="121">
        <f>'[4]Week SetUp'!$A$12</f>
        <v>0</v>
      </c>
      <c r="L4" s="24"/>
      <c r="M4" s="23"/>
      <c r="N4" s="24"/>
      <c r="O4" s="23"/>
      <c r="P4" s="27" t="str">
        <f>'[4]Week SetUp'!$E$10</f>
        <v>王凌華</v>
      </c>
    </row>
    <row r="5" spans="1:16" s="36" customFormat="1" ht="9.75">
      <c r="A5" s="29"/>
      <c r="B5" s="30" t="s">
        <v>5</v>
      </c>
      <c r="C5" s="31" t="s">
        <v>6</v>
      </c>
      <c r="D5" s="31" t="s">
        <v>7</v>
      </c>
      <c r="E5" s="32" t="s">
        <v>8</v>
      </c>
      <c r="F5" s="33"/>
      <c r="G5" s="32" t="s">
        <v>9</v>
      </c>
      <c r="H5" s="34"/>
      <c r="I5" s="31" t="s">
        <v>10</v>
      </c>
      <c r="J5" s="34"/>
      <c r="K5" s="31" t="s">
        <v>18</v>
      </c>
      <c r="L5" s="34"/>
      <c r="M5" s="31" t="s">
        <v>11</v>
      </c>
      <c r="N5" s="34"/>
      <c r="O5" s="31" t="s">
        <v>12</v>
      </c>
      <c r="P5" s="35"/>
    </row>
    <row r="6" spans="1:16" s="36" customFormat="1" ht="3.75" customHeight="1" thickBot="1">
      <c r="A6" s="37"/>
      <c r="B6" s="38"/>
      <c r="C6" s="39"/>
      <c r="D6" s="38"/>
      <c r="E6" s="40"/>
      <c r="F6" s="41"/>
      <c r="G6" s="40"/>
      <c r="H6" s="42"/>
      <c r="I6" s="38"/>
      <c r="J6" s="42"/>
      <c r="K6" s="38"/>
      <c r="L6" s="42"/>
      <c r="M6" s="38"/>
      <c r="N6" s="42"/>
      <c r="O6" s="38"/>
      <c r="P6" s="43"/>
    </row>
    <row r="7" spans="1:19" s="55" customFormat="1" ht="9" customHeight="1">
      <c r="A7" s="44" t="s">
        <v>19</v>
      </c>
      <c r="B7" s="45">
        <f>IF($D7="","",VLOOKUP($D7,'[4]男單準備名單'!$A$7:$P$70,15))</f>
        <v>0</v>
      </c>
      <c r="C7" s="45">
        <f>IF($D7="","",VLOOKUP($D7,'[4]男單準備名單'!$A$7:$P$70,16))</f>
        <v>0</v>
      </c>
      <c r="D7" s="46">
        <v>6</v>
      </c>
      <c r="E7" s="47" t="str">
        <f>UPPER(IF($D7="","",VLOOKUP($D7,'[4]男單準備名單'!$A$7:$P$70,2)))</f>
        <v>賴泓榮</v>
      </c>
      <c r="F7" s="47"/>
      <c r="G7" s="47" t="str">
        <f>IF($D7="","",VLOOKUP($D7,'[4]男單準備名單'!$A$7:$P$70,4))</f>
        <v>台北體院</v>
      </c>
      <c r="H7" s="122"/>
      <c r="I7" s="62" t="str">
        <f>UPPER(IF(OR(H8="a",H8="as"),E7,IF(OR(H8="b",H8="bs"),E8,)))</f>
        <v>賴泓榮</v>
      </c>
      <c r="J7" s="70"/>
      <c r="K7" s="71"/>
      <c r="L7" s="71"/>
      <c r="M7" s="71"/>
      <c r="N7" s="71"/>
      <c r="O7" s="71"/>
      <c r="P7" s="71"/>
      <c r="Q7" s="54"/>
      <c r="S7" s="56" t="e">
        <f>#REF!</f>
        <v>#REF!</v>
      </c>
    </row>
    <row r="8" spans="1:19" s="55" customFormat="1" ht="9" customHeight="1">
      <c r="A8" s="57" t="s">
        <v>20</v>
      </c>
      <c r="B8" s="45">
        <f>IF($D8="","",VLOOKUP($D8,'[4]男單準備名單'!$A$7:$P$70,15))</f>
        <v>0</v>
      </c>
      <c r="C8" s="45">
        <f>IF($D8="","",VLOOKUP($D8,'[4]男單準備名單'!$A$7:$P$70,16))</f>
        <v>0</v>
      </c>
      <c r="D8" s="46">
        <v>35</v>
      </c>
      <c r="E8" s="45" t="str">
        <f>UPPER(IF($D8="","",VLOOKUP($D8,'[4]男單準備名單'!$A$7:$P$70,2)))</f>
        <v>BYE</v>
      </c>
      <c r="F8" s="45"/>
      <c r="G8" s="45">
        <f>IF($D8="","",VLOOKUP($D8,'[4]男單準備名單'!$A$7:$P$70,4))</f>
        <v>0</v>
      </c>
      <c r="H8" s="123" t="s">
        <v>356</v>
      </c>
      <c r="I8" s="65"/>
      <c r="J8" s="61" t="s">
        <v>356</v>
      </c>
      <c r="K8" s="62" t="str">
        <f>UPPER(IF(OR(J8="a",J8="as"),I7,IF(OR(J8="b",J8="bs"),I9,)))</f>
        <v>賴泓榮</v>
      </c>
      <c r="L8" s="70"/>
      <c r="M8" s="71"/>
      <c r="N8" s="71"/>
      <c r="O8" s="71"/>
      <c r="P8" s="71"/>
      <c r="Q8" s="54"/>
      <c r="S8" s="63" t="e">
        <f>#REF!</f>
        <v>#REF!</v>
      </c>
    </row>
    <row r="9" spans="1:19" s="55" customFormat="1" ht="9" customHeight="1">
      <c r="A9" s="57" t="s">
        <v>21</v>
      </c>
      <c r="B9" s="45">
        <f>IF($D9="","",VLOOKUP($D9,'[4]男單準備名單'!$A$7:$P$70,15))</f>
        <v>0</v>
      </c>
      <c r="C9" s="45">
        <f>IF($D9="","",VLOOKUP($D9,'[4]男單準備名單'!$A$7:$P$70,16))</f>
        <v>0</v>
      </c>
      <c r="D9" s="46">
        <v>2</v>
      </c>
      <c r="E9" s="45" t="str">
        <f>UPPER(IF($D9="","",VLOOKUP($D9,'[4]男單準備名單'!$A$7:$P$70,2)))</f>
        <v>卜佑維</v>
      </c>
      <c r="F9" s="45"/>
      <c r="G9" s="45" t="str">
        <f>IF($D9="","",VLOOKUP($D9,'[4]男單準備名單'!$A$7:$P$70,4))</f>
        <v>三重高中</v>
      </c>
      <c r="H9" s="122"/>
      <c r="I9" s="62" t="str">
        <f>UPPER(IF(OR(H10="a",H10="as"),E9,IF(OR(H10="b",H10="bs"),E10,)))</f>
        <v>卜佑維</v>
      </c>
      <c r="J9" s="124"/>
      <c r="K9" s="65">
        <v>63</v>
      </c>
      <c r="L9" s="76"/>
      <c r="M9" s="71"/>
      <c r="N9" s="71"/>
      <c r="O9" s="71"/>
      <c r="P9" s="71"/>
      <c r="Q9" s="54"/>
      <c r="S9" s="63" t="e">
        <f>#REF!</f>
        <v>#REF!</v>
      </c>
    </row>
    <row r="10" spans="1:19" s="55" customFormat="1" ht="9" customHeight="1">
      <c r="A10" s="57" t="s">
        <v>22</v>
      </c>
      <c r="B10" s="45">
        <f>IF($D10="","",VLOOKUP($D10,'[4]男單準備名單'!$A$7:$P$70,15))</f>
        <v>0</v>
      </c>
      <c r="C10" s="45">
        <f>IF($D10="","",VLOOKUP($D10,'[4]男單準備名單'!$A$7:$P$70,16))</f>
        <v>0</v>
      </c>
      <c r="D10" s="46">
        <v>36</v>
      </c>
      <c r="E10" s="45" t="str">
        <f>UPPER(IF($D10="","",VLOOKUP($D10,'[4]男單準備名單'!$A$7:$P$70,2)))</f>
        <v>BYE</v>
      </c>
      <c r="F10" s="45"/>
      <c r="G10" s="45">
        <f>IF($D10="","",VLOOKUP($D10,'[4]男單準備名單'!$A$7:$P$70,4))</f>
        <v>0</v>
      </c>
      <c r="H10" s="123" t="s">
        <v>356</v>
      </c>
      <c r="I10" s="65"/>
      <c r="J10" s="85"/>
      <c r="K10" s="60" t="s">
        <v>14</v>
      </c>
      <c r="L10" s="69" t="s">
        <v>358</v>
      </c>
      <c r="M10" s="62" t="str">
        <f>UPPER(IF(OR(L10="a",L10="as"),K8,IF(OR(L10="b",L10="bs"),K12,)))</f>
        <v>張汶皓</v>
      </c>
      <c r="N10" s="70"/>
      <c r="O10" s="71"/>
      <c r="P10" s="71"/>
      <c r="Q10" s="54"/>
      <c r="S10" s="63" t="e">
        <f>#REF!</f>
        <v>#REF!</v>
      </c>
    </row>
    <row r="11" spans="1:19" s="55" customFormat="1" ht="9" customHeight="1">
      <c r="A11" s="57" t="s">
        <v>23</v>
      </c>
      <c r="B11" s="45">
        <f>IF($D11="","",VLOOKUP($D11,'[4]男單準備名單'!$A$7:$P$70,15))</f>
        <v>0</v>
      </c>
      <c r="C11" s="45">
        <f>IF($D11="","",VLOOKUP($D11,'[4]男單準備名單'!$A$7:$P$70,16))</f>
        <v>0</v>
      </c>
      <c r="D11" s="46">
        <v>1</v>
      </c>
      <c r="E11" s="45" t="str">
        <f>UPPER(IF($D11="","",VLOOKUP($D11,'[4]男單準備名單'!$A$7:$P$70,2)))</f>
        <v>張汶皓</v>
      </c>
      <c r="F11" s="45"/>
      <c r="G11" s="45" t="str">
        <f>IF($D11="","",VLOOKUP($D11,'[4]男單準備名單'!$A$7:$P$70,4))</f>
        <v>三重高中</v>
      </c>
      <c r="H11" s="122"/>
      <c r="I11" s="62" t="str">
        <f>UPPER(IF(OR(H12="a",H12="as"),E11,IF(OR(H12="b",H12="bs"),E12,)))</f>
        <v>張汶皓</v>
      </c>
      <c r="J11" s="70"/>
      <c r="K11" s="125"/>
      <c r="L11" s="126"/>
      <c r="M11" s="65">
        <v>75</v>
      </c>
      <c r="N11" s="74"/>
      <c r="O11" s="71"/>
      <c r="P11" s="71"/>
      <c r="Q11" s="54"/>
      <c r="S11" s="63" t="e">
        <f>#REF!</f>
        <v>#REF!</v>
      </c>
    </row>
    <row r="12" spans="1:19" s="55" customFormat="1" ht="9" customHeight="1">
      <c r="A12" s="57" t="s">
        <v>24</v>
      </c>
      <c r="B12" s="45">
        <f>IF($D12="","",VLOOKUP($D12,'[4]男單準備名單'!$A$7:$P$70,15))</f>
        <v>0</v>
      </c>
      <c r="C12" s="45">
        <f>IF($D12="","",VLOOKUP($D12,'[4]男單準備名單'!$A$7:$P$70,16))</f>
        <v>0</v>
      </c>
      <c r="D12" s="46">
        <v>37</v>
      </c>
      <c r="E12" s="45" t="str">
        <f>UPPER(IF($D12="","",VLOOKUP($D12,'[4]男單準備名單'!$A$7:$P$70,2)))</f>
        <v>BYE</v>
      </c>
      <c r="F12" s="45"/>
      <c r="G12" s="45">
        <f>IF($D12="","",VLOOKUP($D12,'[4]男單準備名單'!$A$7:$P$70,4))</f>
        <v>0</v>
      </c>
      <c r="H12" s="123" t="s">
        <v>356</v>
      </c>
      <c r="I12" s="65"/>
      <c r="J12" s="61" t="s">
        <v>356</v>
      </c>
      <c r="K12" s="62" t="str">
        <f>UPPER(IF(OR(J12="a",J12="as"),I11,IF(OR(J12="b",J12="bs"),I13,)))</f>
        <v>張汶皓</v>
      </c>
      <c r="L12" s="127"/>
      <c r="M12" s="71"/>
      <c r="N12" s="76"/>
      <c r="O12" s="71"/>
      <c r="P12" s="71"/>
      <c r="Q12" s="54"/>
      <c r="S12" s="63" t="e">
        <f>#REF!</f>
        <v>#REF!</v>
      </c>
    </row>
    <row r="13" spans="1:19" s="55" customFormat="1" ht="9" customHeight="1">
      <c r="A13" s="57" t="s">
        <v>25</v>
      </c>
      <c r="B13" s="45">
        <f>IF($D13="","",VLOOKUP($D13,'[4]男單準備名單'!$A$7:$P$70,15))</f>
        <v>0</v>
      </c>
      <c r="C13" s="45">
        <f>IF($D13="","",VLOOKUP($D13,'[4]男單準備名單'!$A$7:$P$70,16))</f>
        <v>0</v>
      </c>
      <c r="D13" s="46">
        <v>21</v>
      </c>
      <c r="E13" s="45" t="str">
        <f>UPPER(IF($D13="","",VLOOKUP($D13,'[4]男單準備名單'!$A$7:$P$70,2)))</f>
        <v>陳彥博</v>
      </c>
      <c r="F13" s="45"/>
      <c r="G13" s="45" t="str">
        <f>IF($D13="","",VLOOKUP($D13,'[4]男單準備名單'!$A$7:$P$70,4))</f>
        <v>新興國中</v>
      </c>
      <c r="H13" s="122"/>
      <c r="I13" s="62" t="str">
        <f>UPPER(IF(OR(H14="a",H14="as"),E13,IF(OR(H14="b",H14="bs"),E14,)))</f>
        <v>陳彥博</v>
      </c>
      <c r="J13" s="83"/>
      <c r="K13" s="65">
        <v>63</v>
      </c>
      <c r="L13" s="85"/>
      <c r="M13" s="71"/>
      <c r="N13" s="76"/>
      <c r="O13" s="71"/>
      <c r="P13" s="71"/>
      <c r="Q13" s="54"/>
      <c r="S13" s="63" t="e">
        <f>#REF!</f>
        <v>#REF!</v>
      </c>
    </row>
    <row r="14" spans="1:19" s="55" customFormat="1" ht="9" customHeight="1">
      <c r="A14" s="44" t="s">
        <v>26</v>
      </c>
      <c r="B14" s="45">
        <f>IF($D14="","",VLOOKUP($D14,'[4]男單準備名單'!$A$7:$P$70,15))</f>
        <v>0</v>
      </c>
      <c r="C14" s="45">
        <f>IF($D14="","",VLOOKUP($D14,'[4]男單準備名單'!$A$7:$P$70,16))</f>
        <v>0</v>
      </c>
      <c r="D14" s="46">
        <v>38</v>
      </c>
      <c r="E14" s="47" t="str">
        <f>UPPER(IF($D14="","",VLOOKUP($D14,'[4]男單準備名單'!$A$7:$P$70,2)))</f>
        <v>BYE</v>
      </c>
      <c r="F14" s="47"/>
      <c r="G14" s="47">
        <f>IF($D14="","",VLOOKUP($D14,'[4]男單準備名單'!$A$7:$P$70,4))</f>
        <v>0</v>
      </c>
      <c r="H14" s="123" t="s">
        <v>356</v>
      </c>
      <c r="I14" s="65"/>
      <c r="J14" s="71"/>
      <c r="K14" s="85"/>
      <c r="L14" s="128"/>
      <c r="M14" s="60" t="s">
        <v>14</v>
      </c>
      <c r="N14" s="69" t="s">
        <v>358</v>
      </c>
      <c r="O14" s="62" t="str">
        <f>UPPER(IF(OR(N14="a",N14="as"),M10,IF(OR(N14="b",N14="bs"),M18,)))</f>
        <v>羅彥翔</v>
      </c>
      <c r="P14" s="70"/>
      <c r="Q14" s="54"/>
      <c r="S14" s="63" t="e">
        <f>#REF!</f>
        <v>#REF!</v>
      </c>
    </row>
    <row r="15" spans="1:19" s="55" customFormat="1" ht="9" customHeight="1">
      <c r="A15" s="44" t="s">
        <v>27</v>
      </c>
      <c r="B15" s="45">
        <f>IF($D15="","",VLOOKUP($D15,'[4]男單準備名單'!$A$7:$P$70,15))</f>
        <v>0</v>
      </c>
      <c r="C15" s="45">
        <f>IF($D15="","",VLOOKUP($D15,'[4]男單準備名單'!$A$7:$P$70,16))</f>
        <v>0</v>
      </c>
      <c r="D15" s="46">
        <v>5</v>
      </c>
      <c r="E15" s="47" t="str">
        <f>UPPER(IF($D15="","",VLOOKUP($D15,'[4]男單準備名單'!$A$7:$P$70,2)))</f>
        <v>羅彥翔</v>
      </c>
      <c r="F15" s="47"/>
      <c r="G15" s="47" t="str">
        <f>IF($D15="","",VLOOKUP($D15,'[4]男單準備名單'!$A$7:$P$70,4))</f>
        <v>台北體院</v>
      </c>
      <c r="H15" s="122"/>
      <c r="I15" s="62" t="str">
        <f>UPPER(IF(OR(H16="a",H16="as"),E15,IF(OR(H16="b",H16="bs"),E16,)))</f>
        <v>羅彥翔</v>
      </c>
      <c r="J15" s="70"/>
      <c r="K15" s="71"/>
      <c r="L15" s="71"/>
      <c r="M15" s="71"/>
      <c r="N15" s="76"/>
      <c r="O15" s="65">
        <v>61</v>
      </c>
      <c r="P15" s="74"/>
      <c r="Q15" s="54"/>
      <c r="S15" s="63" t="e">
        <f>#REF!</f>
        <v>#REF!</v>
      </c>
    </row>
    <row r="16" spans="1:19" s="55" customFormat="1" ht="9" customHeight="1" thickBot="1">
      <c r="A16" s="57" t="s">
        <v>28</v>
      </c>
      <c r="B16" s="45">
        <f>IF($D16="","",VLOOKUP($D16,'[4]男單準備名單'!$A$7:$P$70,15))</f>
        <v>0</v>
      </c>
      <c r="C16" s="45">
        <f>IF($D16="","",VLOOKUP($D16,'[4]男單準備名單'!$A$7:$P$70,16))</f>
        <v>0</v>
      </c>
      <c r="D16" s="46">
        <v>39</v>
      </c>
      <c r="E16" s="45" t="str">
        <f>UPPER(IF($D16="","",VLOOKUP($D16,'[4]男單準備名單'!$A$7:$P$70,2)))</f>
        <v>BYE</v>
      </c>
      <c r="F16" s="45"/>
      <c r="G16" s="45">
        <f>IF($D16="","",VLOOKUP($D16,'[4]男單準備名單'!$A$7:$P$70,4))</f>
        <v>0</v>
      </c>
      <c r="H16" s="123" t="s">
        <v>356</v>
      </c>
      <c r="I16" s="65"/>
      <c r="J16" s="61" t="s">
        <v>356</v>
      </c>
      <c r="K16" s="62" t="str">
        <f>UPPER(IF(OR(J16="a",J16="as"),I15,IF(OR(J16="b",J16="bs"),I17,)))</f>
        <v>羅彥翔</v>
      </c>
      <c r="L16" s="70"/>
      <c r="M16" s="71"/>
      <c r="N16" s="76"/>
      <c r="O16" s="71"/>
      <c r="P16" s="76"/>
      <c r="Q16" s="54"/>
      <c r="S16" s="82" t="e">
        <f>#REF!</f>
        <v>#REF!</v>
      </c>
    </row>
    <row r="17" spans="1:17" s="55" customFormat="1" ht="9" customHeight="1">
      <c r="A17" s="57" t="s">
        <v>29</v>
      </c>
      <c r="B17" s="45">
        <f>IF($D17="","",VLOOKUP($D17,'[4]男單準備名單'!$A$7:$P$70,15))</f>
        <v>0</v>
      </c>
      <c r="C17" s="45">
        <f>IF($D17="","",VLOOKUP($D17,'[4]男單準備名單'!$A$7:$P$70,16))</f>
        <v>0</v>
      </c>
      <c r="D17" s="46">
        <v>14</v>
      </c>
      <c r="E17" s="45" t="str">
        <f>UPPER(IF($D17="","",VLOOKUP($D17,'[4]男單準備名單'!$A$7:$P$70,2)))</f>
        <v>張家駿</v>
      </c>
      <c r="F17" s="45"/>
      <c r="G17" s="45" t="str">
        <f>IF($D17="","",VLOOKUP($D17,'[4]男單準備名單'!$A$7:$P$70,4))</f>
        <v>台灣大學</v>
      </c>
      <c r="H17" s="122"/>
      <c r="I17" s="62" t="str">
        <f>UPPER(IF(OR(H18="a",H18="as"),E17,IF(OR(H18="b",H18="bs"),E18,)))</f>
        <v>張家駿</v>
      </c>
      <c r="J17" s="124"/>
      <c r="K17" s="65" t="s">
        <v>235</v>
      </c>
      <c r="L17" s="76"/>
      <c r="M17" s="71"/>
      <c r="N17" s="76"/>
      <c r="O17" s="71"/>
      <c r="P17" s="76"/>
      <c r="Q17" s="54"/>
    </row>
    <row r="18" spans="1:17" s="55" customFormat="1" ht="9" customHeight="1">
      <c r="A18" s="57" t="s">
        <v>30</v>
      </c>
      <c r="B18" s="45">
        <f>IF($D18="","",VLOOKUP($D18,'[4]男單準備名單'!$A$7:$P$70,15))</f>
        <v>0</v>
      </c>
      <c r="C18" s="45">
        <f>IF($D18="","",VLOOKUP($D18,'[4]男單準備名單'!$A$7:$P$70,16))</f>
        <v>0</v>
      </c>
      <c r="D18" s="46">
        <v>40</v>
      </c>
      <c r="E18" s="45" t="str">
        <f>UPPER(IF($D18="","",VLOOKUP($D18,'[4]男單準備名單'!$A$7:$P$70,2)))</f>
        <v>BYE</v>
      </c>
      <c r="F18" s="45"/>
      <c r="G18" s="45">
        <f>IF($D18="","",VLOOKUP($D18,'[4]男單準備名單'!$A$7:$P$70,4))</f>
        <v>0</v>
      </c>
      <c r="H18" s="123" t="s">
        <v>356</v>
      </c>
      <c r="I18" s="65"/>
      <c r="J18" s="85"/>
      <c r="K18" s="60" t="s">
        <v>14</v>
      </c>
      <c r="L18" s="69" t="s">
        <v>356</v>
      </c>
      <c r="M18" s="62" t="str">
        <f>UPPER(IF(OR(L18="a",L18="as"),K16,IF(OR(L18="b",L18="bs"),K20,)))</f>
        <v>羅彥翔</v>
      </c>
      <c r="N18" s="83"/>
      <c r="O18" s="71"/>
      <c r="P18" s="76"/>
      <c r="Q18" s="54"/>
    </row>
    <row r="19" spans="1:17" s="55" customFormat="1" ht="9" customHeight="1">
      <c r="A19" s="57" t="s">
        <v>31</v>
      </c>
      <c r="B19" s="45">
        <f>IF($D19="","",VLOOKUP($D19,'[4]男單準備名單'!$A$7:$P$70,15))</f>
        <v>0</v>
      </c>
      <c r="C19" s="45">
        <f>IF($D19="","",VLOOKUP($D19,'[4]男單準備名單'!$A$7:$P$70,16))</f>
        <v>0</v>
      </c>
      <c r="D19" s="46">
        <v>26</v>
      </c>
      <c r="E19" s="45" t="str">
        <f>UPPER(IF($D19="","",VLOOKUP($D19,'[4]男單準備名單'!$A$7:$P$70,2)))</f>
        <v>陳冠廷</v>
      </c>
      <c r="F19" s="45"/>
      <c r="G19" s="45" t="str">
        <f>IF($D19="","",VLOOKUP($D19,'[4]男單準備名單'!$A$7:$P$70,4))</f>
        <v>文化大學</v>
      </c>
      <c r="H19" s="122"/>
      <c r="I19" s="62" t="str">
        <f>UPPER(IF(OR(H20="a",H20="as"),E19,IF(OR(H20="b",H20="bs"),E20,)))</f>
        <v>陳冠廷</v>
      </c>
      <c r="J19" s="70"/>
      <c r="K19" s="125"/>
      <c r="L19" s="126"/>
      <c r="M19" s="65">
        <v>61</v>
      </c>
      <c r="N19" s="71"/>
      <c r="O19" s="71"/>
      <c r="P19" s="76"/>
      <c r="Q19" s="54"/>
    </row>
    <row r="20" spans="1:17" s="55" customFormat="1" ht="9" customHeight="1">
      <c r="A20" s="57" t="s">
        <v>32</v>
      </c>
      <c r="B20" s="45">
        <f>IF($D20="","",VLOOKUP($D20,'[4]男單準備名單'!$A$7:$P$70,15))</f>
        <v>0</v>
      </c>
      <c r="C20" s="45">
        <f>IF($D20="","",VLOOKUP($D20,'[4]男單準備名單'!$A$7:$P$70,16))</f>
        <v>0</v>
      </c>
      <c r="D20" s="46">
        <v>41</v>
      </c>
      <c r="E20" s="45" t="str">
        <f>UPPER(IF($D20="","",VLOOKUP($D20,'[4]男單準備名單'!$A$7:$P$70,2)))</f>
        <v>BYE</v>
      </c>
      <c r="F20" s="45"/>
      <c r="G20" s="45">
        <f>IF($D20="","",VLOOKUP($D20,'[4]男單準備名單'!$A$7:$P$70,4))</f>
        <v>0</v>
      </c>
      <c r="H20" s="123" t="s">
        <v>356</v>
      </c>
      <c r="I20" s="65"/>
      <c r="J20" s="61" t="s">
        <v>358</v>
      </c>
      <c r="K20" s="62" t="str">
        <f>UPPER(IF(OR(J20="a",J20="as"),I19,IF(OR(J20="b",J20="bs"),I21,)))</f>
        <v>鄒耀葳</v>
      </c>
      <c r="L20" s="127"/>
      <c r="M20" s="71"/>
      <c r="N20" s="71"/>
      <c r="O20" s="71"/>
      <c r="P20" s="76"/>
      <c r="Q20" s="54"/>
    </row>
    <row r="21" spans="1:17" s="55" customFormat="1" ht="9" customHeight="1">
      <c r="A21" s="57" t="s">
        <v>33</v>
      </c>
      <c r="B21" s="45">
        <f>IF($D21="","",VLOOKUP($D21,'[4]男單準備名單'!$A$7:$P$70,15))</f>
        <v>0</v>
      </c>
      <c r="C21" s="45">
        <f>IF($D21="","",VLOOKUP($D21,'[4]男單準備名單'!$A$7:$P$70,16))</f>
        <v>0</v>
      </c>
      <c r="D21" s="46">
        <v>23</v>
      </c>
      <c r="E21" s="45" t="str">
        <f>UPPER(IF($D21="","",VLOOKUP($D21,'[4]男單準備名單'!$A$7:$P$70,2)))</f>
        <v>鄒耀葳</v>
      </c>
      <c r="F21" s="45"/>
      <c r="G21" s="45" t="str">
        <f>IF($D21="","",VLOOKUP($D21,'[4]男單準備名單'!$A$7:$P$70,4))</f>
        <v>新興國中</v>
      </c>
      <c r="H21" s="122"/>
      <c r="I21" s="62" t="str">
        <f>UPPER(IF(OR(H22="a",H22="as"),E21,IF(OR(H22="b",H22="bs"),E22,)))</f>
        <v>鄒耀葳</v>
      </c>
      <c r="J21" s="83"/>
      <c r="K21" s="65"/>
      <c r="L21" s="85"/>
      <c r="M21" s="71"/>
      <c r="N21" s="71"/>
      <c r="O21" s="71"/>
      <c r="P21" s="76"/>
      <c r="Q21" s="54"/>
    </row>
    <row r="22" spans="1:17" s="55" customFormat="1" ht="9" customHeight="1">
      <c r="A22" s="44" t="s">
        <v>34</v>
      </c>
      <c r="B22" s="45">
        <f>IF($D22="","",VLOOKUP($D22,'[4]男單準備名單'!$A$7:$P$70,15))</f>
        <v>0</v>
      </c>
      <c r="C22" s="45">
        <f>IF($D22="","",VLOOKUP($D22,'[4]男單準備名單'!$A$7:$P$70,16))</f>
        <v>0</v>
      </c>
      <c r="D22" s="46">
        <v>42</v>
      </c>
      <c r="E22" s="47" t="str">
        <f>UPPER(IF($D22="","",VLOOKUP($D22,'[4]男單準備名單'!$A$7:$P$70,2)))</f>
        <v>BYE</v>
      </c>
      <c r="F22" s="47"/>
      <c r="G22" s="47">
        <f>IF($D22="","",VLOOKUP($D22,'[4]男單準備名單'!$A$7:$P$70,4))</f>
        <v>0</v>
      </c>
      <c r="H22" s="123" t="s">
        <v>356</v>
      </c>
      <c r="I22" s="65"/>
      <c r="J22" s="71"/>
      <c r="K22" s="85"/>
      <c r="L22" s="128"/>
      <c r="M22" s="129" t="s">
        <v>35</v>
      </c>
      <c r="N22" s="90" t="s">
        <v>356</v>
      </c>
      <c r="O22" s="447" t="s">
        <v>436</v>
      </c>
      <c r="P22" s="91"/>
      <c r="Q22" s="54"/>
    </row>
    <row r="23" spans="1:17" s="55" customFormat="1" ht="9" customHeight="1">
      <c r="A23" s="44" t="s">
        <v>36</v>
      </c>
      <c r="B23" s="45">
        <f>IF($D23="","",VLOOKUP($D23,'[4]男單準備名單'!$A$7:$P$70,15))</f>
        <v>0</v>
      </c>
      <c r="C23" s="45">
        <f>IF($D23="","",VLOOKUP($D23,'[4]男單準備名單'!$A$7:$P$70,16))</f>
        <v>0</v>
      </c>
      <c r="D23" s="46">
        <v>9</v>
      </c>
      <c r="E23" s="47" t="str">
        <f>UPPER(IF($D23="","",VLOOKUP($D23,'[4]男單準備名單'!$A$7:$P$70,2)))</f>
        <v>劉記帆</v>
      </c>
      <c r="F23" s="47"/>
      <c r="G23" s="47" t="str">
        <f>IF($D23="","",VLOOKUP($D23,'[4]男單準備名單'!$A$7:$P$70,4))</f>
        <v>土地銀行</v>
      </c>
      <c r="H23" s="122"/>
      <c r="I23" s="62" t="str">
        <f>UPPER(IF(OR(H24="a",H24="as"),E23,IF(OR(H24="b",H24="bs"),E24,)))</f>
        <v>劉記帆</v>
      </c>
      <c r="J23" s="70"/>
      <c r="K23" s="71"/>
      <c r="L23" s="71"/>
      <c r="M23" s="60" t="s">
        <v>14</v>
      </c>
      <c r="N23" s="92"/>
      <c r="O23" s="72">
        <v>63</v>
      </c>
      <c r="P23" s="80"/>
      <c r="Q23" s="54"/>
    </row>
    <row r="24" spans="1:17" s="55" customFormat="1" ht="9" customHeight="1">
      <c r="A24" s="57" t="s">
        <v>37</v>
      </c>
      <c r="B24" s="45">
        <f>IF($D24="","",VLOOKUP($D24,'[4]男單準備名單'!$A$7:$P$70,15))</f>
        <v>0</v>
      </c>
      <c r="C24" s="45">
        <f>IF($D24="","",VLOOKUP($D24,'[4]男單準備名單'!$A$7:$P$70,16))</f>
        <v>0</v>
      </c>
      <c r="D24" s="46">
        <v>43</v>
      </c>
      <c r="E24" s="45" t="str">
        <f>UPPER(IF($D24="","",VLOOKUP($D24,'[4]男單準備名單'!$A$7:$P$70,2)))</f>
        <v>BYE</v>
      </c>
      <c r="F24" s="45"/>
      <c r="G24" s="45">
        <f>IF($D24="","",VLOOKUP($D24,'[4]男單準備名單'!$A$7:$P$70,4))</f>
        <v>0</v>
      </c>
      <c r="H24" s="123" t="s">
        <v>356</v>
      </c>
      <c r="I24" s="65"/>
      <c r="J24" s="61" t="s">
        <v>356</v>
      </c>
      <c r="K24" s="62" t="str">
        <f>UPPER(IF(OR(J24="a",J24="as"),I23,IF(OR(J24="b",J24="bs"),I25,)))</f>
        <v>劉記帆</v>
      </c>
      <c r="L24" s="70"/>
      <c r="M24" s="71"/>
      <c r="N24" s="71"/>
      <c r="O24" s="71"/>
      <c r="P24" s="76"/>
      <c r="Q24" s="54"/>
    </row>
    <row r="25" spans="1:17" s="55" customFormat="1" ht="9" customHeight="1">
      <c r="A25" s="57" t="s">
        <v>38</v>
      </c>
      <c r="B25" s="45">
        <f>IF($D25="","",VLOOKUP($D25,'[4]男單準備名單'!$A$7:$P$70,15))</f>
        <v>0</v>
      </c>
      <c r="C25" s="45">
        <f>IF($D25="","",VLOOKUP($D25,'[4]男單準備名單'!$A$7:$P$70,16))</f>
        <v>0</v>
      </c>
      <c r="D25" s="46">
        <v>24</v>
      </c>
      <c r="E25" s="45" t="str">
        <f>UPPER(IF($D25="","",VLOOKUP($D25,'[4]男單準備名單'!$A$7:$P$70,2)))</f>
        <v>江建宏</v>
      </c>
      <c r="F25" s="45"/>
      <c r="G25" s="45" t="str">
        <f>IF($D25="","",VLOOKUP($D25,'[4]男單準備名單'!$A$7:$P$70,4))</f>
        <v>中原大學</v>
      </c>
      <c r="H25" s="122"/>
      <c r="I25" s="62" t="str">
        <f>UPPER(IF(OR(H26="a",H26="as"),E25,IF(OR(H26="b",H26="bs"),E26,)))</f>
        <v>江建宏</v>
      </c>
      <c r="J25" s="124"/>
      <c r="K25" s="65">
        <v>60</v>
      </c>
      <c r="L25" s="76"/>
      <c r="M25" s="71"/>
      <c r="N25" s="71"/>
      <c r="O25" s="71"/>
      <c r="P25" s="76"/>
      <c r="Q25" s="54"/>
    </row>
    <row r="26" spans="1:17" s="55" customFormat="1" ht="9" customHeight="1">
      <c r="A26" s="57" t="s">
        <v>39</v>
      </c>
      <c r="B26" s="45">
        <f>IF($D26="","",VLOOKUP($D26,'[4]男單準備名單'!$A$7:$P$70,15))</f>
        <v>0</v>
      </c>
      <c r="C26" s="45">
        <f>IF($D26="","",VLOOKUP($D26,'[4]男單準備名單'!$A$7:$P$70,16))</f>
        <v>0</v>
      </c>
      <c r="D26" s="46">
        <v>44</v>
      </c>
      <c r="E26" s="45" t="str">
        <f>UPPER(IF($D26="","",VLOOKUP($D26,'[4]男單準備名單'!$A$7:$P$70,2)))</f>
        <v>BYE</v>
      </c>
      <c r="F26" s="45"/>
      <c r="G26" s="45">
        <f>IF($D26="","",VLOOKUP($D26,'[4]男單準備名單'!$A$7:$P$70,4))</f>
        <v>0</v>
      </c>
      <c r="H26" s="123" t="s">
        <v>356</v>
      </c>
      <c r="I26" s="65"/>
      <c r="J26" s="85"/>
      <c r="K26" s="60" t="s">
        <v>14</v>
      </c>
      <c r="L26" s="69" t="s">
        <v>356</v>
      </c>
      <c r="M26" s="62" t="str">
        <f>UPPER(IF(OR(L26="a",L26="as"),K24,IF(OR(L26="b",L26="bs"),K28,)))</f>
        <v>劉記帆</v>
      </c>
      <c r="N26" s="70"/>
      <c r="O26" s="71"/>
      <c r="P26" s="76"/>
      <c r="Q26" s="54"/>
    </row>
    <row r="27" spans="1:17" s="55" customFormat="1" ht="9" customHeight="1">
      <c r="A27" s="57" t="s">
        <v>40</v>
      </c>
      <c r="B27" s="45">
        <f>IF($D27="","",VLOOKUP($D27,'[4]男單準備名單'!$A$7:$P$70,15))</f>
        <v>0</v>
      </c>
      <c r="C27" s="45">
        <f>IF($D27="","",VLOOKUP($D27,'[4]男單準備名單'!$A$7:$P$70,16))</f>
        <v>0</v>
      </c>
      <c r="D27" s="46">
        <v>7</v>
      </c>
      <c r="E27" s="45" t="str">
        <f>UPPER(IF($D27="","",VLOOKUP($D27,'[4]男單準備名單'!$A$7:$P$70,2)))</f>
        <v>孫習庭</v>
      </c>
      <c r="F27" s="45"/>
      <c r="G27" s="45" t="str">
        <f>IF($D27="","",VLOOKUP($D27,'[4]男單準備名單'!$A$7:$P$70,4))</f>
        <v>台北體院</v>
      </c>
      <c r="H27" s="122"/>
      <c r="I27" s="62" t="str">
        <f>UPPER(IF(OR(H28="a",H28="as"),E27,IF(OR(H28="b",H28="bs"),E28,)))</f>
        <v>孫習庭</v>
      </c>
      <c r="J27" s="70"/>
      <c r="K27" s="125"/>
      <c r="L27" s="126"/>
      <c r="M27" s="65" t="s">
        <v>235</v>
      </c>
      <c r="N27" s="74"/>
      <c r="O27" s="71"/>
      <c r="P27" s="76"/>
      <c r="Q27" s="54"/>
    </row>
    <row r="28" spans="1:17" s="55" customFormat="1" ht="9" customHeight="1">
      <c r="A28" s="57" t="s">
        <v>41</v>
      </c>
      <c r="B28" s="45">
        <f>IF($D28="","",VLOOKUP($D28,'[4]男單準備名單'!$A$7:$P$70,15))</f>
        <v>0</v>
      </c>
      <c r="C28" s="45">
        <f>IF($D28="","",VLOOKUP($D28,'[4]男單準備名單'!$A$7:$P$70,16))</f>
        <v>0</v>
      </c>
      <c r="D28" s="46">
        <v>45</v>
      </c>
      <c r="E28" s="45" t="str">
        <f>UPPER(IF($D28="","",VLOOKUP($D28,'[4]男單準備名單'!$A$7:$P$70,2)))</f>
        <v>BYE</v>
      </c>
      <c r="F28" s="45"/>
      <c r="G28" s="45">
        <f>IF($D28="","",VLOOKUP($D28,'[4]男單準備名單'!$A$7:$P$70,4))</f>
        <v>0</v>
      </c>
      <c r="H28" s="123" t="s">
        <v>356</v>
      </c>
      <c r="I28" s="65"/>
      <c r="J28" s="61" t="s">
        <v>358</v>
      </c>
      <c r="K28" s="62" t="str">
        <f>UPPER(IF(OR(J28="a",J28="as"),I27,IF(OR(J28="b",J28="bs"),I29,)))</f>
        <v>繆鈺玲</v>
      </c>
      <c r="L28" s="127"/>
      <c r="M28" s="71"/>
      <c r="N28" s="76"/>
      <c r="O28" s="71"/>
      <c r="P28" s="76"/>
      <c r="Q28" s="54"/>
    </row>
    <row r="29" spans="1:17" s="55" customFormat="1" ht="9" customHeight="1">
      <c r="A29" s="57" t="s">
        <v>42</v>
      </c>
      <c r="B29" s="45">
        <f>IF($D29="","",VLOOKUP($D29,'[4]男單準備名單'!$A$7:$P$70,15))</f>
        <v>0</v>
      </c>
      <c r="C29" s="45">
        <f>IF($D29="","",VLOOKUP($D29,'[4]男單準備名單'!$A$7:$P$70,16))</f>
        <v>0</v>
      </c>
      <c r="D29" s="46">
        <v>11</v>
      </c>
      <c r="E29" s="45" t="str">
        <f>UPPER(IF($D29="","",VLOOKUP($D29,'[4]男單準備名單'!$A$7:$P$70,2)))</f>
        <v>繆鈺玲</v>
      </c>
      <c r="F29" s="45"/>
      <c r="G29" s="45" t="str">
        <f>IF($D29="","",VLOOKUP($D29,'[4]男單準備名單'!$A$7:$P$70,4))</f>
        <v>土地銀行</v>
      </c>
      <c r="H29" s="122"/>
      <c r="I29" s="62" t="str">
        <f>UPPER(IF(OR(H30="a",H30="as"),E29,IF(OR(H30="b",H30="bs"),E30,)))</f>
        <v>繆鈺玲</v>
      </c>
      <c r="J29" s="83"/>
      <c r="K29" s="65"/>
      <c r="L29" s="85"/>
      <c r="M29" s="71"/>
      <c r="N29" s="76"/>
      <c r="O29" s="71"/>
      <c r="P29" s="76"/>
      <c r="Q29" s="54"/>
    </row>
    <row r="30" spans="1:17" s="55" customFormat="1" ht="9" customHeight="1">
      <c r="A30" s="44" t="s">
        <v>43</v>
      </c>
      <c r="B30" s="45">
        <f>IF($D30="","",VLOOKUP($D30,'[4]男單準備名單'!$A$7:$P$70,15))</f>
        <v>0</v>
      </c>
      <c r="C30" s="45">
        <f>IF($D30="","",VLOOKUP($D30,'[4]男單準備名單'!$A$7:$P$70,16))</f>
        <v>0</v>
      </c>
      <c r="D30" s="46">
        <v>46</v>
      </c>
      <c r="E30" s="47" t="str">
        <f>UPPER(IF($D30="","",VLOOKUP($D30,'[4]男單準備名單'!$A$7:$P$70,2)))</f>
        <v>BYE</v>
      </c>
      <c r="F30" s="47"/>
      <c r="G30" s="47">
        <f>IF($D30="","",VLOOKUP($D30,'[4]男單準備名單'!$A$7:$P$70,4))</f>
        <v>0</v>
      </c>
      <c r="H30" s="123" t="s">
        <v>89</v>
      </c>
      <c r="I30" s="65"/>
      <c r="J30" s="71"/>
      <c r="K30" s="85"/>
      <c r="L30" s="128"/>
      <c r="M30" s="60" t="s">
        <v>14</v>
      </c>
      <c r="N30" s="69" t="s">
        <v>89</v>
      </c>
      <c r="O30" s="62" t="str">
        <f>UPPER(IF(OR(N30="a",N30="as"),M26,IF(OR(N30="b",N30="bs"),M34,)))</f>
        <v>劉記帆</v>
      </c>
      <c r="P30" s="83"/>
      <c r="Q30" s="54"/>
    </row>
    <row r="31" spans="1:17" s="55" customFormat="1" ht="9" customHeight="1">
      <c r="A31" s="44" t="s">
        <v>44</v>
      </c>
      <c r="B31" s="45">
        <f>IF($D31="","",VLOOKUP($D31,'[4]男單準備名單'!$A$7:$P$70,15))</f>
        <v>0</v>
      </c>
      <c r="C31" s="45">
        <f>IF($D31="","",VLOOKUP($D31,'[4]男單準備名單'!$A$7:$P$70,16))</f>
        <v>0</v>
      </c>
      <c r="D31" s="46">
        <v>33</v>
      </c>
      <c r="E31" s="47" t="str">
        <f>UPPER(IF($D31="","",VLOOKUP($D31,'[4]男單準備名單'!$A$7:$P$70,2)))</f>
        <v>陳俊穎</v>
      </c>
      <c r="F31" s="47"/>
      <c r="G31" s="47" t="str">
        <f>IF($D31="","",VLOOKUP($D31,'[4]男單準備名單'!$A$7:$P$70,4))</f>
        <v>中興高中</v>
      </c>
      <c r="H31" s="122"/>
      <c r="I31" s="62" t="str">
        <f>UPPER(IF(OR(H32="a",H32="as"),E31,IF(OR(H32="b",H32="bs"),E32,)))</f>
        <v>陳俊穎</v>
      </c>
      <c r="J31" s="70"/>
      <c r="K31" s="71"/>
      <c r="L31" s="71"/>
      <c r="M31" s="71"/>
      <c r="N31" s="76"/>
      <c r="O31" s="65" t="s">
        <v>437</v>
      </c>
      <c r="P31" s="85"/>
      <c r="Q31" s="54"/>
    </row>
    <row r="32" spans="1:17" s="55" customFormat="1" ht="9" customHeight="1">
      <c r="A32" s="57" t="s">
        <v>45</v>
      </c>
      <c r="B32" s="45">
        <f>IF($D32="","",VLOOKUP($D32,'[4]男單準備名單'!$A$7:$P$70,15))</f>
        <v>0</v>
      </c>
      <c r="C32" s="45">
        <f>IF($D32="","",VLOOKUP($D32,'[4]男單準備名單'!$A$7:$P$70,16))</f>
        <v>0</v>
      </c>
      <c r="D32" s="46">
        <v>47</v>
      </c>
      <c r="E32" s="45" t="str">
        <f>UPPER(IF($D32="","",VLOOKUP($D32,'[4]男單準備名單'!$A$7:$P$70,2)))</f>
        <v>BYE</v>
      </c>
      <c r="F32" s="45"/>
      <c r="G32" s="45">
        <f>IF($D32="","",VLOOKUP($D32,'[4]男單準備名單'!$A$7:$P$70,4))</f>
        <v>0</v>
      </c>
      <c r="H32" s="123" t="s">
        <v>89</v>
      </c>
      <c r="I32" s="65"/>
      <c r="J32" s="61" t="s">
        <v>90</v>
      </c>
      <c r="K32" s="62" t="str">
        <f>UPPER(IF(OR(J32="a",J32="as"),I31,IF(OR(J32="b",J32="bs"),I33,)))</f>
        <v>KEVIN KELLY</v>
      </c>
      <c r="L32" s="70"/>
      <c r="M32" s="71"/>
      <c r="N32" s="76"/>
      <c r="O32" s="71"/>
      <c r="P32" s="85"/>
      <c r="Q32" s="54"/>
    </row>
    <row r="33" spans="1:17" s="55" customFormat="1" ht="9" customHeight="1">
      <c r="A33" s="57" t="s">
        <v>46</v>
      </c>
      <c r="B33" s="45">
        <f>IF($D33="","",VLOOKUP($D33,'[4]男單準備名單'!$A$7:$P$70,15))</f>
        <v>0</v>
      </c>
      <c r="C33" s="45">
        <f>IF($D33="","",VLOOKUP($D33,'[4]男單準備名單'!$A$7:$P$70,16))</f>
        <v>0</v>
      </c>
      <c r="D33" s="46">
        <v>15</v>
      </c>
      <c r="E33" s="45" t="str">
        <f>UPPER(IF($D33="","",VLOOKUP($D33,'[4]男單準備名單'!$A$7:$P$70,2)))</f>
        <v>KEVIN KELLY</v>
      </c>
      <c r="F33" s="45"/>
      <c r="G33" s="45" t="str">
        <f>IF($D33="","",VLOOKUP($D33,'[4]男單準備名單'!$A$7:$P$70,4))</f>
        <v>台北美國學校</v>
      </c>
      <c r="H33" s="122"/>
      <c r="I33" s="62" t="str">
        <f>UPPER(IF(OR(H34="a",H34="as"),E33,IF(OR(H34="b",H34="bs"),E34,)))</f>
        <v>KEVIN KELLY</v>
      </c>
      <c r="J33" s="124"/>
      <c r="K33" s="65">
        <v>62</v>
      </c>
      <c r="L33" s="76"/>
      <c r="M33" s="71"/>
      <c r="N33" s="76"/>
      <c r="O33" s="71"/>
      <c r="P33" s="85"/>
      <c r="Q33" s="54"/>
    </row>
    <row r="34" spans="1:17" s="55" customFormat="1" ht="9" customHeight="1">
      <c r="A34" s="57" t="s">
        <v>47</v>
      </c>
      <c r="B34" s="45">
        <f>IF($D34="","",VLOOKUP($D34,'[4]男單準備名單'!$A$7:$P$70,15))</f>
        <v>0</v>
      </c>
      <c r="C34" s="45">
        <f>IF($D34="","",VLOOKUP($D34,'[4]男單準備名單'!$A$7:$P$70,16))</f>
        <v>0</v>
      </c>
      <c r="D34" s="46">
        <v>48</v>
      </c>
      <c r="E34" s="45" t="str">
        <f>UPPER(IF($D34="","",VLOOKUP($D34,'[4]男單準備名單'!$A$7:$P$70,2)))</f>
        <v>BYE</v>
      </c>
      <c r="F34" s="45"/>
      <c r="G34" s="45">
        <f>IF($D34="","",VLOOKUP($D34,'[4]男單準備名單'!$A$7:$P$70,4))</f>
        <v>0</v>
      </c>
      <c r="H34" s="123" t="s">
        <v>89</v>
      </c>
      <c r="I34" s="65"/>
      <c r="J34" s="85"/>
      <c r="K34" s="60" t="s">
        <v>14</v>
      </c>
      <c r="L34" s="69" t="s">
        <v>89</v>
      </c>
      <c r="M34" s="62" t="str">
        <f>UPPER(IF(OR(L34="a",L34="as"),K32,IF(OR(L34="b",L34="bs"),K36,)))</f>
        <v>KEVIN KELLY</v>
      </c>
      <c r="N34" s="83"/>
      <c r="O34" s="71"/>
      <c r="P34" s="85"/>
      <c r="Q34" s="54"/>
    </row>
    <row r="35" spans="1:17" s="55" customFormat="1" ht="9" customHeight="1">
      <c r="A35" s="57" t="s">
        <v>48</v>
      </c>
      <c r="B35" s="45">
        <f>IF($D35="","",VLOOKUP($D35,'[4]男單準備名單'!$A$7:$P$70,15))</f>
        <v>0</v>
      </c>
      <c r="C35" s="45">
        <f>IF($D35="","",VLOOKUP($D35,'[4]男單準備名單'!$A$7:$P$70,16))</f>
        <v>0</v>
      </c>
      <c r="D35" s="46">
        <v>3</v>
      </c>
      <c r="E35" s="45" t="str">
        <f>UPPER(IF($D35="","",VLOOKUP($D35,'[4]男單準備名單'!$A$7:$P$70,2)))</f>
        <v>陳昱誠</v>
      </c>
      <c r="F35" s="45"/>
      <c r="G35" s="45" t="str">
        <f>IF($D35="","",VLOOKUP($D35,'[4]男單準備名單'!$A$7:$P$70,4))</f>
        <v>三重高中</v>
      </c>
      <c r="H35" s="122"/>
      <c r="I35" s="62" t="str">
        <f>UPPER(IF(OR(H36="a",H36="as"),E35,IF(OR(H36="b",H36="bs"),E36,)))</f>
        <v>陳昱誠</v>
      </c>
      <c r="J35" s="70"/>
      <c r="K35" s="125"/>
      <c r="L35" s="126"/>
      <c r="M35" s="65">
        <v>60</v>
      </c>
      <c r="N35" s="71"/>
      <c r="O35" s="71"/>
      <c r="P35" s="71"/>
      <c r="Q35" s="54"/>
    </row>
    <row r="36" spans="1:17" s="55" customFormat="1" ht="9" customHeight="1">
      <c r="A36" s="57" t="s">
        <v>49</v>
      </c>
      <c r="B36" s="45">
        <f>IF($D36="","",VLOOKUP($D36,'[4]男單準備名單'!$A$7:$P$70,15))</f>
        <v>0</v>
      </c>
      <c r="C36" s="45">
        <f>IF($D36="","",VLOOKUP($D36,'[4]男單準備名單'!$A$7:$P$70,16))</f>
        <v>0</v>
      </c>
      <c r="D36" s="46">
        <v>49</v>
      </c>
      <c r="E36" s="45" t="str">
        <f>UPPER(IF($D36="","",VLOOKUP($D36,'[4]男單準備名單'!$A$7:$P$70,2)))</f>
        <v>BYE</v>
      </c>
      <c r="F36" s="45"/>
      <c r="G36" s="45">
        <f>IF($D36="","",VLOOKUP($D36,'[4]男單準備名單'!$A$7:$P$70,4))</f>
        <v>0</v>
      </c>
      <c r="H36" s="123" t="s">
        <v>356</v>
      </c>
      <c r="I36" s="65"/>
      <c r="J36" s="61" t="s">
        <v>358</v>
      </c>
      <c r="K36" s="62" t="str">
        <f>UPPER(IF(OR(J36="a",J36="as"),I35,IF(OR(J36="b",J36="bs"),I37,)))</f>
        <v>李慶賢</v>
      </c>
      <c r="L36" s="127"/>
      <c r="M36" s="130" t="s">
        <v>418</v>
      </c>
      <c r="N36" s="131"/>
      <c r="O36" s="130" t="s">
        <v>375</v>
      </c>
      <c r="P36" s="131"/>
      <c r="Q36" s="54"/>
    </row>
    <row r="37" spans="1:17" s="55" customFormat="1" ht="9" customHeight="1">
      <c r="A37" s="57" t="s">
        <v>50</v>
      </c>
      <c r="B37" s="45">
        <f>IF($D37="","",VLOOKUP($D37,'[4]男單準備名單'!$A$7:$P$70,15))</f>
        <v>0</v>
      </c>
      <c r="C37" s="45">
        <f>IF($D37="","",VLOOKUP($D37,'[4]男單準備名單'!$A$7:$P$70,16))</f>
        <v>0</v>
      </c>
      <c r="D37" s="46">
        <v>32</v>
      </c>
      <c r="E37" s="45" t="str">
        <f>UPPER(IF($D37="","",VLOOKUP($D37,'[4]男單準備名單'!$A$7:$P$70,2)))</f>
        <v>李慶賢</v>
      </c>
      <c r="F37" s="45"/>
      <c r="G37" s="45" t="str">
        <f>IF($D37="","",VLOOKUP($D37,'[4]男單準備名單'!$A$7:$P$70,4))</f>
        <v>中興高中</v>
      </c>
      <c r="H37" s="122"/>
      <c r="I37" s="62" t="str">
        <f>UPPER(IF(OR(H38="a",H38="as"),E37,IF(OR(H38="b",H38="bs"),E38,)))</f>
        <v>李慶賢</v>
      </c>
      <c r="J37" s="83"/>
      <c r="K37" s="65" t="s">
        <v>235</v>
      </c>
      <c r="L37" s="85"/>
      <c r="M37" s="451" t="s">
        <v>436</v>
      </c>
      <c r="N37" s="132"/>
      <c r="O37" s="133"/>
      <c r="P37" s="131"/>
      <c r="Q37" s="54"/>
    </row>
    <row r="38" spans="1:17" s="55" customFormat="1" ht="9" customHeight="1">
      <c r="A38" s="44" t="s">
        <v>51</v>
      </c>
      <c r="B38" s="45">
        <f>IF($D38="","",VLOOKUP($D38,'[4]男單準備名單'!$A$7:$P$70,15))</f>
        <v>0</v>
      </c>
      <c r="C38" s="45">
        <f>IF($D38="","",VLOOKUP($D38,'[4]男單準備名單'!$A$7:$P$70,16))</f>
        <v>0</v>
      </c>
      <c r="D38" s="46">
        <v>50</v>
      </c>
      <c r="E38" s="47" t="str">
        <f>UPPER(IF($D38="","",VLOOKUP($D38,'[4]男單準備名單'!$A$7:$P$70,2)))</f>
        <v>BYE</v>
      </c>
      <c r="F38" s="47"/>
      <c r="G38" s="47">
        <f>IF($D38="","",VLOOKUP($D38,'[4]男單準備名單'!$A$7:$P$70,4))</f>
        <v>0</v>
      </c>
      <c r="H38" s="123" t="s">
        <v>356</v>
      </c>
      <c r="I38" s="65"/>
      <c r="J38" s="71"/>
      <c r="K38" s="85"/>
      <c r="L38" s="134"/>
      <c r="M38" s="135" t="s">
        <v>14</v>
      </c>
      <c r="N38" s="136"/>
      <c r="O38" s="452" t="s">
        <v>436</v>
      </c>
      <c r="P38" s="132"/>
      <c r="Q38" s="54"/>
    </row>
    <row r="39" spans="1:17" s="55" customFormat="1" ht="9" customHeight="1">
      <c r="A39" s="44" t="s">
        <v>52</v>
      </c>
      <c r="B39" s="45">
        <f>IF($D39="","",VLOOKUP($D39,'[4]男單準備名單'!$A$7:$P$70,15))</f>
        <v>0</v>
      </c>
      <c r="C39" s="45">
        <f>IF($D39="","",VLOOKUP($D39,'[4]男單準備名單'!$A$7:$P$70,16))</f>
        <v>0</v>
      </c>
      <c r="D39" s="46">
        <v>12</v>
      </c>
      <c r="E39" s="47" t="str">
        <f>UPPER(IF($D39="","",VLOOKUP($D39,'[4]男單準備名單'!$A$7:$P$70,2)))</f>
        <v>洪啟明</v>
      </c>
      <c r="F39" s="47"/>
      <c r="G39" s="47">
        <f>IF($D39="","",VLOOKUP($D39,'[4]男單準備名單'!$A$7:$P$70,4))</f>
        <v>0</v>
      </c>
      <c r="H39" s="122"/>
      <c r="I39" s="62" t="str">
        <f>UPPER(IF(OR(H40="a",H40="as"),E39,IF(OR(H40="b",H40="bs"),E40,)))</f>
        <v>洪啟明</v>
      </c>
      <c r="J39" s="70"/>
      <c r="K39" s="71"/>
      <c r="L39" s="137"/>
      <c r="M39" s="451" t="s">
        <v>438</v>
      </c>
      <c r="N39" s="138"/>
      <c r="O39" s="131" t="s">
        <v>385</v>
      </c>
      <c r="P39" s="131"/>
      <c r="Q39" s="54"/>
    </row>
    <row r="40" spans="1:17" s="55" customFormat="1" ht="9" customHeight="1">
      <c r="A40" s="57" t="s">
        <v>53</v>
      </c>
      <c r="B40" s="45">
        <f>IF($D40="","",VLOOKUP($D40,'[4]男單準備名單'!$A$7:$P$70,15))</f>
        <v>0</v>
      </c>
      <c r="C40" s="45">
        <f>IF($D40="","",VLOOKUP($D40,'[4]男單準備名單'!$A$7:$P$70,16))</f>
        <v>0</v>
      </c>
      <c r="D40" s="46">
        <v>51</v>
      </c>
      <c r="E40" s="45" t="str">
        <f>UPPER(IF($D40="","",VLOOKUP($D40,'[4]男單準備名單'!$A$7:$P$70,2)))</f>
        <v>BYE</v>
      </c>
      <c r="F40" s="45"/>
      <c r="G40" s="45">
        <f>IF($D40="","",VLOOKUP($D40,'[4]男單準備名單'!$A$7:$P$70,4))</f>
        <v>0</v>
      </c>
      <c r="H40" s="123" t="s">
        <v>356</v>
      </c>
      <c r="I40" s="65"/>
      <c r="J40" s="61" t="s">
        <v>358</v>
      </c>
      <c r="K40" s="62" t="str">
        <f>UPPER(IF(OR(J40="a",J40="as"),I39,IF(OR(J40="b",J40="bs"),I41,)))</f>
        <v>戴裕橙</v>
      </c>
      <c r="L40" s="70"/>
      <c r="M40" s="131"/>
      <c r="N40" s="131"/>
      <c r="O40" s="131"/>
      <c r="P40" s="131"/>
      <c r="Q40" s="54"/>
    </row>
    <row r="41" spans="1:17" s="55" customFormat="1" ht="9" customHeight="1">
      <c r="A41" s="57" t="s">
        <v>54</v>
      </c>
      <c r="B41" s="45">
        <f>IF($D41="","",VLOOKUP($D41,'[4]男單準備名單'!$A$7:$P$70,15))</f>
        <v>0</v>
      </c>
      <c r="C41" s="45">
        <f>IF($D41="","",VLOOKUP($D41,'[4]男單準備名單'!$A$7:$P$70,16))</f>
        <v>0</v>
      </c>
      <c r="D41" s="46">
        <v>17</v>
      </c>
      <c r="E41" s="45" t="str">
        <f>UPPER(IF($D41="","",VLOOKUP($D41,'[4]男單準備名單'!$A$7:$P$70,2)))</f>
        <v>戴裕橙</v>
      </c>
      <c r="F41" s="45"/>
      <c r="G41" s="45" t="str">
        <f>IF($D41="","",VLOOKUP($D41,'[4]男單準備名單'!$A$7:$P$70,4))</f>
        <v>北斗網球場</v>
      </c>
      <c r="H41" s="122"/>
      <c r="I41" s="62" t="str">
        <f>UPPER(IF(OR(H42="a",H42="as"),E41,IF(OR(H42="b",H42="bs"),E42,)))</f>
        <v>戴裕橙</v>
      </c>
      <c r="J41" s="124"/>
      <c r="K41" s="65"/>
      <c r="L41" s="76"/>
      <c r="M41" s="131"/>
      <c r="N41" s="131"/>
      <c r="O41" s="131"/>
      <c r="P41" s="131"/>
      <c r="Q41" s="54"/>
    </row>
    <row r="42" spans="1:17" s="55" customFormat="1" ht="9" customHeight="1">
      <c r="A42" s="57" t="s">
        <v>55</v>
      </c>
      <c r="B42" s="45">
        <f>IF($D42="","",VLOOKUP($D42,'[4]男單準備名單'!$A$7:$P$70,15))</f>
        <v>0</v>
      </c>
      <c r="C42" s="45">
        <f>IF($D42="","",VLOOKUP($D42,'[4]男單準備名單'!$A$7:$P$70,16))</f>
        <v>0</v>
      </c>
      <c r="D42" s="46">
        <v>52</v>
      </c>
      <c r="E42" s="45" t="str">
        <f>UPPER(IF($D42="","",VLOOKUP($D42,'[4]男單準備名單'!$A$7:$P$70,2)))</f>
        <v>BYE</v>
      </c>
      <c r="F42" s="45"/>
      <c r="G42" s="45">
        <f>IF($D42="","",VLOOKUP($D42,'[4]男單準備名單'!$A$7:$P$70,4))</f>
        <v>0</v>
      </c>
      <c r="H42" s="123" t="s">
        <v>356</v>
      </c>
      <c r="I42" s="65"/>
      <c r="J42" s="85"/>
      <c r="K42" s="60" t="s">
        <v>14</v>
      </c>
      <c r="L42" s="69" t="s">
        <v>358</v>
      </c>
      <c r="M42" s="62" t="str">
        <f>UPPER(IF(OR(L42="a",L42="as"),K40,IF(OR(L42="b",L42="bs"),K44,)))</f>
        <v>李珮琪</v>
      </c>
      <c r="N42" s="70"/>
      <c r="O42" s="71"/>
      <c r="P42" s="71"/>
      <c r="Q42" s="54"/>
    </row>
    <row r="43" spans="1:17" s="55" customFormat="1" ht="9" customHeight="1">
      <c r="A43" s="57" t="s">
        <v>56</v>
      </c>
      <c r="B43" s="45">
        <f>IF($D43="","",VLOOKUP($D43,'[4]男單準備名單'!$A$7:$P$70,15))</f>
        <v>0</v>
      </c>
      <c r="C43" s="45">
        <f>IF($D43="","",VLOOKUP($D43,'[4]男單準備名單'!$A$7:$P$70,16))</f>
        <v>0</v>
      </c>
      <c r="D43" s="46">
        <v>24</v>
      </c>
      <c r="E43" s="45" t="str">
        <f>UPPER(IF($D43="","",VLOOKUP($D43,'[4]男單準備名單'!$A$7:$P$70,2)))</f>
        <v>江建宏</v>
      </c>
      <c r="F43" s="45"/>
      <c r="G43" s="45" t="str">
        <f>IF($D43="","",VLOOKUP($D43,'[4]男單準備名單'!$A$7:$P$70,4))</f>
        <v>中原大學</v>
      </c>
      <c r="H43" s="122"/>
      <c r="I43" s="62" t="str">
        <f>UPPER(IF(OR(H44="a",H44="as"),E43,IF(OR(H44="b",H44="bs"),E44,)))</f>
        <v>江建宏</v>
      </c>
      <c r="J43" s="70"/>
      <c r="K43" s="125"/>
      <c r="L43" s="126"/>
      <c r="M43" s="65" t="s">
        <v>235</v>
      </c>
      <c r="N43" s="74"/>
      <c r="O43" s="71"/>
      <c r="P43" s="71"/>
      <c r="Q43" s="54"/>
    </row>
    <row r="44" spans="1:17" s="55" customFormat="1" ht="9" customHeight="1">
      <c r="A44" s="57" t="s">
        <v>57</v>
      </c>
      <c r="B44" s="45">
        <f>IF($D44="","",VLOOKUP($D44,'[4]男單準備名單'!$A$7:$P$70,15))</f>
        <v>0</v>
      </c>
      <c r="C44" s="45">
        <f>IF($D44="","",VLOOKUP($D44,'[4]男單準備名單'!$A$7:$P$70,16))</f>
        <v>0</v>
      </c>
      <c r="D44" s="46">
        <v>53</v>
      </c>
      <c r="E44" s="45" t="str">
        <f>UPPER(IF($D44="","",VLOOKUP($D44,'[4]男單準備名單'!$A$7:$P$70,2)))</f>
        <v>BYE</v>
      </c>
      <c r="F44" s="45"/>
      <c r="G44" s="45">
        <f>IF($D44="","",VLOOKUP($D44,'[4]男單準備名單'!$A$7:$P$70,4))</f>
        <v>0</v>
      </c>
      <c r="H44" s="123" t="s">
        <v>356</v>
      </c>
      <c r="I44" s="65"/>
      <c r="J44" s="61" t="s">
        <v>358</v>
      </c>
      <c r="K44" s="62" t="str">
        <f>UPPER(IF(OR(J44="a",J44="as"),I43,IF(OR(J44="b",J44="bs"),I45,)))</f>
        <v>李珮琪</v>
      </c>
      <c r="L44" s="127"/>
      <c r="M44" s="71"/>
      <c r="N44" s="76"/>
      <c r="O44" s="71"/>
      <c r="P44" s="71"/>
      <c r="Q44" s="54"/>
    </row>
    <row r="45" spans="1:17" s="55" customFormat="1" ht="9" customHeight="1">
      <c r="A45" s="57" t="s">
        <v>58</v>
      </c>
      <c r="B45" s="45">
        <f>IF($D45="","",VLOOKUP($D45,'[4]男單準備名單'!$A$7:$P$70,15))</f>
        <v>0</v>
      </c>
      <c r="C45" s="45">
        <f>IF($D45="","",VLOOKUP($D45,'[4]男單準備名單'!$A$7:$P$70,16))</f>
        <v>0</v>
      </c>
      <c r="D45" s="46">
        <v>10</v>
      </c>
      <c r="E45" s="45" t="str">
        <f>UPPER(IF($D45="","",VLOOKUP($D45,'[4]男單準備名單'!$A$7:$P$70,2)))</f>
        <v>李珮琪</v>
      </c>
      <c r="F45" s="45"/>
      <c r="G45" s="45" t="str">
        <f>IF($D45="","",VLOOKUP($D45,'[4]男單準備名單'!$A$7:$P$70,4))</f>
        <v>土地銀行</v>
      </c>
      <c r="H45" s="122"/>
      <c r="I45" s="62" t="str">
        <f>UPPER(IF(OR(H46="a",H46="as"),E45,IF(OR(H46="b",H46="bs"),E46,)))</f>
        <v>李珮琪</v>
      </c>
      <c r="J45" s="83"/>
      <c r="K45" s="65"/>
      <c r="L45" s="85"/>
      <c r="M45" s="71"/>
      <c r="N45" s="76"/>
      <c r="O45" s="71"/>
      <c r="P45" s="71"/>
      <c r="Q45" s="54"/>
    </row>
    <row r="46" spans="1:17" s="55" customFormat="1" ht="9" customHeight="1">
      <c r="A46" s="44" t="s">
        <v>59</v>
      </c>
      <c r="B46" s="45">
        <f>IF($D46="","",VLOOKUP($D46,'[4]男單準備名單'!$A$7:$P$70,15))</f>
        <v>0</v>
      </c>
      <c r="C46" s="45">
        <f>IF($D46="","",VLOOKUP($D46,'[4]男單準備名單'!$A$7:$P$70,16))</f>
        <v>0</v>
      </c>
      <c r="D46" s="46">
        <v>54</v>
      </c>
      <c r="E46" s="47" t="str">
        <f>UPPER(IF($D46="","",VLOOKUP($D46,'[4]男單準備名單'!$A$7:$P$70,2)))</f>
        <v>BYE</v>
      </c>
      <c r="F46" s="47"/>
      <c r="G46" s="47">
        <f>IF($D46="","",VLOOKUP($D46,'[4]男單準備名單'!$A$7:$P$70,4))</f>
        <v>0</v>
      </c>
      <c r="H46" s="123" t="s">
        <v>356</v>
      </c>
      <c r="I46" s="65"/>
      <c r="J46" s="71"/>
      <c r="K46" s="85"/>
      <c r="L46" s="128"/>
      <c r="M46" s="60" t="s">
        <v>14</v>
      </c>
      <c r="N46" s="69" t="s">
        <v>358</v>
      </c>
      <c r="O46" s="62" t="str">
        <f>UPPER(IF(OR(N46="a",N46="as"),M42,IF(OR(N46="b",N46="bs"),M50,)))</f>
        <v>胡浩揚</v>
      </c>
      <c r="P46" s="70"/>
      <c r="Q46" s="54"/>
    </row>
    <row r="47" spans="1:17" s="55" customFormat="1" ht="9" customHeight="1">
      <c r="A47" s="44" t="s">
        <v>60</v>
      </c>
      <c r="B47" s="45">
        <f>IF($D47="","",VLOOKUP($D47,'[4]男單準備名單'!$A$7:$P$70,15))</f>
        <v>0</v>
      </c>
      <c r="C47" s="45">
        <f>IF($D47="","",VLOOKUP($D47,'[4]男單準備名單'!$A$7:$P$70,16))</f>
        <v>0</v>
      </c>
      <c r="D47" s="46">
        <v>18</v>
      </c>
      <c r="E47" s="47" t="str">
        <f>UPPER(IF($D47="","",VLOOKUP($D47,'[4]男單準備名單'!$A$7:$P$70,2)))</f>
        <v>林家逸</v>
      </c>
      <c r="F47" s="47"/>
      <c r="G47" s="47" t="str">
        <f>IF($D47="","",VLOOKUP($D47,'[4]男單準備名單'!$A$7:$P$70,4))</f>
        <v>輔仁大學</v>
      </c>
      <c r="H47" s="122"/>
      <c r="I47" s="62" t="str">
        <f>UPPER(IF(OR(H48="a",H48="as"),E47,IF(OR(H48="b",H48="bs"),E48,)))</f>
        <v>林家逸</v>
      </c>
      <c r="J47" s="70"/>
      <c r="K47" s="71"/>
      <c r="L47" s="71"/>
      <c r="M47" s="71"/>
      <c r="N47" s="76"/>
      <c r="O47" s="65">
        <v>61</v>
      </c>
      <c r="P47" s="74"/>
      <c r="Q47" s="54"/>
    </row>
    <row r="48" spans="1:17" s="55" customFormat="1" ht="9" customHeight="1">
      <c r="A48" s="57" t="s">
        <v>61</v>
      </c>
      <c r="B48" s="45">
        <f>IF($D48="","",VLOOKUP($D48,'[4]男單準備名單'!$A$7:$P$70,15))</f>
        <v>0</v>
      </c>
      <c r="C48" s="45">
        <f>IF($D48="","",VLOOKUP($D48,'[4]男單準備名單'!$A$7:$P$70,16))</f>
        <v>0</v>
      </c>
      <c r="D48" s="46">
        <v>55</v>
      </c>
      <c r="E48" s="45" t="str">
        <f>UPPER(IF($D48="","",VLOOKUP($D48,'[4]男單準備名單'!$A$7:$P$70,2)))</f>
        <v>BYE</v>
      </c>
      <c r="F48" s="45"/>
      <c r="G48" s="45">
        <f>IF($D48="","",VLOOKUP($D48,'[4]男單準備名單'!$A$7:$P$70,4))</f>
        <v>0</v>
      </c>
      <c r="H48" s="123" t="s">
        <v>356</v>
      </c>
      <c r="I48" s="65"/>
      <c r="J48" s="61" t="s">
        <v>356</v>
      </c>
      <c r="K48" s="62" t="str">
        <f>UPPER(IF(OR(J48="a",J48="as"),I47,IF(OR(J48="b",J48="bs"),I49,)))</f>
        <v>林家逸</v>
      </c>
      <c r="L48" s="70"/>
      <c r="M48" s="71"/>
      <c r="N48" s="76"/>
      <c r="O48" s="71"/>
      <c r="P48" s="76"/>
      <c r="Q48" s="54"/>
    </row>
    <row r="49" spans="1:17" s="55" customFormat="1" ht="9" customHeight="1">
      <c r="A49" s="57" t="s">
        <v>62</v>
      </c>
      <c r="B49" s="45">
        <f>IF($D49="","",VLOOKUP($D49,'[4]男單準備名單'!$A$7:$P$70,15))</f>
        <v>0</v>
      </c>
      <c r="C49" s="45">
        <f>IF($D49="","",VLOOKUP($D49,'[4]男單準備名單'!$A$7:$P$70,16))</f>
        <v>0</v>
      </c>
      <c r="D49" s="46">
        <v>16</v>
      </c>
      <c r="E49" s="45" t="str">
        <f>UPPER(IF($D49="","",VLOOKUP($D49,'[4]男單準備名單'!$A$7:$P$70,2)))</f>
        <v>DAVID EBERHARDT</v>
      </c>
      <c r="F49" s="45"/>
      <c r="G49" s="45" t="str">
        <f>IF($D49="","",VLOOKUP($D49,'[4]男單準備名單'!$A$7:$P$70,4))</f>
        <v>台北美國學校</v>
      </c>
      <c r="H49" s="122"/>
      <c r="I49" s="62" t="str">
        <f>UPPER(IF(OR(H50="a",H50="as"),E49,IF(OR(H50="b",H50="bs"),E50,)))</f>
        <v>DAVID EBERHARDT</v>
      </c>
      <c r="J49" s="124"/>
      <c r="K49" s="65">
        <v>61</v>
      </c>
      <c r="L49" s="76"/>
      <c r="M49" s="71"/>
      <c r="N49" s="76"/>
      <c r="O49" s="71"/>
      <c r="P49" s="76"/>
      <c r="Q49" s="54"/>
    </row>
    <row r="50" spans="1:17" s="55" customFormat="1" ht="9" customHeight="1">
      <c r="A50" s="57" t="s">
        <v>63</v>
      </c>
      <c r="B50" s="45">
        <f>IF($D50="","",VLOOKUP($D50,'[4]男單準備名單'!$A$7:$P$70,15))</f>
        <v>0</v>
      </c>
      <c r="C50" s="45">
        <f>IF($D50="","",VLOOKUP($D50,'[4]男單準備名單'!$A$7:$P$70,16))</f>
        <v>0</v>
      </c>
      <c r="D50" s="46">
        <v>56</v>
      </c>
      <c r="E50" s="45" t="str">
        <f>UPPER(IF($D50="","",VLOOKUP($D50,'[4]男單準備名單'!$A$7:$P$70,2)))</f>
        <v>BYE</v>
      </c>
      <c r="F50" s="45"/>
      <c r="G50" s="45">
        <f>IF($D50="","",VLOOKUP($D50,'[4]男單準備名單'!$A$7:$P$70,4))</f>
        <v>0</v>
      </c>
      <c r="H50" s="123" t="s">
        <v>356</v>
      </c>
      <c r="I50" s="65"/>
      <c r="J50" s="85"/>
      <c r="K50" s="60" t="s">
        <v>14</v>
      </c>
      <c r="L50" s="69" t="s">
        <v>358</v>
      </c>
      <c r="M50" s="62" t="str">
        <f>UPPER(IF(OR(L50="a",L50="as"),K48,IF(OR(L50="b",L50="bs"),K52,)))</f>
        <v>胡浩揚</v>
      </c>
      <c r="N50" s="83"/>
      <c r="O50" s="71"/>
      <c r="P50" s="76"/>
      <c r="Q50" s="54"/>
    </row>
    <row r="51" spans="1:17" s="55" customFormat="1" ht="9" customHeight="1">
      <c r="A51" s="57" t="s">
        <v>64</v>
      </c>
      <c r="B51" s="45">
        <f>IF($D51="","",VLOOKUP($D51,'[4]男單準備名單'!$A$7:$P$70,15))</f>
        <v>0</v>
      </c>
      <c r="C51" s="45">
        <f>IF($D51="","",VLOOKUP($D51,'[4]男單準備名單'!$A$7:$P$70,16))</f>
        <v>0</v>
      </c>
      <c r="D51" s="46">
        <v>30</v>
      </c>
      <c r="E51" s="45" t="str">
        <f>UPPER(IF($D51="","",VLOOKUP($D51,'[4]男單準備名單'!$A$7:$P$70,2)))</f>
        <v>林子楊</v>
      </c>
      <c r="F51" s="45"/>
      <c r="G51" s="45" t="str">
        <f>IF($D51="","",VLOOKUP($D51,'[4]男單準備名單'!$A$7:$P$70,4))</f>
        <v>文化大學</v>
      </c>
      <c r="H51" s="122"/>
      <c r="I51" s="62" t="str">
        <f>UPPER(IF(OR(H52="a",H52="as"),E51,IF(OR(H52="b",H52="bs"),E52,)))</f>
        <v>林子楊</v>
      </c>
      <c r="J51" s="70"/>
      <c r="K51" s="125"/>
      <c r="L51" s="126"/>
      <c r="M51" s="65">
        <v>62</v>
      </c>
      <c r="N51" s="71"/>
      <c r="O51" s="71"/>
      <c r="P51" s="76"/>
      <c r="Q51" s="54"/>
    </row>
    <row r="52" spans="1:17" s="55" customFormat="1" ht="9" customHeight="1">
      <c r="A52" s="57" t="s">
        <v>65</v>
      </c>
      <c r="B52" s="45">
        <f>IF($D52="","",VLOOKUP($D52,'[4]男單準備名單'!$A$7:$P$70,15))</f>
        <v>0</v>
      </c>
      <c r="C52" s="45">
        <f>IF($D52="","",VLOOKUP($D52,'[4]男單準備名單'!$A$7:$P$70,16))</f>
        <v>0</v>
      </c>
      <c r="D52" s="46">
        <v>57</v>
      </c>
      <c r="E52" s="45" t="str">
        <f>UPPER(IF($D52="","",VLOOKUP($D52,'[4]男單準備名單'!$A$7:$P$70,2)))</f>
        <v>BYE</v>
      </c>
      <c r="F52" s="45"/>
      <c r="G52" s="45">
        <f>IF($D52="","",VLOOKUP($D52,'[4]男單準備名單'!$A$7:$P$70,4))</f>
        <v>0</v>
      </c>
      <c r="H52" s="123" t="s">
        <v>356</v>
      </c>
      <c r="I52" s="65"/>
      <c r="J52" s="61" t="s">
        <v>358</v>
      </c>
      <c r="K52" s="62" t="str">
        <f>UPPER(IF(OR(J52="a",J52="as"),I51,IF(OR(J52="b",J52="bs"),I53,)))</f>
        <v>胡浩揚</v>
      </c>
      <c r="L52" s="127"/>
      <c r="M52" s="71"/>
      <c r="N52" s="71"/>
      <c r="O52" s="71"/>
      <c r="P52" s="76"/>
      <c r="Q52" s="54"/>
    </row>
    <row r="53" spans="1:17" s="55" customFormat="1" ht="9" customHeight="1">
      <c r="A53" s="57" t="s">
        <v>66</v>
      </c>
      <c r="B53" s="45">
        <f>IF($D53="","",VLOOKUP($D53,'[4]男單準備名單'!$A$7:$P$70,15))</f>
        <v>0</v>
      </c>
      <c r="C53" s="45">
        <f>IF($D53="","",VLOOKUP($D53,'[4]男單準備名單'!$A$7:$P$70,16))</f>
        <v>0</v>
      </c>
      <c r="D53" s="46">
        <v>29</v>
      </c>
      <c r="E53" s="45" t="str">
        <f>UPPER(IF($D53="","",VLOOKUP($D53,'[4]男單準備名單'!$A$7:$P$70,2)))</f>
        <v>胡浩揚</v>
      </c>
      <c r="F53" s="45"/>
      <c r="G53" s="45" t="str">
        <f>IF($D53="","",VLOOKUP($D53,'[4]男單準備名單'!$A$7:$P$70,4))</f>
        <v>三民高中</v>
      </c>
      <c r="H53" s="122"/>
      <c r="I53" s="62" t="str">
        <f>UPPER(IF(OR(H54="a",H54="as"),E53,IF(OR(H54="b",H54="bs"),E54,)))</f>
        <v>胡浩揚</v>
      </c>
      <c r="J53" s="83"/>
      <c r="K53" s="65" t="s">
        <v>235</v>
      </c>
      <c r="L53" s="85"/>
      <c r="M53" s="71"/>
      <c r="N53" s="71"/>
      <c r="O53" s="71"/>
      <c r="P53" s="76"/>
      <c r="Q53" s="54"/>
    </row>
    <row r="54" spans="1:17" s="55" customFormat="1" ht="9" customHeight="1">
      <c r="A54" s="44" t="s">
        <v>67</v>
      </c>
      <c r="B54" s="45">
        <f>IF($D54="","",VLOOKUP($D54,'[4]男單準備名單'!$A$7:$P$70,15))</f>
        <v>0</v>
      </c>
      <c r="C54" s="45">
        <f>IF($D54="","",VLOOKUP($D54,'[4]男單準備名單'!$A$7:$P$70,16))</f>
        <v>0</v>
      </c>
      <c r="D54" s="46">
        <v>58</v>
      </c>
      <c r="E54" s="47" t="str">
        <f>UPPER(IF($D54="","",VLOOKUP($D54,'[4]男單準備名單'!$A$7:$P$70,2)))</f>
        <v>BYE</v>
      </c>
      <c r="F54" s="47"/>
      <c r="G54" s="47">
        <f>IF($D54="","",VLOOKUP($D54,'[4]男單準備名單'!$A$7:$P$70,4))</f>
        <v>0</v>
      </c>
      <c r="H54" s="123" t="s">
        <v>356</v>
      </c>
      <c r="I54" s="65"/>
      <c r="J54" s="71"/>
      <c r="K54" s="85"/>
      <c r="L54" s="128"/>
      <c r="M54" s="129" t="s">
        <v>68</v>
      </c>
      <c r="N54" s="90"/>
      <c r="O54" s="447" t="s">
        <v>438</v>
      </c>
      <c r="P54" s="91"/>
      <c r="Q54" s="54"/>
    </row>
    <row r="55" spans="1:17" s="55" customFormat="1" ht="9" customHeight="1">
      <c r="A55" s="44" t="s">
        <v>69</v>
      </c>
      <c r="B55" s="45">
        <f>IF($D55="","",VLOOKUP($D55,'[4]男單準備名單'!$A$7:$P$70,15))</f>
        <v>0</v>
      </c>
      <c r="C55" s="45">
        <f>IF($D55="","",VLOOKUP($D55,'[4]男單準備名單'!$A$7:$P$70,16))</f>
        <v>0</v>
      </c>
      <c r="D55" s="46">
        <v>25</v>
      </c>
      <c r="E55" s="47" t="str">
        <f>UPPER(IF($D55="","",VLOOKUP($D55,'[4]男單準備名單'!$A$7:$P$70,2)))</f>
        <v>孫習庭</v>
      </c>
      <c r="F55" s="47"/>
      <c r="G55" s="47" t="str">
        <f>IF($D55="","",VLOOKUP($D55,'[4]男單準備名單'!$A$7:$P$70,4))</f>
        <v>台北體育學院</v>
      </c>
      <c r="H55" s="122"/>
      <c r="I55" s="62" t="str">
        <f>UPPER(IF(OR(H56="a",H56="as"),E55,IF(OR(H56="b",H56="bs"),E56,)))</f>
        <v>孫習庭</v>
      </c>
      <c r="J55" s="70"/>
      <c r="K55" s="71"/>
      <c r="L55" s="71"/>
      <c r="M55" s="60" t="s">
        <v>14</v>
      </c>
      <c r="N55" s="92"/>
      <c r="O55" s="72">
        <v>64</v>
      </c>
      <c r="P55" s="80"/>
      <c r="Q55" s="54"/>
    </row>
    <row r="56" spans="1:17" s="55" customFormat="1" ht="9" customHeight="1">
      <c r="A56" s="57" t="s">
        <v>70</v>
      </c>
      <c r="B56" s="45">
        <f>IF($D56="","",VLOOKUP($D56,'[4]男單準備名單'!$A$7:$P$70,15))</f>
        <v>0</v>
      </c>
      <c r="C56" s="45">
        <f>IF($D56="","",VLOOKUP($D56,'[4]男單準備名單'!$A$7:$P$70,16))</f>
        <v>0</v>
      </c>
      <c r="D56" s="46">
        <v>59</v>
      </c>
      <c r="E56" s="45" t="str">
        <f>UPPER(IF($D56="","",VLOOKUP($D56,'[4]男單準備名單'!$A$7:$P$70,2)))</f>
        <v>BYE</v>
      </c>
      <c r="F56" s="45"/>
      <c r="G56" s="45">
        <f>IF($D56="","",VLOOKUP($D56,'[4]男單準備名單'!$A$7:$P$70,4))</f>
        <v>0</v>
      </c>
      <c r="H56" s="123" t="s">
        <v>356</v>
      </c>
      <c r="I56" s="65"/>
      <c r="J56" s="61" t="s">
        <v>356</v>
      </c>
      <c r="K56" s="62" t="str">
        <f>UPPER(IF(OR(J56="a",J56="as"),I55,IF(OR(J56="b",J56="bs"),I57,)))</f>
        <v>孫習庭</v>
      </c>
      <c r="L56" s="70"/>
      <c r="M56" s="71"/>
      <c r="N56" s="71"/>
      <c r="O56" s="71"/>
      <c r="P56" s="76"/>
      <c r="Q56" s="54"/>
    </row>
    <row r="57" spans="1:17" s="55" customFormat="1" ht="9" customHeight="1">
      <c r="A57" s="57" t="s">
        <v>71</v>
      </c>
      <c r="B57" s="45">
        <f>IF($D57="","",VLOOKUP($D57,'[4]男單準備名單'!$A$7:$P$70,15))</f>
        <v>0</v>
      </c>
      <c r="C57" s="45">
        <f>IF($D57="","",VLOOKUP($D57,'[4]男單準備名單'!$A$7:$P$70,16))</f>
        <v>0</v>
      </c>
      <c r="D57" s="46">
        <v>31</v>
      </c>
      <c r="E57" s="45" t="str">
        <f>UPPER(IF($D57="","",VLOOKUP($D57,'[4]男單準備名單'!$A$7:$P$70,2)))</f>
        <v>廖正丞</v>
      </c>
      <c r="F57" s="45"/>
      <c r="G57" s="45" t="str">
        <f>IF($D57="","",VLOOKUP($D57,'[4]男單準備名單'!$A$7:$P$70,4))</f>
        <v>中興高中</v>
      </c>
      <c r="H57" s="122"/>
      <c r="I57" s="62" t="str">
        <f>UPPER(IF(OR(H58="a",H58="as"),E57,IF(OR(H58="b",H58="bs"),E58,)))</f>
        <v>廖正丞</v>
      </c>
      <c r="J57" s="124"/>
      <c r="K57" s="65">
        <v>62</v>
      </c>
      <c r="L57" s="76"/>
      <c r="M57" s="71"/>
      <c r="N57" s="71"/>
      <c r="O57" s="71"/>
      <c r="P57" s="76"/>
      <c r="Q57" s="54"/>
    </row>
    <row r="58" spans="1:17" s="55" customFormat="1" ht="9" customHeight="1">
      <c r="A58" s="57" t="s">
        <v>72</v>
      </c>
      <c r="B58" s="45">
        <f>IF($D58="","",VLOOKUP($D58,'[4]男單準備名單'!$A$7:$P$70,15))</f>
        <v>0</v>
      </c>
      <c r="C58" s="45">
        <f>IF($D58="","",VLOOKUP($D58,'[4]男單準備名單'!$A$7:$P$70,16))</f>
        <v>0</v>
      </c>
      <c r="D58" s="46">
        <v>60</v>
      </c>
      <c r="E58" s="45" t="str">
        <f>UPPER(IF($D58="","",VLOOKUP($D58,'[4]男單準備名單'!$A$7:$P$70,2)))</f>
        <v>BYE</v>
      </c>
      <c r="F58" s="45"/>
      <c r="G58" s="45">
        <f>IF($D58="","",VLOOKUP($D58,'[4]男單準備名單'!$A$7:$P$70,4))</f>
        <v>0</v>
      </c>
      <c r="H58" s="123" t="s">
        <v>356</v>
      </c>
      <c r="I58" s="65"/>
      <c r="J58" s="85"/>
      <c r="K58" s="60" t="s">
        <v>14</v>
      </c>
      <c r="L58" s="69" t="s">
        <v>356</v>
      </c>
      <c r="M58" s="62" t="str">
        <f>UPPER(IF(OR(L58="a",L58="as"),K56,IF(OR(L58="b",L58="bs"),K60,)))</f>
        <v>孫習庭</v>
      </c>
      <c r="N58" s="70"/>
      <c r="O58" s="71"/>
      <c r="P58" s="76"/>
      <c r="Q58" s="54"/>
    </row>
    <row r="59" spans="1:17" s="55" customFormat="1" ht="9" customHeight="1">
      <c r="A59" s="57" t="s">
        <v>73</v>
      </c>
      <c r="B59" s="45">
        <f>IF($D59="","",VLOOKUP($D59,'[4]男單準備名單'!$A$7:$P$70,15))</f>
        <v>0</v>
      </c>
      <c r="C59" s="45">
        <f>IF($D59="","",VLOOKUP($D59,'[4]男單準備名單'!$A$7:$P$70,16))</f>
        <v>0</v>
      </c>
      <c r="D59" s="46">
        <v>13</v>
      </c>
      <c r="E59" s="45" t="str">
        <f>UPPER(IF($D59="","",VLOOKUP($D59,'[4]男單準備名單'!$A$7:$P$70,2)))</f>
        <v>陳冠廷</v>
      </c>
      <c r="F59" s="45"/>
      <c r="G59" s="45">
        <f>IF($D59="","",VLOOKUP($D59,'[4]男單準備名單'!$A$7:$P$70,4))</f>
        <v>0</v>
      </c>
      <c r="H59" s="122"/>
      <c r="I59" s="62" t="str">
        <f>UPPER(IF(OR(H60="a",H60="as"),E59,IF(OR(H60="b",H60="bs"),E60,)))</f>
        <v>陳冠廷</v>
      </c>
      <c r="J59" s="70"/>
      <c r="K59" s="125"/>
      <c r="L59" s="126"/>
      <c r="M59" s="65">
        <v>62</v>
      </c>
      <c r="N59" s="74"/>
      <c r="O59" s="71"/>
      <c r="P59" s="76"/>
      <c r="Q59" s="54"/>
    </row>
    <row r="60" spans="1:17" s="55" customFormat="1" ht="9" customHeight="1">
      <c r="A60" s="57" t="s">
        <v>74</v>
      </c>
      <c r="B60" s="45">
        <f>IF($D60="","",VLOOKUP($D60,'[4]男單準備名單'!$A$7:$P$70,15))</f>
        <v>0</v>
      </c>
      <c r="C60" s="45">
        <f>IF($D60="","",VLOOKUP($D60,'[4]男單準備名單'!$A$7:$P$70,16))</f>
        <v>0</v>
      </c>
      <c r="D60" s="46">
        <v>61</v>
      </c>
      <c r="E60" s="45" t="str">
        <f>UPPER(IF($D60="","",VLOOKUP($D60,'[4]男單準備名單'!$A$7:$P$70,2)))</f>
        <v>BYE</v>
      </c>
      <c r="F60" s="45"/>
      <c r="G60" s="45">
        <f>IF($D60="","",VLOOKUP($D60,'[4]男單準備名單'!$A$7:$P$70,4))</f>
        <v>0</v>
      </c>
      <c r="H60" s="123" t="s">
        <v>356</v>
      </c>
      <c r="I60" s="65"/>
      <c r="J60" s="61" t="s">
        <v>356</v>
      </c>
      <c r="K60" s="62" t="str">
        <f>UPPER(IF(OR(J60="a",J60="as"),I59,IF(OR(J60="b",J60="bs"),I61,)))</f>
        <v>陳冠廷</v>
      </c>
      <c r="L60" s="127"/>
      <c r="M60" s="71"/>
      <c r="N60" s="76"/>
      <c r="O60" s="71"/>
      <c r="P60" s="76"/>
      <c r="Q60" s="54"/>
    </row>
    <row r="61" spans="1:17" s="55" customFormat="1" ht="9" customHeight="1">
      <c r="A61" s="57" t="s">
        <v>75</v>
      </c>
      <c r="B61" s="45">
        <f>IF($D61="","",VLOOKUP($D61,'[4]男單準備名單'!$A$7:$P$70,15))</f>
        <v>0</v>
      </c>
      <c r="C61" s="45">
        <f>IF($D61="","",VLOOKUP($D61,'[4]男單準備名單'!$A$7:$P$70,16))</f>
        <v>0</v>
      </c>
      <c r="D61" s="46">
        <v>19</v>
      </c>
      <c r="E61" s="45" t="str">
        <f>UPPER(IF($D61="","",VLOOKUP($D61,'[4]男單準備名單'!$A$7:$P$70,2)))</f>
        <v>黃子郡</v>
      </c>
      <c r="F61" s="45"/>
      <c r="G61" s="45" t="str">
        <f>IF($D61="","",VLOOKUP($D61,'[4]男單準備名單'!$A$7:$P$70,4))</f>
        <v>中興高中</v>
      </c>
      <c r="H61" s="122"/>
      <c r="I61" s="62" t="str">
        <f>UPPER(IF(OR(H62="a",H62="as"),E61,IF(OR(H62="b",H62="bs"),E62,)))</f>
        <v>黃子郡</v>
      </c>
      <c r="J61" s="83"/>
      <c r="K61" s="65" t="s">
        <v>235</v>
      </c>
      <c r="L61" s="85"/>
      <c r="M61" s="71"/>
      <c r="N61" s="76"/>
      <c r="O61" s="71"/>
      <c r="P61" s="76"/>
      <c r="Q61" s="54"/>
    </row>
    <row r="62" spans="1:17" s="55" customFormat="1" ht="9" customHeight="1">
      <c r="A62" s="44" t="s">
        <v>76</v>
      </c>
      <c r="B62" s="45">
        <f>IF($D62="","",VLOOKUP($D62,'[4]男單準備名單'!$A$7:$P$70,15))</f>
        <v>0</v>
      </c>
      <c r="C62" s="45">
        <f>IF($D62="","",VLOOKUP($D62,'[4]男單準備名單'!$A$7:$P$70,16))</f>
        <v>0</v>
      </c>
      <c r="D62" s="46">
        <v>62</v>
      </c>
      <c r="E62" s="47" t="str">
        <f>UPPER(IF($D62="","",VLOOKUP($D62,'[4]男單準備名單'!$A$7:$P$70,2)))</f>
        <v>BYE</v>
      </c>
      <c r="F62" s="47"/>
      <c r="G62" s="47">
        <f>IF($D62="","",VLOOKUP($D62,'[4]男單準備名單'!$A$7:$P$70,4))</f>
        <v>0</v>
      </c>
      <c r="H62" s="123" t="s">
        <v>356</v>
      </c>
      <c r="I62" s="65"/>
      <c r="J62" s="71"/>
      <c r="K62" s="85"/>
      <c r="L62" s="128"/>
      <c r="M62" s="60" t="s">
        <v>14</v>
      </c>
      <c r="N62" s="69" t="s">
        <v>356</v>
      </c>
      <c r="O62" s="62" t="str">
        <f>UPPER(IF(OR(N62="a",N62="as"),M58,IF(OR(N62="b",N62="bs"),M66,)))</f>
        <v>孫習庭</v>
      </c>
      <c r="P62" s="83"/>
      <c r="Q62" s="54"/>
    </row>
    <row r="63" spans="1:17" s="55" customFormat="1" ht="9" customHeight="1">
      <c r="A63" s="44" t="s">
        <v>77</v>
      </c>
      <c r="B63" s="45">
        <f>IF($D63="","",VLOOKUP($D63,'[4]男單準備名單'!$A$7:$P$70,15))</f>
        <v>0</v>
      </c>
      <c r="C63" s="45">
        <f>IF($D63="","",VLOOKUP($D63,'[4]男單準備名單'!$A$7:$P$70,16))</f>
        <v>0</v>
      </c>
      <c r="D63" s="46">
        <v>27</v>
      </c>
      <c r="E63" s="47" t="str">
        <f>UPPER(IF($D63="","",VLOOKUP($D63,'[4]男單準備名單'!$A$7:$P$70,2)))</f>
        <v>洪啟明</v>
      </c>
      <c r="F63" s="47"/>
      <c r="G63" s="47" t="str">
        <f>IF($D63="","",VLOOKUP($D63,'[4]男單準備名單'!$A$7:$P$70,4))</f>
        <v>文化大學</v>
      </c>
      <c r="H63" s="122"/>
      <c r="I63" s="62" t="str">
        <f>UPPER(IF(OR(H64="a",H64="as"),E63,IF(OR(H64="b",H64="bs"),E64,)))</f>
        <v>洪啟明</v>
      </c>
      <c r="J63" s="70"/>
      <c r="K63" s="71"/>
      <c r="L63" s="71"/>
      <c r="M63" s="71"/>
      <c r="N63" s="76"/>
      <c r="O63" s="65">
        <v>64</v>
      </c>
      <c r="P63" s="85"/>
      <c r="Q63" s="54"/>
    </row>
    <row r="64" spans="1:17" s="55" customFormat="1" ht="9" customHeight="1">
      <c r="A64" s="57" t="s">
        <v>78</v>
      </c>
      <c r="B64" s="45">
        <f>IF($D64="","",VLOOKUP($D64,'[4]男單準備名單'!$A$7:$P$70,15))</f>
        <v>0</v>
      </c>
      <c r="C64" s="45">
        <f>IF($D64="","",VLOOKUP($D64,'[4]男單準備名單'!$A$7:$P$70,16))</f>
        <v>0</v>
      </c>
      <c r="D64" s="46">
        <v>63</v>
      </c>
      <c r="E64" s="45" t="str">
        <f>UPPER(IF($D64="","",VLOOKUP($D64,'[4]男單準備名單'!$A$7:$P$70,2)))</f>
        <v>BYE</v>
      </c>
      <c r="F64" s="45"/>
      <c r="G64" s="45">
        <f>IF($D64="","",VLOOKUP($D64,'[4]男單準備名單'!$A$7:$P$70,4))</f>
        <v>0</v>
      </c>
      <c r="H64" s="123" t="s">
        <v>356</v>
      </c>
      <c r="I64" s="65"/>
      <c r="J64" s="61" t="s">
        <v>356</v>
      </c>
      <c r="K64" s="62" t="str">
        <f>UPPER(IF(OR(J64="a",J64="as"),I63,IF(OR(J64="b",J64="bs"),I65,)))</f>
        <v>洪啟明</v>
      </c>
      <c r="L64" s="70"/>
      <c r="M64" s="71"/>
      <c r="N64" s="76"/>
      <c r="O64" s="71"/>
      <c r="P64" s="85"/>
      <c r="Q64" s="54"/>
    </row>
    <row r="65" spans="1:17" s="55" customFormat="1" ht="9" customHeight="1">
      <c r="A65" s="57" t="s">
        <v>79</v>
      </c>
      <c r="B65" s="45">
        <f>IF($D65="","",VLOOKUP($D65,'[4]男單準備名單'!$A$7:$P$70,15))</f>
        <v>0</v>
      </c>
      <c r="C65" s="45">
        <f>IF($D65="","",VLOOKUP($D65,'[4]男單準備名單'!$A$7:$P$70,16))</f>
        <v>0</v>
      </c>
      <c r="D65" s="46">
        <v>8</v>
      </c>
      <c r="E65" s="45" t="str">
        <f>UPPER(IF($D65="","",VLOOKUP($D65,'[4]男單準備名單'!$A$7:$P$70,2)))</f>
        <v>陳衍伶</v>
      </c>
      <c r="F65" s="45"/>
      <c r="G65" s="45" t="str">
        <f>IF($D65="","",VLOOKUP($D65,'[4]男單準備名單'!$A$7:$P$70,4))</f>
        <v>土地銀行</v>
      </c>
      <c r="H65" s="122"/>
      <c r="I65" s="62" t="str">
        <f>UPPER(IF(OR(H66="a",H66="as"),E65,IF(OR(H66="b",H66="bs"),E66,)))</f>
        <v>陳衍伶</v>
      </c>
      <c r="J65" s="124"/>
      <c r="K65" s="65">
        <v>61</v>
      </c>
      <c r="L65" s="76"/>
      <c r="M65" s="71"/>
      <c r="N65" s="76"/>
      <c r="O65" s="71"/>
      <c r="P65" s="85"/>
      <c r="Q65" s="54"/>
    </row>
    <row r="66" spans="1:17" s="55" customFormat="1" ht="9" customHeight="1">
      <c r="A66" s="57" t="s">
        <v>80</v>
      </c>
      <c r="B66" s="45">
        <f>IF($D66="","",VLOOKUP($D66,'[4]男單準備名單'!$A$7:$P$70,15))</f>
        <v>0</v>
      </c>
      <c r="C66" s="45">
        <f>IF($D66="","",VLOOKUP($D66,'[4]男單準備名單'!$A$7:$P$70,16))</f>
        <v>0</v>
      </c>
      <c r="D66" s="46">
        <v>64</v>
      </c>
      <c r="E66" s="45" t="str">
        <f>UPPER(IF($D66="","",VLOOKUP($D66,'[4]男單準備名單'!$A$7:$P$70,2)))</f>
        <v>BYE</v>
      </c>
      <c r="F66" s="45"/>
      <c r="G66" s="45">
        <f>IF($D66="","",VLOOKUP($D66,'[4]男單準備名單'!$A$7:$P$70,4))</f>
        <v>0</v>
      </c>
      <c r="H66" s="123" t="s">
        <v>89</v>
      </c>
      <c r="I66" s="65"/>
      <c r="J66" s="85"/>
      <c r="K66" s="60" t="s">
        <v>14</v>
      </c>
      <c r="L66" s="69" t="s">
        <v>89</v>
      </c>
      <c r="M66" s="62" t="str">
        <f>UPPER(IF(OR(L66="a",L66="as"),K64,IF(OR(L66="b",L66="bs"),K68,)))</f>
        <v>洪啟明</v>
      </c>
      <c r="N66" s="83"/>
      <c r="O66" s="71"/>
      <c r="P66" s="85"/>
      <c r="Q66" s="54"/>
    </row>
    <row r="67" spans="1:17" s="55" customFormat="1" ht="9" customHeight="1">
      <c r="A67" s="57" t="s">
        <v>81</v>
      </c>
      <c r="B67" s="45">
        <f>IF($D67="","",VLOOKUP($D67,'[4]男單準備名單'!$A$7:$P$70,15))</f>
        <v>0</v>
      </c>
      <c r="C67" s="45">
        <f>IF($D67="","",VLOOKUP($D67,'[4]男單準備名單'!$A$7:$P$70,16))</f>
        <v>0</v>
      </c>
      <c r="D67" s="46">
        <v>22</v>
      </c>
      <c r="E67" s="45" t="str">
        <f>UPPER(IF($D67="","",VLOOKUP($D67,'[4]男單準備名單'!$A$7:$P$70,2)))</f>
        <v>張祝瑋</v>
      </c>
      <c r="F67" s="45"/>
      <c r="G67" s="45" t="str">
        <f>IF($D67="","",VLOOKUP($D67,'[4]男單準備名單'!$A$7:$P$70,4))</f>
        <v>新興國中</v>
      </c>
      <c r="H67" s="122"/>
      <c r="I67" s="62" t="str">
        <f>UPPER(IF(OR(H68="a",H68="as"),E67,IF(OR(H68="b",H68="bs"),E68,)))</f>
        <v>陳裕霖</v>
      </c>
      <c r="J67" s="70"/>
      <c r="K67" s="125"/>
      <c r="L67" s="126"/>
      <c r="M67" s="65">
        <v>64</v>
      </c>
      <c r="N67" s="71"/>
      <c r="O67" s="71"/>
      <c r="P67" s="71"/>
      <c r="Q67" s="54"/>
    </row>
    <row r="68" spans="1:17" s="55" customFormat="1" ht="9" customHeight="1">
      <c r="A68" s="57" t="s">
        <v>82</v>
      </c>
      <c r="B68" s="45">
        <f>IF($D68="","",VLOOKUP($D68,'[4]男單準備名單'!$A$7:$P$70,15))</f>
        <v>0</v>
      </c>
      <c r="C68" s="45">
        <f>IF($D68="","",VLOOKUP($D68,'[4]男單準備名單'!$A$7:$P$70,16))</f>
        <v>0</v>
      </c>
      <c r="D68" s="46">
        <v>4</v>
      </c>
      <c r="E68" s="45" t="str">
        <f>UPPER(IF($D68="","",VLOOKUP($D68,'[4]男單準備名單'!$A$7:$P$70,2)))</f>
        <v>陳裕霖</v>
      </c>
      <c r="F68" s="45"/>
      <c r="G68" s="45" t="str">
        <f>IF($D68="","",VLOOKUP($D68,'[4]男單準備名單'!$A$7:$P$70,4))</f>
        <v>北縣積穗國中</v>
      </c>
      <c r="H68" s="123" t="s">
        <v>90</v>
      </c>
      <c r="I68" s="65">
        <v>61</v>
      </c>
      <c r="J68" s="61" t="s">
        <v>90</v>
      </c>
      <c r="K68" s="62" t="str">
        <f>UPPER(IF(OR(J68="a",J68="as"),I67,IF(OR(J68="b",J68="bs"),I69,)))</f>
        <v>徐振益</v>
      </c>
      <c r="L68" s="127"/>
      <c r="M68" s="71"/>
      <c r="N68" s="71"/>
      <c r="O68" s="71"/>
      <c r="P68" s="71"/>
      <c r="Q68" s="54"/>
    </row>
    <row r="69" spans="1:17" s="55" customFormat="1" ht="9" customHeight="1">
      <c r="A69" s="57" t="s">
        <v>83</v>
      </c>
      <c r="B69" s="45">
        <f>IF($D69="","",VLOOKUP($D69,'[4]男單準備名單'!$A$7:$P$70,15))</f>
        <v>0</v>
      </c>
      <c r="C69" s="45">
        <f>IF($D69="","",VLOOKUP($D69,'[4]男單準備名單'!$A$7:$P$70,16))</f>
        <v>0</v>
      </c>
      <c r="D69" s="46">
        <v>28</v>
      </c>
      <c r="E69" s="45" t="str">
        <f>UPPER(IF($D69="","",VLOOKUP($D69,'[4]男單準備名單'!$A$7:$P$70,2)))</f>
        <v>徐振益</v>
      </c>
      <c r="F69" s="45"/>
      <c r="G69" s="45" t="str">
        <f>IF($D69="","",VLOOKUP($D69,'[4]男單準備名單'!$A$7:$P$70,4))</f>
        <v>文化大學</v>
      </c>
      <c r="H69" s="122"/>
      <c r="I69" s="62" t="str">
        <f>UPPER(IF(OR(H70="a",H70="as"),E69,IF(OR(H70="b",H70="bs"),E70,)))</f>
        <v>徐振益</v>
      </c>
      <c r="J69" s="83"/>
      <c r="K69" s="65">
        <v>75</v>
      </c>
      <c r="L69" s="85"/>
      <c r="M69" s="71"/>
      <c r="N69" s="71"/>
      <c r="O69" s="71"/>
      <c r="P69" s="71"/>
      <c r="Q69" s="54"/>
    </row>
    <row r="70" spans="1:17" s="55" customFormat="1" ht="9" customHeight="1">
      <c r="A70" s="44" t="s">
        <v>84</v>
      </c>
      <c r="B70" s="45">
        <f>IF($D70="","",VLOOKUP($D70,'[4]男單準備名單'!$A$7:$P$70,15))</f>
        <v>0</v>
      </c>
      <c r="C70" s="45">
        <f>IF($D70="","",VLOOKUP($D70,'[4]男單準備名單'!$A$7:$P$70,16))</f>
        <v>0</v>
      </c>
      <c r="D70" s="46">
        <v>20</v>
      </c>
      <c r="E70" s="47" t="str">
        <f>UPPER(IF($D70="","",VLOOKUP($D70,'[4]男單準備名單'!$A$7:$P$70,2)))</f>
        <v>王方昊</v>
      </c>
      <c r="F70" s="47"/>
      <c r="G70" s="47" t="str">
        <f>IF($D70="","",VLOOKUP($D70,'[4]男單準備名單'!$A$7:$P$70,4))</f>
        <v>中興高中</v>
      </c>
      <c r="H70" s="123" t="s">
        <v>356</v>
      </c>
      <c r="I70" s="65" t="s">
        <v>235</v>
      </c>
      <c r="J70" s="71"/>
      <c r="K70" s="85"/>
      <c r="L70" s="128"/>
      <c r="M70" s="85"/>
      <c r="N70" s="85"/>
      <c r="O70" s="71"/>
      <c r="P70" s="71"/>
      <c r="Q70" s="54"/>
    </row>
    <row r="71" spans="1:17" s="55" customFormat="1" ht="17.25" customHeight="1">
      <c r="A71" s="113"/>
      <c r="B71" s="111"/>
      <c r="C71" s="111"/>
      <c r="D71" s="139"/>
      <c r="E71" s="140"/>
      <c r="F71" s="141"/>
      <c r="G71" s="140"/>
      <c r="H71" s="128"/>
      <c r="I71" s="71"/>
      <c r="J71" s="71"/>
      <c r="K71" s="85"/>
      <c r="L71" s="128"/>
      <c r="M71" s="85"/>
      <c r="N71" s="85"/>
      <c r="O71" s="71"/>
      <c r="P71" s="71"/>
      <c r="Q71" s="54"/>
    </row>
    <row r="72" spans="1:9" ht="16.5">
      <c r="A72" s="142"/>
      <c r="B72" s="142"/>
      <c r="C72" s="142"/>
      <c r="D72" s="142"/>
      <c r="E72" s="142"/>
      <c r="F72" s="142"/>
      <c r="G72" s="142"/>
      <c r="H72" s="143"/>
      <c r="I72" s="142"/>
    </row>
  </sheetData>
  <sheetProtection/>
  <mergeCells count="1">
    <mergeCell ref="A4:C4"/>
  </mergeCells>
  <conditionalFormatting sqref="F7:F70">
    <cfRule type="expression" priority="39" dxfId="420" stopIfTrue="1">
      <formula>AND($D7&lt;9,$C7&gt;0)</formula>
    </cfRule>
  </conditionalFormatting>
  <conditionalFormatting sqref="G7:G70">
    <cfRule type="expression" priority="38" dxfId="420" stopIfTrue="1">
      <formula>AND($D7&lt;17,$C7&gt;0)</formula>
    </cfRule>
  </conditionalFormatting>
  <conditionalFormatting sqref="K58 K42 K26 K10 K50 K34 K18 K66 M14 M30 M46 M62 M55 M23 M38">
    <cfRule type="expression" priority="35" dxfId="417" stopIfTrue="1">
      <formula>AND($M$1="CU",K10="Umpire")</formula>
    </cfRule>
    <cfRule type="expression" priority="36" dxfId="418" stopIfTrue="1">
      <formula>AND($M$1="CU",K10&lt;&gt;"Umpire",L10&lt;&gt;"")</formula>
    </cfRule>
    <cfRule type="expression" priority="37" dxfId="419" stopIfTrue="1">
      <formula>AND($M$1="CU",K10&lt;&gt;"Umpire")</formula>
    </cfRule>
  </conditionalFormatting>
  <conditionalFormatting sqref="K8 K12 K16 K20 K24 K28 K32 K36 K40 K44 K48 K52 K56 K60 K64 K68 M18 M26 M34 M42 M50 M58 M66 O14 O30 O46 O62 O38 M10">
    <cfRule type="expression" priority="33" dxfId="420" stopIfTrue="1">
      <formula>J8="as"</formula>
    </cfRule>
    <cfRule type="expression" priority="34" dxfId="420" stopIfTrue="1">
      <formula>J8="bs"</formula>
    </cfRule>
  </conditionalFormatting>
  <conditionalFormatting sqref="I7 I9 I11 I13 I15 I17 I19 I21 I23 I25 I27 I29 I31 I33 I35 I37 I39 I41 I43 I45 I47 I49 I51 I53 I55 I57 I59 I61 I63 I65 I67 I69 O22 O54">
    <cfRule type="expression" priority="31" dxfId="420" stopIfTrue="1">
      <formula>H8="as"</formula>
    </cfRule>
    <cfRule type="expression" priority="32" dxfId="420" stopIfTrue="1">
      <formula>H8="bs"</formula>
    </cfRule>
  </conditionalFormatting>
  <conditionalFormatting sqref="B7:B70">
    <cfRule type="cellIs" priority="29" dxfId="421" operator="equal" stopIfTrue="1">
      <formula>"QA"</formula>
    </cfRule>
    <cfRule type="cellIs" priority="30" dxfId="421" operator="equal" stopIfTrue="1">
      <formula>"DA"</formula>
    </cfRule>
  </conditionalFormatting>
  <conditionalFormatting sqref="H8 H10 H12 H14 H16 H18 H20 H22 H24 H26 H28 H30 H32 H34 H36 H38 H40 H42 H44 H46 H48 H50 H52 H54 H56 H58 H60 H62 H64 H66 H68 H70 J68 J64 J60 J56 J52 J48 J44 J40 J36 J32 J28 J24 J20 J16 J12 J8 L10 L18 L26 L34 L42 L50 L58 L66 N62 N46 N30 N14 N23 N55 N38">
    <cfRule type="expression" priority="28" dxfId="422" stopIfTrue="1">
      <formula>$M$1="CU"</formula>
    </cfRule>
  </conditionalFormatting>
  <conditionalFormatting sqref="D7:D70">
    <cfRule type="expression" priority="27" dxfId="423" stopIfTrue="1">
      <formula>$D7&lt;17</formula>
    </cfRule>
  </conditionalFormatting>
  <conditionalFormatting sqref="F7:F70">
    <cfRule type="expression" priority="26" dxfId="420" stopIfTrue="1">
      <formula>AND($D7&lt;9,$C7&gt;0)</formula>
    </cfRule>
  </conditionalFormatting>
  <conditionalFormatting sqref="G7:G70">
    <cfRule type="expression" priority="25" dxfId="420" stopIfTrue="1">
      <formula>AND($D7&lt;17,$C7&gt;0)</formula>
    </cfRule>
  </conditionalFormatting>
  <conditionalFormatting sqref="K58 K42 K26 K10 K50 K34 K18 K66 M14 M30 M46 M62 M55 M23 M38">
    <cfRule type="expression" priority="22" dxfId="417" stopIfTrue="1">
      <formula>AND($M$1="CU",K10="Umpire")</formula>
    </cfRule>
    <cfRule type="expression" priority="23" dxfId="418" stopIfTrue="1">
      <formula>AND($M$1="CU",K10&lt;&gt;"Umpire",L10&lt;&gt;"")</formula>
    </cfRule>
    <cfRule type="expression" priority="24" dxfId="419" stopIfTrue="1">
      <formula>AND($M$1="CU",K10&lt;&gt;"Umpire")</formula>
    </cfRule>
  </conditionalFormatting>
  <conditionalFormatting sqref="K8 K12 K16 K20 K24 K28 K32 K36 K40 K44 K48 K52 K56 K60 K64 K68 M18 M26 M34 M42 M50 M58 M66 O14 O30 O46 O62 O38 M10">
    <cfRule type="expression" priority="20" dxfId="420" stopIfTrue="1">
      <formula>J8="as"</formula>
    </cfRule>
    <cfRule type="expression" priority="21" dxfId="420" stopIfTrue="1">
      <formula>J8="bs"</formula>
    </cfRule>
  </conditionalFormatting>
  <conditionalFormatting sqref="I7 I9 I11 I13 I15 I17 I19 I21 I23 I25 I27 I29 I31 I33 I35 I37 I39 I41 I43 I45 I47 I49 I51 I53 I55 I57 I59 I61 I63 I65 I67 I69 O22 O54">
    <cfRule type="expression" priority="18" dxfId="420" stopIfTrue="1">
      <formula>H8="as"</formula>
    </cfRule>
    <cfRule type="expression" priority="19" dxfId="420" stopIfTrue="1">
      <formula>H8="bs"</formula>
    </cfRule>
  </conditionalFormatting>
  <conditionalFormatting sqref="B7:B70">
    <cfRule type="cellIs" priority="16" dxfId="421" operator="equal" stopIfTrue="1">
      <formula>"QA"</formula>
    </cfRule>
    <cfRule type="cellIs" priority="17" dxfId="421" operator="equal" stopIfTrue="1">
      <formula>"DA"</formula>
    </cfRule>
  </conditionalFormatting>
  <conditionalFormatting sqref="H8 H10 H12 H14 H16 H18 H20 H22 H24 H26 H28 H30 H32 H34 H36 H38 H40 H42 H44 H46 H48 H50 H52 H54 H56 H58 H60 H62 H64 H66 H68 H70 J68 J64 J60 J56 J52 J48 J44 J40 J36 J32 J28 J24 J20 J16 J12 J8 L10 L18 L26 L34 L42 L50 L58 L66 N62 N46 N30 N14 N23 N55 N38">
    <cfRule type="expression" priority="15" dxfId="422" stopIfTrue="1">
      <formula>$M$1="CU"</formula>
    </cfRule>
  </conditionalFormatting>
  <conditionalFormatting sqref="D7:D70">
    <cfRule type="expression" priority="14" dxfId="423" stopIfTrue="1">
      <formula>$D7&lt;17</formula>
    </cfRule>
  </conditionalFormatting>
  <conditionalFormatting sqref="F7:F70">
    <cfRule type="expression" priority="13" dxfId="420" stopIfTrue="1">
      <formula>AND($D7&lt;9,$C7&gt;0)</formula>
    </cfRule>
  </conditionalFormatting>
  <conditionalFormatting sqref="G7:G70">
    <cfRule type="expression" priority="12" dxfId="420" stopIfTrue="1">
      <formula>AND($D7&lt;17,$C7&gt;0)</formula>
    </cfRule>
  </conditionalFormatting>
  <conditionalFormatting sqref="K58 K42 K26 K10 K50 K34 K18 K66 M14 M30 M46 M62 M55 M23 M38">
    <cfRule type="expression" priority="9" dxfId="417" stopIfTrue="1">
      <formula>AND($M$1="CU",K10="Umpire")</formula>
    </cfRule>
    <cfRule type="expression" priority="10" dxfId="418" stopIfTrue="1">
      <formula>AND($M$1="CU",K10&lt;&gt;"Umpire",L10&lt;&gt;"")</formula>
    </cfRule>
    <cfRule type="expression" priority="11" dxfId="419" stopIfTrue="1">
      <formula>AND($M$1="CU",K10&lt;&gt;"Umpire")</formula>
    </cfRule>
  </conditionalFormatting>
  <conditionalFormatting sqref="K8 K12 K16 K20 K24 K28 K32 K36 K40 K44 K48 K52 K56 K60 K64 K68 M18 M26 M34 M42 M50 M58 M66 O14 O30 O46 O62 O38 M10">
    <cfRule type="expression" priority="7" dxfId="420" stopIfTrue="1">
      <formula>J8="as"</formula>
    </cfRule>
    <cfRule type="expression" priority="8" dxfId="420" stopIfTrue="1">
      <formula>J8="bs"</formula>
    </cfRule>
  </conditionalFormatting>
  <conditionalFormatting sqref="I7 I9 I11 I13 I15 I17 I19 I21 I23 I25 I27 I29 I31 I33 I35 I37 I39 I41 I43 I45 I47 I49 I51 I53 I55 I57 I59 I61 I63 I65 I67 I69 O22 O54">
    <cfRule type="expression" priority="5" dxfId="420" stopIfTrue="1">
      <formula>H8="as"</formula>
    </cfRule>
    <cfRule type="expression" priority="6" dxfId="420" stopIfTrue="1">
      <formula>H8="bs"</formula>
    </cfRule>
  </conditionalFormatting>
  <conditionalFormatting sqref="B7:B70">
    <cfRule type="cellIs" priority="3" dxfId="421" operator="equal" stopIfTrue="1">
      <formula>"QA"</formula>
    </cfRule>
    <cfRule type="cellIs" priority="4" dxfId="421" operator="equal" stopIfTrue="1">
      <formula>"DA"</formula>
    </cfRule>
  </conditionalFormatting>
  <conditionalFormatting sqref="H8 H10 H12 H14 H16 H18 H20 H22 H24 H26 H28 H30 H32 H34 H36 H38 H40 H42 H44 H46 H48 H50 H52 H54 H56 H58 H60 H62 H64 H66 H68 H70 J68 J64 J60 J56 J52 J48 J44 J40 J36 J32 J28 J24 J20 J16 J12 J8 L10 L18 L26 L34 L42 L50 L58 L66 N62 N46 N30 N14 N23 N55 N38">
    <cfRule type="expression" priority="2" dxfId="422" stopIfTrue="1">
      <formula>$M$1="CU"</formula>
    </cfRule>
  </conditionalFormatting>
  <conditionalFormatting sqref="D7:D70">
    <cfRule type="expression" priority="1" dxfId="423" stopIfTrue="1">
      <formula>$D7&lt;17</formula>
    </cfRule>
  </conditionalFormatting>
  <dataValidations count="1">
    <dataValidation type="list" allowBlank="1" showInputMessage="1" sqref="K10 K18 K26 K34 K42 K50 K58 K66 M14 M30 M46 M62 M55 M23 M38">
      <formula1>$S$7:$S$16</formula1>
    </dataValidation>
  </dataValidations>
  <printOptions/>
  <pageMargins left="0.7" right="0.7" top="0.75" bottom="0.75" header="0.3" footer="0.3"/>
  <pageSetup orientation="portrait" paperSize="9"/>
  <drawing r:id="rId3"/>
  <legacyDrawing r:id="rId2"/>
</worksheet>
</file>

<file path=xl/worksheets/sheet8.xml><?xml version="1.0" encoding="utf-8"?>
<worksheet xmlns="http://schemas.openxmlformats.org/spreadsheetml/2006/main" xmlns:r="http://schemas.openxmlformats.org/officeDocument/2006/relationships">
  <dimension ref="A1:S40"/>
  <sheetViews>
    <sheetView zoomScalePageLayoutView="0" workbookViewId="0" topLeftCell="A1">
      <selection activeCell="A1" sqref="A1:IV16384"/>
    </sheetView>
  </sheetViews>
  <sheetFormatPr defaultColWidth="9.00390625" defaultRowHeight="15.75"/>
  <cols>
    <col min="1" max="2" width="2.875" style="106" customWidth="1"/>
    <col min="3" max="3" width="4.125" style="106" customWidth="1"/>
    <col min="4" max="4" width="3.75390625" style="106" customWidth="1"/>
    <col min="5" max="5" width="11.125" style="106" customWidth="1"/>
    <col min="6" max="6" width="6.75390625" style="106" customWidth="1"/>
    <col min="7" max="7" width="5.125" style="106" customWidth="1"/>
    <col min="8" max="8" width="1.4921875" style="107" customWidth="1"/>
    <col min="9" max="9" width="9.375" style="106" customWidth="1"/>
    <col min="10" max="10" width="1.4921875" style="107" customWidth="1"/>
    <col min="11" max="11" width="9.375" style="106" customWidth="1"/>
    <col min="12" max="12" width="1.4921875" style="108" customWidth="1"/>
    <col min="13" max="13" width="9.375" style="106" customWidth="1"/>
    <col min="14" max="14" width="1.4921875" style="107" customWidth="1"/>
    <col min="15" max="15" width="9.375" style="106" customWidth="1"/>
    <col min="16" max="16" width="1.4921875" style="108" customWidth="1"/>
    <col min="17" max="17" width="8.00390625" style="106" hidden="1" customWidth="1"/>
    <col min="18" max="18" width="7.625" style="106" customWidth="1"/>
    <col min="19" max="19" width="8.00390625" style="106" hidden="1" customWidth="1"/>
    <col min="20" max="16384" width="9.00390625" style="106" customWidth="1"/>
  </cols>
  <sheetData>
    <row r="1" spans="1:16" s="9" customFormat="1" ht="21.75" customHeight="1">
      <c r="A1" s="1" t="str">
        <f>'[4]Week SetUp'!$A$6</f>
        <v>FILA盃全國乙組網球排名賽</v>
      </c>
      <c r="B1" s="2"/>
      <c r="C1" s="3"/>
      <c r="D1" s="3"/>
      <c r="E1" s="3"/>
      <c r="F1" s="3"/>
      <c r="G1" s="3"/>
      <c r="H1" s="4"/>
      <c r="I1" s="5" t="s">
        <v>16</v>
      </c>
      <c r="J1" s="4"/>
      <c r="K1" s="6"/>
      <c r="L1" s="4"/>
      <c r="M1" s="4" t="s">
        <v>0</v>
      </c>
      <c r="N1" s="4"/>
      <c r="O1" s="7"/>
      <c r="P1" s="8"/>
    </row>
    <row r="2" spans="1:16" s="15" customFormat="1" ht="12.75">
      <c r="A2" s="10" t="str">
        <f>'[4]Week SetUp'!$A$8</f>
        <v>FILA盃全國乙組網球排名賽</v>
      </c>
      <c r="B2" s="11"/>
      <c r="C2" s="12"/>
      <c r="D2" s="12"/>
      <c r="E2" s="12"/>
      <c r="F2" s="12"/>
      <c r="G2" s="12"/>
      <c r="H2" s="13"/>
      <c r="I2" s="14"/>
      <c r="J2" s="13"/>
      <c r="K2" s="6"/>
      <c r="L2" s="13"/>
      <c r="M2" s="12"/>
      <c r="N2" s="13"/>
      <c r="O2" s="12"/>
      <c r="P2" s="13"/>
    </row>
    <row r="3" spans="1:16" s="22" customFormat="1" ht="11.25" customHeight="1">
      <c r="A3" s="16" t="s">
        <v>1</v>
      </c>
      <c r="B3" s="17"/>
      <c r="C3" s="17"/>
      <c r="D3" s="17"/>
      <c r="E3" s="18"/>
      <c r="F3" s="16" t="s">
        <v>2</v>
      </c>
      <c r="G3" s="17"/>
      <c r="H3" s="19"/>
      <c r="I3" s="16" t="s">
        <v>3</v>
      </c>
      <c r="J3" s="20"/>
      <c r="K3" s="17"/>
      <c r="L3" s="20"/>
      <c r="M3" s="17"/>
      <c r="N3" s="19"/>
      <c r="O3" s="18"/>
      <c r="P3" s="21" t="s">
        <v>4</v>
      </c>
    </row>
    <row r="4" spans="1:16" s="28" customFormat="1" ht="11.25" customHeight="1" thickBot="1">
      <c r="A4" s="458" t="str">
        <f>'[4]Week SetUp'!$A$10</f>
        <v>20~21/03/2010</v>
      </c>
      <c r="B4" s="458"/>
      <c r="C4" s="458"/>
      <c r="D4" s="23"/>
      <c r="E4" s="23"/>
      <c r="F4" s="23" t="str">
        <f>'[4]Week SetUp'!$C$10</f>
        <v>臺北內湖彩虹河濱公園</v>
      </c>
      <c r="G4" s="23"/>
      <c r="H4" s="24"/>
      <c r="I4" s="25">
        <f>'[4]Week SetUp'!$D$10</f>
        <v>0</v>
      </c>
      <c r="J4" s="24"/>
      <c r="K4" s="26">
        <f>'[4]Week SetUp'!$A$12</f>
        <v>0</v>
      </c>
      <c r="L4" s="24"/>
      <c r="M4" s="23"/>
      <c r="N4" s="24"/>
      <c r="O4" s="23"/>
      <c r="P4" s="27" t="str">
        <f>'[4]Week SetUp'!$E$10</f>
        <v>王凌華</v>
      </c>
    </row>
    <row r="5" spans="1:16" s="36" customFormat="1" ht="9.75">
      <c r="A5" s="29"/>
      <c r="B5" s="30" t="s">
        <v>5</v>
      </c>
      <c r="C5" s="31" t="s">
        <v>6</v>
      </c>
      <c r="D5" s="31" t="s">
        <v>7</v>
      </c>
      <c r="E5" s="32" t="s">
        <v>8</v>
      </c>
      <c r="F5" s="33"/>
      <c r="G5" s="32" t="s">
        <v>9</v>
      </c>
      <c r="H5" s="34"/>
      <c r="I5" s="31" t="s">
        <v>13</v>
      </c>
      <c r="J5" s="34"/>
      <c r="K5" s="31" t="s">
        <v>15</v>
      </c>
      <c r="L5" s="34"/>
      <c r="M5" s="34"/>
      <c r="N5" s="34"/>
      <c r="O5" s="34"/>
      <c r="P5" s="35"/>
    </row>
    <row r="6" spans="1:16" s="36" customFormat="1" ht="3.75" customHeight="1" thickBot="1">
      <c r="A6" s="37"/>
      <c r="B6" s="38"/>
      <c r="C6" s="39"/>
      <c r="D6" s="38"/>
      <c r="E6" s="40"/>
      <c r="F6" s="41"/>
      <c r="G6" s="40"/>
      <c r="H6" s="42"/>
      <c r="I6" s="38"/>
      <c r="J6" s="42"/>
      <c r="K6" s="38"/>
      <c r="L6" s="42"/>
      <c r="M6" s="38"/>
      <c r="N6" s="42"/>
      <c r="O6" s="38"/>
      <c r="P6" s="43"/>
    </row>
    <row r="7" spans="1:19" s="55" customFormat="1" ht="10.5" customHeight="1">
      <c r="A7" s="44">
        <v>1</v>
      </c>
      <c r="B7" s="45">
        <f>IF($D7="","",VLOOKUP($D7,'[4]女單準備名單'!$A$7:$P$22,15))</f>
        <v>0</v>
      </c>
      <c r="C7" s="45">
        <f>IF($D7="","",VLOOKUP($D7,'[4]女單準備名單'!$A$7:$P$22,16))</f>
        <v>0</v>
      </c>
      <c r="D7" s="46">
        <v>1</v>
      </c>
      <c r="E7" s="47" t="str">
        <f>UPPER(IF($D7="","",VLOOKUP($D7,'[4]女單準備名單'!$A$7:$P$22,2)))</f>
        <v>毛家芳</v>
      </c>
      <c r="F7" s="47"/>
      <c r="G7" s="47">
        <f>IF($D7="","",VLOOKUP($D7,'[4]女單準備名單'!$A$7:$P$22,4))</f>
        <v>0</v>
      </c>
      <c r="H7" s="48"/>
      <c r="I7" s="49"/>
      <c r="J7" s="49"/>
      <c r="K7" s="49"/>
      <c r="L7" s="49"/>
      <c r="M7" s="50"/>
      <c r="N7" s="51"/>
      <c r="O7" s="52"/>
      <c r="P7" s="53"/>
      <c r="Q7" s="54"/>
      <c r="S7" s="56" t="e">
        <f>#REF!</f>
        <v>#REF!</v>
      </c>
    </row>
    <row r="8" spans="1:19" s="55" customFormat="1" ht="9" customHeight="1">
      <c r="A8" s="57"/>
      <c r="B8" s="58"/>
      <c r="C8" s="58"/>
      <c r="D8" s="58"/>
      <c r="E8" s="49"/>
      <c r="F8" s="59"/>
      <c r="G8" s="60" t="s">
        <v>14</v>
      </c>
      <c r="H8" s="61" t="s">
        <v>91</v>
      </c>
      <c r="I8" s="62" t="str">
        <f>UPPER(IF(OR(H8="a",H8="as"),E7,IF(OR(H8="b",H8="bs"),E9,)))</f>
        <v>王思捷</v>
      </c>
      <c r="J8" s="62"/>
      <c r="K8" s="49"/>
      <c r="L8" s="49"/>
      <c r="M8" s="50"/>
      <c r="N8" s="51"/>
      <c r="O8" s="52"/>
      <c r="P8" s="53"/>
      <c r="Q8" s="54"/>
      <c r="S8" s="63" t="e">
        <f>#REF!</f>
        <v>#REF!</v>
      </c>
    </row>
    <row r="9" spans="1:19" s="55" customFormat="1" ht="9" customHeight="1">
      <c r="A9" s="57">
        <v>2</v>
      </c>
      <c r="B9" s="45">
        <f>IF($D9="","",VLOOKUP($D9,'[4]女單準備名單'!$A$7:$P$22,15))</f>
        <v>0</v>
      </c>
      <c r="C9" s="45">
        <f>IF($D9="","",VLOOKUP($D9,'[4]女單準備名單'!$A$7:$P$22,16))</f>
        <v>0</v>
      </c>
      <c r="D9" s="46">
        <v>3</v>
      </c>
      <c r="E9" s="45" t="str">
        <f>UPPER(IF($D9="","",VLOOKUP($D9,'[4]女單準備名單'!$A$7:$P$22,2)))</f>
        <v>王思捷</v>
      </c>
      <c r="F9" s="45"/>
      <c r="G9" s="45" t="str">
        <f>IF($D9="","",VLOOKUP($D9,'[4]女單準備名單'!$A$7:$P$22,4))</f>
        <v>六和國中</v>
      </c>
      <c r="H9" s="64"/>
      <c r="I9" s="65">
        <v>62</v>
      </c>
      <c r="J9" s="66"/>
      <c r="K9" s="49"/>
      <c r="L9" s="49"/>
      <c r="M9" s="50"/>
      <c r="N9" s="51"/>
      <c r="O9" s="52"/>
      <c r="P9" s="53"/>
      <c r="Q9" s="54"/>
      <c r="S9" s="63" t="e">
        <f>#REF!</f>
        <v>#REF!</v>
      </c>
    </row>
    <row r="10" spans="1:19" s="55" customFormat="1" ht="9" customHeight="1">
      <c r="A10" s="57"/>
      <c r="B10" s="58"/>
      <c r="C10" s="58"/>
      <c r="D10" s="67"/>
      <c r="E10" s="49"/>
      <c r="F10" s="59"/>
      <c r="G10" s="49"/>
      <c r="H10" s="68"/>
      <c r="I10" s="60" t="s">
        <v>14</v>
      </c>
      <c r="J10" s="69" t="s">
        <v>234</v>
      </c>
      <c r="K10" s="62" t="str">
        <f>UPPER(IF(OR(J10="a",J10="as"),I8,IF(OR(J10="b",J10="bs"),I12,)))</f>
        <v>王思捷</v>
      </c>
      <c r="L10" s="70"/>
      <c r="M10" s="71"/>
      <c r="N10" s="71"/>
      <c r="O10" s="52"/>
      <c r="P10" s="53"/>
      <c r="Q10" s="54"/>
      <c r="S10" s="63" t="e">
        <f>#REF!</f>
        <v>#REF!</v>
      </c>
    </row>
    <row r="11" spans="1:19" s="55" customFormat="1" ht="9" customHeight="1">
      <c r="A11" s="57">
        <v>3</v>
      </c>
      <c r="B11" s="45">
        <f>IF($D11="","",VLOOKUP($D11,'[4]女單準備名單'!$A$7:$P$22,15))</f>
        <v>0</v>
      </c>
      <c r="C11" s="45">
        <f>IF($D11="","",VLOOKUP($D11,'[4]女單準備名單'!$A$7:$P$22,16))</f>
        <v>0</v>
      </c>
      <c r="D11" s="46">
        <v>4</v>
      </c>
      <c r="E11" s="45" t="str">
        <f>UPPER(IF($D11="","",VLOOKUP($D11,'[4]女單準備名單'!$A$7:$P$22,2)))</f>
        <v>莊雅婷</v>
      </c>
      <c r="F11" s="45"/>
      <c r="G11" s="45" t="str">
        <f>IF($D11="","",VLOOKUP($D11,'[4]女單準備名單'!$A$7:$P$22,4))</f>
        <v>三民高中</v>
      </c>
      <c r="H11" s="48"/>
      <c r="I11" s="72"/>
      <c r="J11" s="73"/>
      <c r="K11" s="65">
        <v>64</v>
      </c>
      <c r="L11" s="109"/>
      <c r="M11" s="85"/>
      <c r="N11" s="85"/>
      <c r="O11" s="52"/>
      <c r="P11" s="53"/>
      <c r="Q11" s="54"/>
      <c r="S11" s="63" t="e">
        <f>#REF!</f>
        <v>#REF!</v>
      </c>
    </row>
    <row r="12" spans="1:19" s="55" customFormat="1" ht="9" customHeight="1">
      <c r="A12" s="57"/>
      <c r="B12" s="58"/>
      <c r="C12" s="58"/>
      <c r="D12" s="67"/>
      <c r="E12" s="49"/>
      <c r="F12" s="59"/>
      <c r="G12" s="60" t="s">
        <v>14</v>
      </c>
      <c r="H12" s="61" t="s">
        <v>234</v>
      </c>
      <c r="I12" s="62" t="str">
        <f>UPPER(IF(OR(H12="a",H12="as"),E11,IF(OR(H12="b",H12="bs"),E13,)))</f>
        <v>莊雅婷</v>
      </c>
      <c r="J12" s="75"/>
      <c r="K12" s="72"/>
      <c r="L12" s="85"/>
      <c r="M12" s="85"/>
      <c r="N12" s="85"/>
      <c r="O12" s="52"/>
      <c r="P12" s="53"/>
      <c r="Q12" s="54"/>
      <c r="S12" s="63" t="e">
        <f>#REF!</f>
        <v>#REF!</v>
      </c>
    </row>
    <row r="13" spans="1:19" s="55" customFormat="1" ht="9" customHeight="1">
      <c r="A13" s="57">
        <v>4</v>
      </c>
      <c r="B13" s="45">
        <f>IF($D13="","",VLOOKUP($D13,'[4]女單準備名單'!$A$7:$P$22,15))</f>
        <v>0</v>
      </c>
      <c r="C13" s="45">
        <f>IF($D13="","",VLOOKUP($D13,'[4]女單準備名單'!$A$7:$P$22,16))</f>
        <v>0</v>
      </c>
      <c r="D13" s="46">
        <v>2</v>
      </c>
      <c r="E13" s="45" t="str">
        <f>UPPER(IF($D13="","",VLOOKUP($D13,'[4]女單準備名單'!$A$7:$P$22,2)))</f>
        <v>湯敏棋</v>
      </c>
      <c r="F13" s="45"/>
      <c r="G13" s="45" t="str">
        <f>IF($D13="","",VLOOKUP($D13,'[4]女單準備名單'!$A$7:$P$22,4))</f>
        <v>台北體院</v>
      </c>
      <c r="H13" s="77"/>
      <c r="I13" s="65">
        <v>64</v>
      </c>
      <c r="J13" s="49"/>
      <c r="K13" s="72"/>
      <c r="L13" s="85"/>
      <c r="M13" s="85"/>
      <c r="N13" s="85"/>
      <c r="O13" s="52"/>
      <c r="P13" s="53"/>
      <c r="Q13" s="54"/>
      <c r="S13" s="63" t="e">
        <f>#REF!</f>
        <v>#REF!</v>
      </c>
    </row>
    <row r="14" spans="1:19" s="55" customFormat="1" ht="9" customHeight="1">
      <c r="A14" s="57"/>
      <c r="B14" s="58"/>
      <c r="C14" s="58"/>
      <c r="D14" s="67"/>
      <c r="E14" s="49"/>
      <c r="F14" s="59"/>
      <c r="G14" s="78"/>
      <c r="H14" s="68"/>
      <c r="I14" s="49"/>
      <c r="J14" s="49"/>
      <c r="K14" s="60" t="s">
        <v>14</v>
      </c>
      <c r="L14" s="92"/>
      <c r="M14" s="72">
        <f>UPPER(IF(OR(L14="a",L14="as"),K10,IF(OR(L14="b",L14="bs"),#REF!,)))</f>
      </c>
      <c r="N14" s="85"/>
      <c r="O14" s="52"/>
      <c r="P14" s="53"/>
      <c r="Q14" s="54"/>
      <c r="S14" s="63" t="e">
        <f>#REF!</f>
        <v>#REF!</v>
      </c>
    </row>
    <row r="15" spans="1:17" s="55" customFormat="1" ht="9" customHeight="1">
      <c r="A15" s="111"/>
      <c r="B15" s="115"/>
      <c r="C15" s="115"/>
      <c r="D15" s="115"/>
      <c r="E15" s="114"/>
      <c r="F15" s="117"/>
      <c r="G15" s="114"/>
      <c r="H15" s="115"/>
      <c r="I15" s="118"/>
      <c r="J15" s="115"/>
      <c r="K15" s="114"/>
      <c r="L15" s="116"/>
      <c r="M15" s="116"/>
      <c r="N15" s="116"/>
      <c r="O15" s="52"/>
      <c r="P15" s="53"/>
      <c r="Q15" s="54"/>
    </row>
    <row r="16" spans="1:17" s="55" customFormat="1" ht="9" customHeight="1">
      <c r="A16" s="111"/>
      <c r="B16" s="114"/>
      <c r="C16" s="114"/>
      <c r="D16" s="115"/>
      <c r="E16" s="114"/>
      <c r="F16" s="114"/>
      <c r="G16" s="114"/>
      <c r="H16" s="115"/>
      <c r="I16" s="114"/>
      <c r="J16" s="114"/>
      <c r="K16" s="114"/>
      <c r="L16" s="116"/>
      <c r="M16" s="116"/>
      <c r="N16" s="116"/>
      <c r="O16" s="52"/>
      <c r="P16" s="53"/>
      <c r="Q16" s="96"/>
    </row>
    <row r="17" spans="1:17" s="55" customFormat="1" ht="9" customHeight="1">
      <c r="A17" s="111"/>
      <c r="B17" s="115"/>
      <c r="C17" s="115"/>
      <c r="D17" s="115"/>
      <c r="E17" s="114"/>
      <c r="F17" s="117"/>
      <c r="G17" s="118"/>
      <c r="H17" s="115"/>
      <c r="I17" s="114"/>
      <c r="J17" s="114"/>
      <c r="K17" s="114"/>
      <c r="L17" s="116"/>
      <c r="M17" s="116"/>
      <c r="N17" s="116"/>
      <c r="O17" s="52"/>
      <c r="P17" s="53"/>
      <c r="Q17" s="54"/>
    </row>
    <row r="18" spans="1:17" s="55" customFormat="1" ht="9" customHeight="1">
      <c r="A18" s="111"/>
      <c r="B18" s="114"/>
      <c r="C18" s="114"/>
      <c r="D18" s="115"/>
      <c r="E18" s="114"/>
      <c r="F18" s="114"/>
      <c r="G18" s="114"/>
      <c r="H18" s="115"/>
      <c r="I18" s="114"/>
      <c r="J18" s="114"/>
      <c r="K18" s="114"/>
      <c r="L18" s="116"/>
      <c r="M18" s="116"/>
      <c r="N18" s="116"/>
      <c r="O18" s="52"/>
      <c r="P18" s="53"/>
      <c r="Q18" s="54"/>
    </row>
    <row r="19" spans="1:17" s="55" customFormat="1" ht="9" customHeight="1">
      <c r="A19" s="111"/>
      <c r="B19" s="115"/>
      <c r="C19" s="115"/>
      <c r="D19" s="115"/>
      <c r="E19" s="114"/>
      <c r="F19" s="117"/>
      <c r="G19" s="114"/>
      <c r="H19" s="115"/>
      <c r="I19" s="114"/>
      <c r="J19" s="114"/>
      <c r="K19" s="118"/>
      <c r="L19" s="115"/>
      <c r="M19" s="114"/>
      <c r="N19" s="116"/>
      <c r="O19" s="52"/>
      <c r="P19" s="53"/>
      <c r="Q19" s="54"/>
    </row>
    <row r="20" spans="1:17" s="55" customFormat="1" ht="9" customHeight="1">
      <c r="A20" s="111"/>
      <c r="B20" s="114"/>
      <c r="C20" s="114"/>
      <c r="D20" s="115"/>
      <c r="E20" s="114"/>
      <c r="F20" s="114"/>
      <c r="G20" s="114"/>
      <c r="H20" s="115"/>
      <c r="I20" s="114"/>
      <c r="J20" s="114"/>
      <c r="K20" s="114"/>
      <c r="L20" s="116"/>
      <c r="M20" s="114"/>
      <c r="N20" s="116"/>
      <c r="O20" s="52"/>
      <c r="P20" s="53"/>
      <c r="Q20" s="54"/>
    </row>
    <row r="21" spans="1:17" s="55" customFormat="1" ht="9" customHeight="1">
      <c r="A21" s="111"/>
      <c r="B21" s="115"/>
      <c r="C21" s="115"/>
      <c r="D21" s="115"/>
      <c r="E21" s="114"/>
      <c r="F21" s="117"/>
      <c r="G21" s="118"/>
      <c r="H21" s="115"/>
      <c r="I21" s="114"/>
      <c r="J21" s="114"/>
      <c r="K21" s="114"/>
      <c r="L21" s="116"/>
      <c r="M21" s="116"/>
      <c r="N21" s="116"/>
      <c r="O21" s="52"/>
      <c r="P21" s="53"/>
      <c r="Q21" s="54"/>
    </row>
    <row r="22" spans="1:17" s="55" customFormat="1" ht="9" customHeight="1">
      <c r="A22" s="111"/>
      <c r="B22" s="114"/>
      <c r="C22" s="114"/>
      <c r="D22" s="115"/>
      <c r="E22" s="114"/>
      <c r="F22" s="114"/>
      <c r="G22" s="114"/>
      <c r="H22" s="115"/>
      <c r="I22" s="114"/>
      <c r="J22" s="119"/>
      <c r="K22" s="114"/>
      <c r="L22" s="116"/>
      <c r="M22" s="116"/>
      <c r="N22" s="116"/>
      <c r="O22" s="52"/>
      <c r="P22" s="53"/>
      <c r="Q22" s="54"/>
    </row>
    <row r="23" spans="1:17" s="55" customFormat="1" ht="9" customHeight="1">
      <c r="A23" s="111"/>
      <c r="B23" s="115"/>
      <c r="C23" s="115"/>
      <c r="D23" s="115"/>
      <c r="E23" s="114"/>
      <c r="F23" s="117"/>
      <c r="G23" s="114"/>
      <c r="H23" s="115"/>
      <c r="I23" s="118"/>
      <c r="J23" s="115"/>
      <c r="K23" s="114"/>
      <c r="L23" s="116"/>
      <c r="M23" s="116"/>
      <c r="N23" s="116"/>
      <c r="O23" s="52"/>
      <c r="P23" s="53"/>
      <c r="Q23" s="54"/>
    </row>
    <row r="24" spans="1:17" s="55" customFormat="1" ht="9" customHeight="1">
      <c r="A24" s="111"/>
      <c r="B24" s="114"/>
      <c r="C24" s="114"/>
      <c r="D24" s="115"/>
      <c r="E24" s="114"/>
      <c r="F24" s="114"/>
      <c r="G24" s="114"/>
      <c r="H24" s="115"/>
      <c r="I24" s="114"/>
      <c r="J24" s="114"/>
      <c r="K24" s="114"/>
      <c r="L24" s="116"/>
      <c r="M24" s="116"/>
      <c r="N24" s="116"/>
      <c r="O24" s="52"/>
      <c r="P24" s="53"/>
      <c r="Q24" s="54"/>
    </row>
    <row r="25" spans="1:17" s="55" customFormat="1" ht="9" customHeight="1">
      <c r="A25" s="111"/>
      <c r="B25" s="115"/>
      <c r="C25" s="115"/>
      <c r="D25" s="115"/>
      <c r="E25" s="114"/>
      <c r="F25" s="117"/>
      <c r="G25" s="118"/>
      <c r="H25" s="115"/>
      <c r="I25" s="114"/>
      <c r="J25" s="114"/>
      <c r="K25" s="114"/>
      <c r="L25" s="116"/>
      <c r="M25" s="116"/>
      <c r="N25" s="116"/>
      <c r="O25" s="52"/>
      <c r="P25" s="53"/>
      <c r="Q25" s="54"/>
    </row>
    <row r="26" spans="1:17" s="55" customFormat="1" ht="9" customHeight="1">
      <c r="A26" s="113"/>
      <c r="B26" s="114"/>
      <c r="C26" s="114"/>
      <c r="D26" s="115"/>
      <c r="E26" s="114"/>
      <c r="F26" s="114"/>
      <c r="G26" s="114"/>
      <c r="H26" s="115"/>
      <c r="I26" s="114"/>
      <c r="J26" s="114"/>
      <c r="K26" s="114"/>
      <c r="L26" s="114"/>
      <c r="M26" s="81"/>
      <c r="N26" s="81"/>
      <c r="O26" s="52"/>
      <c r="P26" s="53"/>
      <c r="Q26" s="54"/>
    </row>
    <row r="27" spans="1:17" s="55" customFormat="1" ht="9" customHeight="1">
      <c r="A27" s="111"/>
      <c r="B27" s="58"/>
      <c r="C27" s="58"/>
      <c r="D27" s="58"/>
      <c r="E27" s="78"/>
      <c r="F27" s="84"/>
      <c r="G27" s="49"/>
      <c r="H27" s="68"/>
      <c r="I27" s="49"/>
      <c r="J27" s="49"/>
      <c r="K27" s="72"/>
      <c r="L27" s="85"/>
      <c r="M27" s="85"/>
      <c r="N27" s="85"/>
      <c r="O27" s="112"/>
      <c r="P27" s="110"/>
      <c r="Q27" s="54"/>
    </row>
    <row r="28" spans="1:17" s="55" customFormat="1" ht="9" customHeight="1">
      <c r="A28" s="113"/>
      <c r="B28" s="114"/>
      <c r="C28" s="114"/>
      <c r="D28" s="115"/>
      <c r="E28" s="114"/>
      <c r="F28" s="114"/>
      <c r="G28" s="114"/>
      <c r="H28" s="115"/>
      <c r="I28" s="114"/>
      <c r="J28" s="114"/>
      <c r="K28" s="114"/>
      <c r="L28" s="116"/>
      <c r="M28" s="116"/>
      <c r="N28" s="116"/>
      <c r="O28" s="52"/>
      <c r="P28" s="53"/>
      <c r="Q28" s="54"/>
    </row>
    <row r="29" spans="1:17" s="55" customFormat="1" ht="9" customHeight="1">
      <c r="A29" s="111"/>
      <c r="B29" s="115"/>
      <c r="C29" s="115"/>
      <c r="D29" s="115"/>
      <c r="E29" s="114"/>
      <c r="F29" s="117"/>
      <c r="G29" s="118"/>
      <c r="H29" s="115"/>
      <c r="I29" s="114"/>
      <c r="J29" s="114"/>
      <c r="K29" s="114"/>
      <c r="L29" s="116"/>
      <c r="M29" s="116"/>
      <c r="N29" s="116"/>
      <c r="O29" s="52"/>
      <c r="P29" s="53"/>
      <c r="Q29" s="54"/>
    </row>
    <row r="30" spans="1:17" s="55" customFormat="1" ht="9" customHeight="1">
      <c r="A30" s="111"/>
      <c r="B30" s="114"/>
      <c r="C30" s="114"/>
      <c r="D30" s="115"/>
      <c r="E30" s="114"/>
      <c r="F30" s="114"/>
      <c r="G30" s="114"/>
      <c r="H30" s="115"/>
      <c r="I30" s="114"/>
      <c r="J30" s="119"/>
      <c r="K30" s="114"/>
      <c r="L30" s="116"/>
      <c r="M30" s="116"/>
      <c r="N30" s="116"/>
      <c r="O30" s="52"/>
      <c r="P30" s="53"/>
      <c r="Q30" s="54"/>
    </row>
    <row r="31" spans="1:17" s="55" customFormat="1" ht="9" customHeight="1">
      <c r="A31" s="111"/>
      <c r="B31" s="115"/>
      <c r="C31" s="115"/>
      <c r="D31" s="115"/>
      <c r="E31" s="114"/>
      <c r="F31" s="117"/>
      <c r="G31" s="114"/>
      <c r="H31" s="115"/>
      <c r="I31" s="118"/>
      <c r="J31" s="115"/>
      <c r="K31" s="114"/>
      <c r="L31" s="116"/>
      <c r="M31" s="116"/>
      <c r="N31" s="116"/>
      <c r="O31" s="52"/>
      <c r="P31" s="53"/>
      <c r="Q31" s="54"/>
    </row>
    <row r="32" spans="1:17" s="55" customFormat="1" ht="9" customHeight="1">
      <c r="A32" s="111"/>
      <c r="B32" s="114"/>
      <c r="C32" s="114"/>
      <c r="D32" s="115"/>
      <c r="E32" s="114"/>
      <c r="F32" s="114"/>
      <c r="G32" s="114"/>
      <c r="H32" s="115"/>
      <c r="I32" s="114"/>
      <c r="J32" s="114"/>
      <c r="K32" s="114"/>
      <c r="L32" s="116"/>
      <c r="M32" s="116"/>
      <c r="N32" s="116"/>
      <c r="O32" s="52"/>
      <c r="P32" s="53"/>
      <c r="Q32" s="96"/>
    </row>
    <row r="33" spans="1:17" s="55" customFormat="1" ht="9" customHeight="1">
      <c r="A33" s="111"/>
      <c r="B33" s="115"/>
      <c r="C33" s="115"/>
      <c r="D33" s="115"/>
      <c r="E33" s="114"/>
      <c r="F33" s="117"/>
      <c r="G33" s="118"/>
      <c r="H33" s="115"/>
      <c r="I33" s="114"/>
      <c r="J33" s="114"/>
      <c r="K33" s="114"/>
      <c r="L33" s="116"/>
      <c r="M33" s="116"/>
      <c r="N33" s="116"/>
      <c r="O33" s="52"/>
      <c r="P33" s="53"/>
      <c r="Q33" s="54"/>
    </row>
    <row r="34" spans="1:17" s="55" customFormat="1" ht="9" customHeight="1">
      <c r="A34" s="111"/>
      <c r="B34" s="114"/>
      <c r="C34" s="114"/>
      <c r="D34" s="115"/>
      <c r="E34" s="114"/>
      <c r="F34" s="114"/>
      <c r="G34" s="114"/>
      <c r="H34" s="115"/>
      <c r="I34" s="114"/>
      <c r="J34" s="114"/>
      <c r="K34" s="114"/>
      <c r="L34" s="116"/>
      <c r="M34" s="116"/>
      <c r="N34" s="116"/>
      <c r="O34" s="52"/>
      <c r="P34" s="53"/>
      <c r="Q34" s="54"/>
    </row>
    <row r="35" spans="1:17" s="55" customFormat="1" ht="9" customHeight="1">
      <c r="A35" s="111"/>
      <c r="B35" s="115"/>
      <c r="C35" s="115"/>
      <c r="D35" s="115"/>
      <c r="E35" s="114"/>
      <c r="F35" s="117"/>
      <c r="G35" s="114"/>
      <c r="H35" s="115"/>
      <c r="I35" s="114"/>
      <c r="J35" s="114"/>
      <c r="K35" s="118"/>
      <c r="L35" s="115"/>
      <c r="M35" s="114"/>
      <c r="N35" s="116"/>
      <c r="O35" s="52"/>
      <c r="P35" s="53"/>
      <c r="Q35" s="54"/>
    </row>
    <row r="36" spans="1:17" s="55" customFormat="1" ht="9" customHeight="1">
      <c r="A36" s="111"/>
      <c r="B36" s="114"/>
      <c r="C36" s="114"/>
      <c r="D36" s="115"/>
      <c r="E36" s="114"/>
      <c r="F36" s="114"/>
      <c r="G36" s="114"/>
      <c r="H36" s="115"/>
      <c r="I36" s="114"/>
      <c r="J36" s="114"/>
      <c r="K36" s="114"/>
      <c r="L36" s="116"/>
      <c r="M36" s="114"/>
      <c r="N36" s="116"/>
      <c r="O36" s="52"/>
      <c r="P36" s="53"/>
      <c r="Q36" s="54"/>
    </row>
    <row r="37" spans="1:17" s="55" customFormat="1" ht="9" customHeight="1">
      <c r="A37" s="111"/>
      <c r="B37" s="115"/>
      <c r="C37" s="115"/>
      <c r="D37" s="115"/>
      <c r="E37" s="114"/>
      <c r="F37" s="117"/>
      <c r="G37" s="118"/>
      <c r="H37" s="115"/>
      <c r="I37" s="114"/>
      <c r="J37" s="114"/>
      <c r="K37" s="114"/>
      <c r="L37" s="116"/>
      <c r="M37" s="116"/>
      <c r="N37" s="116"/>
      <c r="O37" s="52"/>
      <c r="P37" s="53"/>
      <c r="Q37" s="54"/>
    </row>
    <row r="38" spans="1:17" s="55" customFormat="1" ht="9" customHeight="1">
      <c r="A38" s="111"/>
      <c r="B38" s="114"/>
      <c r="C38" s="114"/>
      <c r="D38" s="115"/>
      <c r="E38" s="114"/>
      <c r="F38" s="114"/>
      <c r="G38" s="114"/>
      <c r="H38" s="115"/>
      <c r="I38" s="114"/>
      <c r="J38" s="119"/>
      <c r="K38" s="114"/>
      <c r="L38" s="116"/>
      <c r="M38" s="116"/>
      <c r="N38" s="116"/>
      <c r="O38" s="52"/>
      <c r="P38" s="53"/>
      <c r="Q38" s="54"/>
    </row>
    <row r="39" spans="1:17" s="55" customFormat="1" ht="9" customHeight="1">
      <c r="A39" s="111"/>
      <c r="B39" s="115"/>
      <c r="C39" s="115"/>
      <c r="D39" s="115"/>
      <c r="E39" s="114"/>
      <c r="F39" s="117"/>
      <c r="G39" s="114"/>
      <c r="H39" s="115"/>
      <c r="I39" s="118"/>
      <c r="J39" s="115"/>
      <c r="K39" s="114"/>
      <c r="L39" s="116"/>
      <c r="M39" s="116"/>
      <c r="N39" s="116"/>
      <c r="O39" s="52"/>
      <c r="P39" s="53"/>
      <c r="Q39" s="54"/>
    </row>
    <row r="40" spans="1:17" s="55" customFormat="1" ht="9" customHeight="1">
      <c r="A40" s="111"/>
      <c r="B40" s="114"/>
      <c r="C40" s="114"/>
      <c r="D40" s="115"/>
      <c r="E40" s="114"/>
      <c r="F40" s="114"/>
      <c r="G40" s="114"/>
      <c r="H40" s="115"/>
      <c r="I40" s="114"/>
      <c r="J40" s="114"/>
      <c r="K40" s="114"/>
      <c r="L40" s="116"/>
      <c r="M40" s="116"/>
      <c r="N40" s="116"/>
      <c r="O40" s="52"/>
      <c r="P40" s="53"/>
      <c r="Q40" s="54"/>
    </row>
  </sheetData>
  <sheetProtection/>
  <mergeCells count="1">
    <mergeCell ref="A4:C4"/>
  </mergeCells>
  <conditionalFormatting sqref="F40:G40 F24:G24 F26:G26 F16:G16 F18:G18 F20:G20 F22:G22 F28:G28 F30:G30 F32:G32 F34:G34 F36:G36 F38:G38 F7 F9 F11 F13">
    <cfRule type="expression" priority="42" dxfId="420" stopIfTrue="1">
      <formula>AND($D7&lt;9,$C7&gt;0)</formula>
    </cfRule>
  </conditionalFormatting>
  <conditionalFormatting sqref="G33 I23 G21 I31 G29 I39 G37 I10 K19 K14 K35 G17 I15 G25 G8 G12">
    <cfRule type="expression" priority="39" dxfId="417" stopIfTrue="1">
      <formula>AND($M$1="CU",G8="Umpire")</formula>
    </cfRule>
    <cfRule type="expression" priority="40" dxfId="418" stopIfTrue="1">
      <formula>AND($M$1="CU",G8&lt;&gt;"Umpire",H8&lt;&gt;"")</formula>
    </cfRule>
    <cfRule type="expression" priority="41" dxfId="419" stopIfTrue="1">
      <formula>AND($M$1="CU",G8&lt;&gt;"Umpire")</formula>
    </cfRule>
  </conditionalFormatting>
  <conditionalFormatting sqref="D26 D20 D18 D16 D40 D22 D38 D36 D34 D32 D30 D28 D24">
    <cfRule type="expression" priority="38" dxfId="423" stopIfTrue="1">
      <formula>AND($D16&lt;9,$C16&gt;0)</formula>
    </cfRule>
  </conditionalFormatting>
  <conditionalFormatting sqref="E28 E30 E32 E34 E36 E38 E40 E16 E18 E20 E22 E24 E26">
    <cfRule type="cellIs" priority="36" dxfId="424" operator="equal" stopIfTrue="1">
      <formula>"Bye"</formula>
    </cfRule>
    <cfRule type="expression" priority="37" dxfId="420" stopIfTrue="1">
      <formula>AND($D16&lt;9,$C16&gt;0)</formula>
    </cfRule>
  </conditionalFormatting>
  <conditionalFormatting sqref="K10 M35 K31 K39 M14 M19 K15 K23 I8 I12 I29 I33 I37 I17 I21 I25">
    <cfRule type="expression" priority="34" dxfId="420" stopIfTrue="1">
      <formula>H8="as"</formula>
    </cfRule>
    <cfRule type="expression" priority="35" dxfId="420" stopIfTrue="1">
      <formula>H8="bs"</formula>
    </cfRule>
  </conditionalFormatting>
  <conditionalFormatting sqref="B28 B30 B32 B34 B36 B38 B40 B16 B18 B20 B22 B24 B26 B7 B9 B11 B13">
    <cfRule type="cellIs" priority="32" dxfId="421" operator="equal" stopIfTrue="1">
      <formula>"QA"</formula>
    </cfRule>
    <cfRule type="cellIs" priority="33" dxfId="421" operator="equal" stopIfTrue="1">
      <formula>"DA"</formula>
    </cfRule>
  </conditionalFormatting>
  <conditionalFormatting sqref="H8 H12 L14 J10">
    <cfRule type="expression" priority="31" dxfId="422" stopIfTrue="1">
      <formula>$M$1="CU"</formula>
    </cfRule>
  </conditionalFormatting>
  <conditionalFormatting sqref="E9 E13 E11 E7">
    <cfRule type="cellIs" priority="30" dxfId="424" operator="equal" stopIfTrue="1">
      <formula>"Bye"</formula>
    </cfRule>
  </conditionalFormatting>
  <conditionalFormatting sqref="D7 D9 D11 D13">
    <cfRule type="expression" priority="29" dxfId="423" stopIfTrue="1">
      <formula>$D7&lt;5</formula>
    </cfRule>
  </conditionalFormatting>
  <conditionalFormatting sqref="F40:G40 F24:G24 F26:G26 F16:G16 F18:G18 F20:G20 F22:G22 F28:G28 F30:G30 F32:G32 F34:G34 F36:G36 F38:G38 F7 F9 F11 F13">
    <cfRule type="expression" priority="28" dxfId="420" stopIfTrue="1">
      <formula>AND($D7&lt;9,$C7&gt;0)</formula>
    </cfRule>
  </conditionalFormatting>
  <conditionalFormatting sqref="G33 I23 G21 I31 G29 I39 G37 I10 K19 K14 K35 G17 I15 G25 G8 G12">
    <cfRule type="expression" priority="25" dxfId="417" stopIfTrue="1">
      <formula>AND($M$1="CU",G8="Umpire")</formula>
    </cfRule>
    <cfRule type="expression" priority="26" dxfId="418" stopIfTrue="1">
      <formula>AND($M$1="CU",G8&lt;&gt;"Umpire",H8&lt;&gt;"")</formula>
    </cfRule>
    <cfRule type="expression" priority="27" dxfId="419" stopIfTrue="1">
      <formula>AND($M$1="CU",G8&lt;&gt;"Umpire")</formula>
    </cfRule>
  </conditionalFormatting>
  <conditionalFormatting sqref="D26 D20 D18 D16 D40 D22 D38 D36 D34 D32 D30 D28 D24">
    <cfRule type="expression" priority="24" dxfId="423" stopIfTrue="1">
      <formula>AND($D16&lt;9,$C16&gt;0)</formula>
    </cfRule>
  </conditionalFormatting>
  <conditionalFormatting sqref="E28 E30 E32 E34 E36 E38 E40 E16 E18 E20 E22 E24 E26">
    <cfRule type="cellIs" priority="22" dxfId="424" operator="equal" stopIfTrue="1">
      <formula>"Bye"</formula>
    </cfRule>
    <cfRule type="expression" priority="23" dxfId="420" stopIfTrue="1">
      <formula>AND($D16&lt;9,$C16&gt;0)</formula>
    </cfRule>
  </conditionalFormatting>
  <conditionalFormatting sqref="K10 M35 K31 K39 M14 M19 K15 K23 I8 I12 I29 I33 I37 I17 I21 I25">
    <cfRule type="expression" priority="20" dxfId="420" stopIfTrue="1">
      <formula>H8="as"</formula>
    </cfRule>
    <cfRule type="expression" priority="21" dxfId="420" stopIfTrue="1">
      <formula>H8="bs"</formula>
    </cfRule>
  </conditionalFormatting>
  <conditionalFormatting sqref="B28 B30 B32 B34 B36 B38 B40 B16 B18 B20 B22 B24 B26 B7 B9 B11 B13">
    <cfRule type="cellIs" priority="18" dxfId="421" operator="equal" stopIfTrue="1">
      <formula>"QA"</formula>
    </cfRule>
    <cfRule type="cellIs" priority="19" dxfId="421" operator="equal" stopIfTrue="1">
      <formula>"DA"</formula>
    </cfRule>
  </conditionalFormatting>
  <conditionalFormatting sqref="H8 H12 L14 J10">
    <cfRule type="expression" priority="17" dxfId="422" stopIfTrue="1">
      <formula>$M$1="CU"</formula>
    </cfRule>
  </conditionalFormatting>
  <conditionalFormatting sqref="E9 E13 E11 E7">
    <cfRule type="cellIs" priority="16" dxfId="424" operator="equal" stopIfTrue="1">
      <formula>"Bye"</formula>
    </cfRule>
  </conditionalFormatting>
  <conditionalFormatting sqref="D7 D9 D11 D13">
    <cfRule type="expression" priority="15" dxfId="423" stopIfTrue="1">
      <formula>$D7&lt;5</formula>
    </cfRule>
  </conditionalFormatting>
  <conditionalFormatting sqref="F40:G40 F24:G24 F26:G26 F16:G16 F18:G18 F20:G20 F22:G22 F28:G28 F30:G30 F32:G32 F34:G34 F36:G36 F38:G38 F7 F9 F11 F13">
    <cfRule type="expression" priority="14" dxfId="420" stopIfTrue="1">
      <formula>AND($D7&lt;9,$C7&gt;0)</formula>
    </cfRule>
  </conditionalFormatting>
  <conditionalFormatting sqref="G33 I23 G21 I31 G29 I39 G37 I10 K19 K14 K35 G17 I15 G25 G8 G12">
    <cfRule type="expression" priority="11" dxfId="417" stopIfTrue="1">
      <formula>AND($M$1="CU",G8="Umpire")</formula>
    </cfRule>
    <cfRule type="expression" priority="12" dxfId="418" stopIfTrue="1">
      <formula>AND($M$1="CU",G8&lt;&gt;"Umpire",H8&lt;&gt;"")</formula>
    </cfRule>
    <cfRule type="expression" priority="13" dxfId="419" stopIfTrue="1">
      <formula>AND($M$1="CU",G8&lt;&gt;"Umpire")</formula>
    </cfRule>
  </conditionalFormatting>
  <conditionalFormatting sqref="D26 D20 D18 D16 D40 D22 D38 D36 D34 D32 D30 D28 D24">
    <cfRule type="expression" priority="10" dxfId="423" stopIfTrue="1">
      <formula>AND($D16&lt;9,$C16&gt;0)</formula>
    </cfRule>
  </conditionalFormatting>
  <conditionalFormatting sqref="E28 E30 E32 E34 E36 E38 E40 E16 E18 E20 E22 E24 E26">
    <cfRule type="cellIs" priority="8" dxfId="424" operator="equal" stopIfTrue="1">
      <formula>"Bye"</formula>
    </cfRule>
    <cfRule type="expression" priority="9" dxfId="420" stopIfTrue="1">
      <formula>AND($D16&lt;9,$C16&gt;0)</formula>
    </cfRule>
  </conditionalFormatting>
  <conditionalFormatting sqref="K10 M35 K31 K39 M14 M19 K15 K23 I8 I12 I29 I33 I37 I17 I21 I25">
    <cfRule type="expression" priority="6" dxfId="420" stopIfTrue="1">
      <formula>H8="as"</formula>
    </cfRule>
    <cfRule type="expression" priority="7" dxfId="420" stopIfTrue="1">
      <formula>H8="bs"</formula>
    </cfRule>
  </conditionalFormatting>
  <conditionalFormatting sqref="B28 B30 B32 B34 B36 B38 B40 B16 B18 B20 B22 B24 B26 B7 B9 B11 B13">
    <cfRule type="cellIs" priority="4" dxfId="421" operator="equal" stopIfTrue="1">
      <formula>"QA"</formula>
    </cfRule>
    <cfRule type="cellIs" priority="5" dxfId="421" operator="equal" stopIfTrue="1">
      <formula>"DA"</formula>
    </cfRule>
  </conditionalFormatting>
  <conditionalFormatting sqref="H8 H12 L14 J10">
    <cfRule type="expression" priority="3" dxfId="422" stopIfTrue="1">
      <formula>$M$1="CU"</formula>
    </cfRule>
  </conditionalFormatting>
  <conditionalFormatting sqref="E9 E13 E11 E7">
    <cfRule type="cellIs" priority="2" dxfId="424" operator="equal" stopIfTrue="1">
      <formula>"Bye"</formula>
    </cfRule>
  </conditionalFormatting>
  <conditionalFormatting sqref="D7 D9 D11 D13">
    <cfRule type="expression" priority="1" dxfId="423" stopIfTrue="1">
      <formula>$D7&lt;5</formula>
    </cfRule>
  </conditionalFormatting>
  <dataValidations count="1">
    <dataValidation type="list" allowBlank="1" showInputMessage="1" sqref="I39 G29 G17 G25 G33 G21 G37 G8 G12 I31 K35 I10 K14 I23 I15 K19">
      <formula1>$S$7:$S$14</formula1>
    </dataValidation>
  </dataValidations>
  <printOptions/>
  <pageMargins left="0.7" right="0.7" top="0.75" bottom="0.75" header="0.3" footer="0.3"/>
  <pageSetup orientation="portrait" paperSize="9"/>
  <drawing r:id="rId3"/>
  <legacyDrawing r:id="rId2"/>
</worksheet>
</file>

<file path=xl/worksheets/sheet9.xml><?xml version="1.0" encoding="utf-8"?>
<worksheet xmlns="http://schemas.openxmlformats.org/spreadsheetml/2006/main" xmlns:r="http://schemas.openxmlformats.org/officeDocument/2006/relationships">
  <dimension ref="A1:S70"/>
  <sheetViews>
    <sheetView zoomScalePageLayoutView="0" workbookViewId="0" topLeftCell="A1">
      <selection activeCell="A1" sqref="A1:IV16384"/>
    </sheetView>
  </sheetViews>
  <sheetFormatPr defaultColWidth="9.00390625" defaultRowHeight="15.75"/>
  <cols>
    <col min="1" max="2" width="2.875" style="106" customWidth="1"/>
    <col min="3" max="3" width="4.125" style="106" customWidth="1"/>
    <col min="4" max="4" width="3.75390625" style="106" customWidth="1"/>
    <col min="5" max="5" width="11.125" style="106" customWidth="1"/>
    <col min="6" max="6" width="6.75390625" style="106" customWidth="1"/>
    <col min="7" max="7" width="5.125" style="106" customWidth="1"/>
    <col min="8" max="8" width="1.4921875" style="107" customWidth="1"/>
    <col min="9" max="9" width="9.375" style="106" customWidth="1"/>
    <col min="10" max="10" width="1.4921875" style="107" customWidth="1"/>
    <col min="11" max="11" width="9.375" style="106" customWidth="1"/>
    <col min="12" max="12" width="1.4921875" style="108" customWidth="1"/>
    <col min="13" max="13" width="9.375" style="106" customWidth="1"/>
    <col min="14" max="14" width="1.4921875" style="107" customWidth="1"/>
    <col min="15" max="15" width="9.375" style="106" customWidth="1"/>
    <col min="16" max="16" width="1.4921875" style="108" customWidth="1"/>
    <col min="17" max="17" width="0" style="106" hidden="1" customWidth="1"/>
    <col min="18" max="18" width="7.625" style="106" customWidth="1"/>
    <col min="19" max="19" width="8.00390625" style="106" hidden="1" customWidth="1"/>
    <col min="20" max="16384" width="9.00390625" style="106" customWidth="1"/>
  </cols>
  <sheetData>
    <row r="1" spans="1:16" s="9" customFormat="1" ht="21.75" customHeight="1">
      <c r="A1" s="1" t="str">
        <f>'[5]Week SetUp'!$A$6</f>
        <v>FILA盃全國乙組網球排名賽</v>
      </c>
      <c r="B1" s="2"/>
      <c r="C1" s="3"/>
      <c r="D1" s="3"/>
      <c r="E1" s="3"/>
      <c r="F1" s="3"/>
      <c r="G1" s="3"/>
      <c r="H1" s="4"/>
      <c r="I1" s="5" t="s">
        <v>213</v>
      </c>
      <c r="J1" s="4"/>
      <c r="K1" s="6"/>
      <c r="L1" s="4"/>
      <c r="M1" s="4" t="s">
        <v>0</v>
      </c>
      <c r="N1" s="4"/>
      <c r="O1" s="7"/>
      <c r="P1" s="8"/>
    </row>
    <row r="2" spans="1:16" s="15" customFormat="1" ht="12.75">
      <c r="A2" s="10" t="str">
        <f>'[5]Week SetUp'!$A$8</f>
        <v>FILA盃全國乙組網球排名賽</v>
      </c>
      <c r="B2" s="11"/>
      <c r="C2" s="12"/>
      <c r="D2" s="12"/>
      <c r="E2" s="12"/>
      <c r="F2" s="12"/>
      <c r="G2" s="12"/>
      <c r="H2" s="13"/>
      <c r="I2" s="14"/>
      <c r="J2" s="13"/>
      <c r="K2" s="6"/>
      <c r="L2" s="13"/>
      <c r="M2" s="12"/>
      <c r="N2" s="13"/>
      <c r="O2" s="12"/>
      <c r="P2" s="13"/>
    </row>
    <row r="3" spans="1:16" s="22" customFormat="1" ht="11.25" customHeight="1">
      <c r="A3" s="16" t="s">
        <v>1</v>
      </c>
      <c r="B3" s="17"/>
      <c r="C3" s="17"/>
      <c r="D3" s="17"/>
      <c r="E3" s="18"/>
      <c r="F3" s="16" t="s">
        <v>2</v>
      </c>
      <c r="G3" s="17"/>
      <c r="H3" s="19"/>
      <c r="I3" s="16" t="s">
        <v>3</v>
      </c>
      <c r="J3" s="20"/>
      <c r="K3" s="17"/>
      <c r="L3" s="20"/>
      <c r="M3" s="17"/>
      <c r="N3" s="19"/>
      <c r="O3" s="18"/>
      <c r="P3" s="21" t="s">
        <v>4</v>
      </c>
    </row>
    <row r="4" spans="1:16" s="28" customFormat="1" ht="11.25" customHeight="1" thickBot="1">
      <c r="A4" s="458" t="str">
        <f>'[5]Week SetUp'!$A$10</f>
        <v>20~21/03/2010</v>
      </c>
      <c r="B4" s="458"/>
      <c r="C4" s="458"/>
      <c r="D4" s="23"/>
      <c r="E4" s="23"/>
      <c r="F4" s="23" t="str">
        <f>'[5]Week SetUp'!$C$10</f>
        <v>臺北內湖彩虹河濱公園</v>
      </c>
      <c r="G4" s="23"/>
      <c r="H4" s="24"/>
      <c r="I4" s="25">
        <f>'[5]Week SetUp'!$D$10</f>
        <v>0</v>
      </c>
      <c r="J4" s="24"/>
      <c r="K4" s="26">
        <f>'[5]Week SetUp'!$A$12</f>
        <v>0</v>
      </c>
      <c r="L4" s="24"/>
      <c r="M4" s="23"/>
      <c r="N4" s="24"/>
      <c r="O4" s="23"/>
      <c r="P4" s="27" t="str">
        <f>'[5]Week SetUp'!$E$10</f>
        <v>王凌華</v>
      </c>
    </row>
    <row r="5" spans="1:16" s="36" customFormat="1" ht="9.75">
      <c r="A5" s="29"/>
      <c r="B5" s="30" t="s">
        <v>5</v>
      </c>
      <c r="C5" s="31" t="s">
        <v>6</v>
      </c>
      <c r="D5" s="31" t="s">
        <v>7</v>
      </c>
      <c r="E5" s="32" t="s">
        <v>8</v>
      </c>
      <c r="F5" s="33"/>
      <c r="G5" s="32" t="s">
        <v>9</v>
      </c>
      <c r="H5" s="34"/>
      <c r="I5" s="31" t="s">
        <v>10</v>
      </c>
      <c r="J5" s="34"/>
      <c r="K5" s="31" t="s">
        <v>11</v>
      </c>
      <c r="L5" s="34"/>
      <c r="M5" s="31" t="s">
        <v>12</v>
      </c>
      <c r="N5" s="34"/>
      <c r="O5" s="31" t="s">
        <v>13</v>
      </c>
      <c r="P5" s="35"/>
    </row>
    <row r="6" spans="1:16" s="36" customFormat="1" ht="3.75" customHeight="1" thickBot="1">
      <c r="A6" s="37"/>
      <c r="B6" s="38"/>
      <c r="C6" s="39"/>
      <c r="D6" s="38"/>
      <c r="E6" s="40"/>
      <c r="F6" s="41"/>
      <c r="G6" s="40"/>
      <c r="H6" s="42"/>
      <c r="I6" s="38"/>
      <c r="J6" s="42"/>
      <c r="K6" s="38"/>
      <c r="L6" s="42"/>
      <c r="M6" s="38"/>
      <c r="N6" s="42"/>
      <c r="O6" s="38"/>
      <c r="P6" s="43"/>
    </row>
    <row r="7" spans="1:19" s="55" customFormat="1" ht="10.5" customHeight="1">
      <c r="A7" s="44">
        <v>1</v>
      </c>
      <c r="B7" s="45">
        <f>IF($D7="","",VLOOKUP($D7,'[5]男單準備名單'!$A$7:$P$38,15))</f>
        <v>0</v>
      </c>
      <c r="C7" s="45">
        <f>IF($D7="","",VLOOKUP($D7,'[5]男單準備名單'!$A$7:$P$38,16))</f>
        <v>0</v>
      </c>
      <c r="D7" s="46">
        <v>6</v>
      </c>
      <c r="E7" s="47" t="str">
        <f>UPPER(IF($D7="","",VLOOKUP($D7,'[5]男單準備名單'!$A$7:$P$38,2)))</f>
        <v>葉哲青</v>
      </c>
      <c r="F7" s="47"/>
      <c r="G7" s="47">
        <f>IF($D7="","",VLOOKUP($D7,'[5]男單準備名單'!$A$7:$P$38,4))</f>
        <v>0</v>
      </c>
      <c r="H7" s="48"/>
      <c r="I7" s="49"/>
      <c r="J7" s="49"/>
      <c r="K7" s="49"/>
      <c r="L7" s="49"/>
      <c r="M7" s="50"/>
      <c r="N7" s="51"/>
      <c r="O7" s="52"/>
      <c r="P7" s="53"/>
      <c r="Q7" s="54"/>
      <c r="S7" s="56" t="e">
        <f>#REF!</f>
        <v>#REF!</v>
      </c>
    </row>
    <row r="8" spans="1:19" s="55" customFormat="1" ht="9" customHeight="1">
      <c r="A8" s="57"/>
      <c r="B8" s="58"/>
      <c r="C8" s="58"/>
      <c r="D8" s="58"/>
      <c r="E8" s="49"/>
      <c r="F8" s="59"/>
      <c r="G8" s="60" t="s">
        <v>14</v>
      </c>
      <c r="H8" s="61" t="s">
        <v>89</v>
      </c>
      <c r="I8" s="62" t="str">
        <f>UPPER(IF(OR(H8="a",H8="as"),E7,IF(OR(H8="b",H8="bs"),E9,)))</f>
        <v>葉哲青</v>
      </c>
      <c r="J8" s="62"/>
      <c r="K8" s="49"/>
      <c r="L8" s="49"/>
      <c r="M8" s="50"/>
      <c r="N8" s="51"/>
      <c r="O8" s="52"/>
      <c r="P8" s="53"/>
      <c r="Q8" s="54"/>
      <c r="S8" s="63" t="e">
        <f>#REF!</f>
        <v>#REF!</v>
      </c>
    </row>
    <row r="9" spans="1:19" s="55" customFormat="1" ht="9" customHeight="1">
      <c r="A9" s="57">
        <v>2</v>
      </c>
      <c r="B9" s="45"/>
      <c r="C9" s="45">
        <f>IF($D9="","",VLOOKUP($D9,'[5]男單準備名單'!$A$7:$P$38,16))</f>
        <v>0</v>
      </c>
      <c r="D9" s="46">
        <v>20</v>
      </c>
      <c r="E9" s="45" t="str">
        <f>UPPER(IF($D9="","",VLOOKUP($D9,'[5]男單準備名單'!$A$7:$P$38,2)))</f>
        <v>BYE</v>
      </c>
      <c r="F9" s="45"/>
      <c r="G9" s="45">
        <f>IF($D9="","",VLOOKUP($D9,'[5]男單準備名單'!$A$7:$P$38,4))</f>
        <v>0</v>
      </c>
      <c r="H9" s="64"/>
      <c r="I9" s="65"/>
      <c r="J9" s="66"/>
      <c r="K9" s="49"/>
      <c r="L9" s="49"/>
      <c r="M9" s="50"/>
      <c r="N9" s="51"/>
      <c r="O9" s="52"/>
      <c r="P9" s="53"/>
      <c r="Q9" s="54"/>
      <c r="S9" s="63" t="e">
        <f>#REF!</f>
        <v>#REF!</v>
      </c>
    </row>
    <row r="10" spans="1:19" s="55" customFormat="1" ht="9" customHeight="1">
      <c r="A10" s="57"/>
      <c r="B10" s="58"/>
      <c r="C10" s="58"/>
      <c r="D10" s="67"/>
      <c r="E10" s="49"/>
      <c r="F10" s="59"/>
      <c r="G10" s="49"/>
      <c r="H10" s="68"/>
      <c r="I10" s="60" t="s">
        <v>14</v>
      </c>
      <c r="J10" s="69" t="s">
        <v>89</v>
      </c>
      <c r="K10" s="62" t="str">
        <f>UPPER(IF(OR(J10="a",J10="as"),I8,IF(OR(J10="b",J10="bs"),I12,)))</f>
        <v>葉哲青</v>
      </c>
      <c r="L10" s="70"/>
      <c r="M10" s="71"/>
      <c r="N10" s="71"/>
      <c r="O10" s="52"/>
      <c r="P10" s="53"/>
      <c r="Q10" s="54"/>
      <c r="S10" s="63" t="e">
        <f>#REF!</f>
        <v>#REF!</v>
      </c>
    </row>
    <row r="11" spans="1:19" s="55" customFormat="1" ht="9" customHeight="1">
      <c r="A11" s="57">
        <v>3</v>
      </c>
      <c r="B11" s="45">
        <f>IF($D11="","",VLOOKUP($D11,'[5]男單準備名單'!$A$7:$P$38,15))</f>
        <v>0</v>
      </c>
      <c r="C11" s="45">
        <f>IF($D11="","",VLOOKUP($D11,'[5]男單準備名單'!$A$7:$P$38,16))</f>
        <v>0</v>
      </c>
      <c r="D11" s="46">
        <v>8</v>
      </c>
      <c r="E11" s="45" t="str">
        <f>UPPER(IF($D11="","",VLOOKUP($D11,'[5]男單準備名單'!$A$7:$P$38,2)))</f>
        <v>林家逸</v>
      </c>
      <c r="F11" s="45"/>
      <c r="G11" s="45">
        <f>IF($D11="","",VLOOKUP($D11,'[5]男單準備名單'!$A$7:$P$38,4))</f>
        <v>0</v>
      </c>
      <c r="H11" s="48"/>
      <c r="I11" s="72"/>
      <c r="J11" s="73"/>
      <c r="K11" s="65">
        <v>63</v>
      </c>
      <c r="L11" s="74"/>
      <c r="M11" s="71"/>
      <c r="N11" s="71"/>
      <c r="O11" s="52"/>
      <c r="P11" s="53"/>
      <c r="Q11" s="54"/>
      <c r="S11" s="63" t="e">
        <f>#REF!</f>
        <v>#REF!</v>
      </c>
    </row>
    <row r="12" spans="1:19" s="55" customFormat="1" ht="9" customHeight="1">
      <c r="A12" s="57"/>
      <c r="B12" s="58"/>
      <c r="C12" s="58"/>
      <c r="D12" s="67"/>
      <c r="E12" s="49"/>
      <c r="F12" s="59"/>
      <c r="G12" s="60" t="s">
        <v>14</v>
      </c>
      <c r="H12" s="61" t="s">
        <v>89</v>
      </c>
      <c r="I12" s="62" t="str">
        <f>UPPER(IF(OR(H12="a",H12="as"),E11,IF(OR(H12="b",H12="bs"),E13,)))</f>
        <v>林家逸</v>
      </c>
      <c r="J12" s="75"/>
      <c r="K12" s="72"/>
      <c r="L12" s="76"/>
      <c r="M12" s="71"/>
      <c r="N12" s="71"/>
      <c r="O12" s="52"/>
      <c r="P12" s="53"/>
      <c r="Q12" s="54"/>
      <c r="S12" s="63" t="e">
        <f>#REF!</f>
        <v>#REF!</v>
      </c>
    </row>
    <row r="13" spans="1:19" s="55" customFormat="1" ht="9" customHeight="1">
      <c r="A13" s="57">
        <v>4</v>
      </c>
      <c r="B13" s="45">
        <f>IF($D13="","",VLOOKUP($D13,'[5]男單準備名單'!$A$7:$P$38,15))</f>
        <v>0</v>
      </c>
      <c r="C13" s="45">
        <f>IF($D13="","",VLOOKUP($D13,'[5]男單準備名單'!$A$7:$P$38,16))</f>
        <v>0</v>
      </c>
      <c r="D13" s="46">
        <v>21</v>
      </c>
      <c r="E13" s="45" t="str">
        <f>UPPER(IF($D13="","",VLOOKUP($D13,'[5]男單準備名單'!$A$7:$P$38,2)))</f>
        <v>BYE</v>
      </c>
      <c r="F13" s="45"/>
      <c r="G13" s="45">
        <f>IF($D13="","",VLOOKUP($D13,'[5]男單準備名單'!$A$7:$P$38,4))</f>
        <v>0</v>
      </c>
      <c r="H13" s="77"/>
      <c r="I13" s="65"/>
      <c r="J13" s="49"/>
      <c r="K13" s="72"/>
      <c r="L13" s="76"/>
      <c r="M13" s="71"/>
      <c r="N13" s="71"/>
      <c r="O13" s="52"/>
      <c r="P13" s="53"/>
      <c r="Q13" s="54"/>
      <c r="S13" s="63" t="e">
        <f>#REF!</f>
        <v>#REF!</v>
      </c>
    </row>
    <row r="14" spans="1:19" s="55" customFormat="1" ht="9" customHeight="1">
      <c r="A14" s="57"/>
      <c r="B14" s="58"/>
      <c r="C14" s="58"/>
      <c r="D14" s="67"/>
      <c r="E14" s="49"/>
      <c r="F14" s="59"/>
      <c r="G14" s="78"/>
      <c r="H14" s="68"/>
      <c r="I14" s="49"/>
      <c r="J14" s="49"/>
      <c r="K14" s="60" t="s">
        <v>14</v>
      </c>
      <c r="L14" s="69" t="s">
        <v>90</v>
      </c>
      <c r="M14" s="62" t="str">
        <f>UPPER(IF(OR(L14="a",L14="as"),K10,IF(OR(L14="b",L14="bs"),K18,)))</f>
        <v>吳建志</v>
      </c>
      <c r="N14" s="70"/>
      <c r="O14" s="52"/>
      <c r="P14" s="53"/>
      <c r="Q14" s="54"/>
      <c r="S14" s="63" t="e">
        <f>#REF!</f>
        <v>#REF!</v>
      </c>
    </row>
    <row r="15" spans="1:19" s="55" customFormat="1" ht="11.25" customHeight="1">
      <c r="A15" s="57">
        <v>5</v>
      </c>
      <c r="B15" s="45">
        <f>IF($D15="","",VLOOKUP($D15,'[5]男單準備名單'!$A$7:$P$38,15))</f>
        <v>0</v>
      </c>
      <c r="C15" s="45">
        <f>IF($D15="","",VLOOKUP($D15,'[5]男單準備名單'!$A$7:$P$38,16))</f>
        <v>0</v>
      </c>
      <c r="D15" s="46">
        <v>19</v>
      </c>
      <c r="E15" s="45" t="str">
        <f>UPPER(IF($D15="","",VLOOKUP($D15,'[5]男單準備名單'!$A$7:$P$38,2)))</f>
        <v>梁文耀</v>
      </c>
      <c r="F15" s="45"/>
      <c r="G15" s="45">
        <f>IF($D15="","",VLOOKUP($D15,'[5]男單準備名單'!$A$7:$P$38,4))</f>
        <v>0</v>
      </c>
      <c r="H15" s="79"/>
      <c r="I15" s="49"/>
      <c r="J15" s="49"/>
      <c r="K15" s="49"/>
      <c r="L15" s="76"/>
      <c r="M15" s="65">
        <v>61</v>
      </c>
      <c r="N15" s="80"/>
      <c r="O15" s="50"/>
      <c r="P15" s="51"/>
      <c r="Q15" s="54"/>
      <c r="S15" s="63" t="e">
        <f>#REF!</f>
        <v>#REF!</v>
      </c>
    </row>
    <row r="16" spans="1:19" s="55" customFormat="1" ht="9" customHeight="1" thickBot="1">
      <c r="A16" s="57"/>
      <c r="B16" s="58"/>
      <c r="C16" s="58"/>
      <c r="D16" s="67"/>
      <c r="E16" s="49"/>
      <c r="F16" s="59"/>
      <c r="G16" s="60" t="s">
        <v>14</v>
      </c>
      <c r="H16" s="61" t="s">
        <v>89</v>
      </c>
      <c r="I16" s="62" t="str">
        <f>UPPER(IF(OR(H16="a",H16="as"),E15,IF(OR(H16="b",H16="bs"),E17,)))</f>
        <v>梁文耀</v>
      </c>
      <c r="J16" s="62"/>
      <c r="K16" s="49"/>
      <c r="L16" s="76"/>
      <c r="M16" s="81"/>
      <c r="N16" s="80"/>
      <c r="O16" s="50"/>
      <c r="P16" s="51"/>
      <c r="Q16" s="54"/>
      <c r="S16" s="82" t="e">
        <f>#REF!</f>
        <v>#REF!</v>
      </c>
    </row>
    <row r="17" spans="1:17" s="55" customFormat="1" ht="9" customHeight="1">
      <c r="A17" s="57">
        <v>6</v>
      </c>
      <c r="B17" s="45">
        <f>IF($D17="","",VLOOKUP($D17,'[5]男單準備名單'!$A$7:$P$38,15))</f>
        <v>0</v>
      </c>
      <c r="C17" s="45">
        <f>IF($D17="","",VLOOKUP($D17,'[5]男單準備名單'!$A$7:$P$38,16))</f>
        <v>0</v>
      </c>
      <c r="D17" s="46">
        <v>22</v>
      </c>
      <c r="E17" s="45" t="str">
        <f>UPPER(IF($D17="","",VLOOKUP($D17,'[5]男單準備名單'!$A$7:$P$38,2)))</f>
        <v>BYE</v>
      </c>
      <c r="F17" s="45"/>
      <c r="G17" s="45">
        <f>IF($D17="","",VLOOKUP($D17,'[5]男單準備名單'!$A$7:$P$38,4))</f>
        <v>0</v>
      </c>
      <c r="H17" s="64"/>
      <c r="I17" s="65"/>
      <c r="J17" s="66"/>
      <c r="K17" s="49"/>
      <c r="L17" s="76"/>
      <c r="M17" s="81"/>
      <c r="N17" s="80"/>
      <c r="O17" s="50"/>
      <c r="P17" s="51"/>
      <c r="Q17" s="54"/>
    </row>
    <row r="18" spans="1:17" s="55" customFormat="1" ht="9" customHeight="1">
      <c r="A18" s="57"/>
      <c r="B18" s="58"/>
      <c r="C18" s="58"/>
      <c r="D18" s="67"/>
      <c r="E18" s="49"/>
      <c r="F18" s="59"/>
      <c r="G18" s="49"/>
      <c r="H18" s="68"/>
      <c r="I18" s="60" t="s">
        <v>14</v>
      </c>
      <c r="J18" s="69" t="s">
        <v>90</v>
      </c>
      <c r="K18" s="62" t="str">
        <f>UPPER(IF(OR(J18="a",J18="as"),I16,IF(OR(J18="b",J18="bs"),I20,)))</f>
        <v>吳建志</v>
      </c>
      <c r="L18" s="83"/>
      <c r="M18" s="81"/>
      <c r="N18" s="80"/>
      <c r="O18" s="50"/>
      <c r="P18" s="51"/>
      <c r="Q18" s="54"/>
    </row>
    <row r="19" spans="1:17" s="55" customFormat="1" ht="9" customHeight="1">
      <c r="A19" s="57">
        <v>7</v>
      </c>
      <c r="B19" s="45">
        <f>IF($D19="","",VLOOKUP($D19,'[5]男單準備名單'!$A$7:$P$38,15))</f>
        <v>0</v>
      </c>
      <c r="C19" s="45">
        <f>IF($D19="","",VLOOKUP($D19,'[5]男單準備名單'!$A$7:$P$38,16))</f>
        <v>0</v>
      </c>
      <c r="D19" s="46">
        <v>14</v>
      </c>
      <c r="E19" s="45" t="str">
        <f>UPPER(IF($D19="","",VLOOKUP($D19,'[5]男單準備名單'!$A$7:$P$38,2)))</f>
        <v>吳建志</v>
      </c>
      <c r="F19" s="45"/>
      <c r="G19" s="45">
        <f>IF($D19="","",VLOOKUP($D19,'[5]男單準備名單'!$A$7:$P$38,4))</f>
        <v>0</v>
      </c>
      <c r="H19" s="48"/>
      <c r="I19" s="72"/>
      <c r="J19" s="73"/>
      <c r="K19" s="65">
        <v>75</v>
      </c>
      <c r="L19" s="71"/>
      <c r="M19" s="81"/>
      <c r="N19" s="80"/>
      <c r="O19" s="50"/>
      <c r="P19" s="51"/>
      <c r="Q19" s="54"/>
    </row>
    <row r="20" spans="1:17" s="55" customFormat="1" ht="9" customHeight="1">
      <c r="A20" s="57"/>
      <c r="B20" s="58"/>
      <c r="C20" s="58"/>
      <c r="D20" s="58"/>
      <c r="E20" s="49"/>
      <c r="F20" s="59"/>
      <c r="G20" s="60" t="s">
        <v>14</v>
      </c>
      <c r="H20" s="61" t="s">
        <v>89</v>
      </c>
      <c r="I20" s="62" t="str">
        <f>UPPER(IF(OR(H20="a",H20="as"),E19,IF(OR(H20="b",H20="bs"),E21,)))</f>
        <v>吳建志</v>
      </c>
      <c r="J20" s="75"/>
      <c r="K20" s="72"/>
      <c r="L20" s="71"/>
      <c r="M20" s="81"/>
      <c r="N20" s="80"/>
      <c r="O20" s="50"/>
      <c r="P20" s="51"/>
      <c r="Q20" s="54"/>
    </row>
    <row r="21" spans="1:17" s="55" customFormat="1" ht="9" customHeight="1">
      <c r="A21" s="44">
        <v>8</v>
      </c>
      <c r="B21" s="45">
        <f>IF($D21="","",VLOOKUP($D21,'[5]男單準備名單'!$A$7:$P$38,15))</f>
        <v>0</v>
      </c>
      <c r="C21" s="45">
        <f>IF($D21="","",VLOOKUP($D21,'[5]男單準備名單'!$A$7:$P$38,16))</f>
        <v>0</v>
      </c>
      <c r="D21" s="46">
        <v>23</v>
      </c>
      <c r="E21" s="47" t="str">
        <f>UPPER(IF($D21="","",VLOOKUP($D21,'[5]男單準備名單'!$A$7:$P$38,2)))</f>
        <v>BYE</v>
      </c>
      <c r="F21" s="47"/>
      <c r="G21" s="47">
        <f>IF($D21="","",VLOOKUP($D21,'[5]男單準備名單'!$A$7:$P$38,4))</f>
        <v>0</v>
      </c>
      <c r="H21" s="77"/>
      <c r="I21" s="65"/>
      <c r="J21" s="49"/>
      <c r="K21" s="72"/>
      <c r="L21" s="71"/>
      <c r="M21" s="81"/>
      <c r="N21" s="80"/>
      <c r="O21" s="50"/>
      <c r="P21" s="51"/>
      <c r="Q21" s="54"/>
    </row>
    <row r="22" spans="1:17" s="55" customFormat="1" ht="9" customHeight="1">
      <c r="A22" s="57"/>
      <c r="B22" s="58"/>
      <c r="C22" s="58"/>
      <c r="D22" s="58"/>
      <c r="E22" s="78"/>
      <c r="F22" s="84"/>
      <c r="G22" s="78"/>
      <c r="H22" s="68"/>
      <c r="I22" s="49"/>
      <c r="J22" s="49"/>
      <c r="K22" s="72"/>
      <c r="L22" s="85"/>
      <c r="M22" s="60" t="s">
        <v>14</v>
      </c>
      <c r="N22" s="69" t="s">
        <v>90</v>
      </c>
      <c r="O22" s="62" t="str">
        <f>UPPER(IF(OR(N22="a",N22="as"),M14,IF(OR(N22="b",N22="bs"),M30,)))</f>
        <v>李孟樺</v>
      </c>
      <c r="P22" s="86"/>
      <c r="Q22" s="54"/>
    </row>
    <row r="23" spans="1:17" s="55" customFormat="1" ht="9" customHeight="1">
      <c r="A23" s="44">
        <v>9</v>
      </c>
      <c r="B23" s="45">
        <f>IF($D23="","",VLOOKUP($D23,'[5]男單準備名單'!$A$7:$P$38,15))</f>
        <v>0</v>
      </c>
      <c r="C23" s="45">
        <f>IF($D23="","",VLOOKUP($D23,'[5]男單準備名單'!$A$7:$P$38,16))</f>
        <v>0</v>
      </c>
      <c r="D23" s="46">
        <v>17</v>
      </c>
      <c r="E23" s="47" t="str">
        <f>UPPER(IF($D23="","",VLOOKUP($D23,'[5]男單準備名單'!$A$7:$P$38,2)))</f>
        <v>梁文駿</v>
      </c>
      <c r="F23" s="47"/>
      <c r="G23" s="47">
        <f>IF($D23="","",VLOOKUP($D23,'[5]男單準備名單'!$A$7:$P$38,4))</f>
        <v>0</v>
      </c>
      <c r="H23" s="48"/>
      <c r="I23" s="49"/>
      <c r="J23" s="49"/>
      <c r="K23" s="49"/>
      <c r="L23" s="71"/>
      <c r="M23" s="50"/>
      <c r="N23" s="80"/>
      <c r="O23" s="65"/>
      <c r="P23" s="80"/>
      <c r="Q23" s="54"/>
    </row>
    <row r="24" spans="1:17" s="55" customFormat="1" ht="9" customHeight="1">
      <c r="A24" s="57"/>
      <c r="B24" s="58"/>
      <c r="C24" s="58"/>
      <c r="D24" s="58"/>
      <c r="E24" s="49"/>
      <c r="F24" s="59"/>
      <c r="G24" s="60" t="s">
        <v>14</v>
      </c>
      <c r="H24" s="61" t="s">
        <v>89</v>
      </c>
      <c r="I24" s="62" t="str">
        <f>UPPER(IF(OR(H24="a",H24="as"),E23,IF(OR(H24="b",H24="bs"),E25,)))</f>
        <v>梁文駿</v>
      </c>
      <c r="J24" s="62"/>
      <c r="K24" s="49"/>
      <c r="L24" s="71"/>
      <c r="M24" s="50"/>
      <c r="N24" s="80"/>
      <c r="O24" s="50"/>
      <c r="P24" s="80"/>
      <c r="Q24" s="54"/>
    </row>
    <row r="25" spans="1:17" s="55" customFormat="1" ht="9" customHeight="1">
      <c r="A25" s="57">
        <v>10</v>
      </c>
      <c r="B25" s="45">
        <f>IF($D25="","",VLOOKUP($D25,'[5]男單準備名單'!$A$7:$P$38,15))</f>
        <v>0</v>
      </c>
      <c r="C25" s="45">
        <f>IF($D25="","",VLOOKUP($D25,'[5]男單準備名單'!$A$7:$P$38,16))</f>
        <v>0</v>
      </c>
      <c r="D25" s="46">
        <v>24</v>
      </c>
      <c r="E25" s="45" t="str">
        <f>UPPER(IF($D25="","",VLOOKUP($D25,'[5]男單準備名單'!$A$7:$P$38,2)))</f>
        <v>BYE</v>
      </c>
      <c r="F25" s="45"/>
      <c r="G25" s="45">
        <f>IF($D25="","",VLOOKUP($D25,'[5]男單準備名單'!$A$7:$P$38,4))</f>
        <v>0</v>
      </c>
      <c r="H25" s="64"/>
      <c r="I25" s="65"/>
      <c r="J25" s="66"/>
      <c r="K25" s="49"/>
      <c r="L25" s="71"/>
      <c r="M25" s="50"/>
      <c r="N25" s="80"/>
      <c r="O25" s="50"/>
      <c r="P25" s="80"/>
      <c r="Q25" s="54"/>
    </row>
    <row r="26" spans="1:17" s="55" customFormat="1" ht="9" customHeight="1">
      <c r="A26" s="57"/>
      <c r="B26" s="58"/>
      <c r="C26" s="58"/>
      <c r="D26" s="67"/>
      <c r="E26" s="49"/>
      <c r="F26" s="59"/>
      <c r="G26" s="49"/>
      <c r="H26" s="68"/>
      <c r="I26" s="60" t="s">
        <v>14</v>
      </c>
      <c r="J26" s="69" t="s">
        <v>89</v>
      </c>
      <c r="K26" s="62" t="str">
        <f>UPPER(IF(OR(J26="a",J26="as"),I24,IF(OR(J26="b",J26="bs"),I28,)))</f>
        <v>梁文駿</v>
      </c>
      <c r="L26" s="70"/>
      <c r="M26" s="50"/>
      <c r="N26" s="80"/>
      <c r="O26" s="50"/>
      <c r="P26" s="80"/>
      <c r="Q26" s="54"/>
    </row>
    <row r="27" spans="1:17" s="55" customFormat="1" ht="9" customHeight="1">
      <c r="A27" s="57">
        <v>11</v>
      </c>
      <c r="B27" s="45">
        <f>IF($D27="","",VLOOKUP($D27,'[5]男單準備名單'!$A$7:$P$38,15))</f>
        <v>0</v>
      </c>
      <c r="C27" s="45">
        <f>IF($D27="","",VLOOKUP($D27,'[5]男單準備名單'!$A$7:$P$38,16))</f>
        <v>0</v>
      </c>
      <c r="D27" s="46">
        <v>1</v>
      </c>
      <c r="E27" s="45" t="str">
        <f>UPPER(IF($D27="","",VLOOKUP($D27,'[5]男單準備名單'!$A$7:$P$38,2)))</f>
        <v>呂欣璟</v>
      </c>
      <c r="F27" s="45"/>
      <c r="G27" s="45">
        <f>IF($D27="","",VLOOKUP($D27,'[5]男單準備名單'!$A$7:$P$38,4))</f>
        <v>0</v>
      </c>
      <c r="H27" s="48"/>
      <c r="I27" s="72"/>
      <c r="J27" s="73"/>
      <c r="K27" s="65" t="s">
        <v>408</v>
      </c>
      <c r="L27" s="74"/>
      <c r="M27" s="50"/>
      <c r="N27" s="80"/>
      <c r="O27" s="50"/>
      <c r="P27" s="80"/>
      <c r="Q27" s="54"/>
    </row>
    <row r="28" spans="1:17" s="55" customFormat="1" ht="9" customHeight="1">
      <c r="A28" s="44"/>
      <c r="B28" s="58"/>
      <c r="C28" s="58"/>
      <c r="D28" s="67"/>
      <c r="E28" s="49"/>
      <c r="F28" s="59"/>
      <c r="G28" s="60" t="s">
        <v>14</v>
      </c>
      <c r="H28" s="61" t="s">
        <v>89</v>
      </c>
      <c r="I28" s="62" t="str">
        <f>UPPER(IF(OR(H28="a",H28="as"),E27,IF(OR(H28="b",H28="bs"),E29,)))</f>
        <v>呂欣璟</v>
      </c>
      <c r="J28" s="75"/>
      <c r="K28" s="72"/>
      <c r="L28" s="76"/>
      <c r="M28" s="50"/>
      <c r="N28" s="80"/>
      <c r="O28" s="50"/>
      <c r="P28" s="80"/>
      <c r="Q28" s="54"/>
    </row>
    <row r="29" spans="1:17" s="55" customFormat="1" ht="9" customHeight="1">
      <c r="A29" s="57">
        <v>12</v>
      </c>
      <c r="B29" s="45">
        <f>IF($D29="","",VLOOKUP($D29,'[5]男單準備名單'!$A$7:$P$38,15))</f>
        <v>0</v>
      </c>
      <c r="C29" s="45">
        <f>IF($D29="","",VLOOKUP($D29,'[5]男單準備名單'!$A$7:$P$38,16))</f>
        <v>0</v>
      </c>
      <c r="D29" s="46">
        <v>25</v>
      </c>
      <c r="E29" s="45" t="str">
        <f>UPPER(IF($D29="","",VLOOKUP($D29,'[5]男單準備名單'!$A$7:$P$38,2)))</f>
        <v>BYE</v>
      </c>
      <c r="F29" s="45"/>
      <c r="G29" s="45">
        <f>IF($D29="","",VLOOKUP($D29,'[5]男單準備名單'!$A$7:$P$38,4))</f>
        <v>0</v>
      </c>
      <c r="H29" s="77"/>
      <c r="I29" s="65"/>
      <c r="J29" s="49"/>
      <c r="K29" s="72"/>
      <c r="L29" s="76"/>
      <c r="M29" s="50"/>
      <c r="N29" s="80"/>
      <c r="O29" s="50"/>
      <c r="P29" s="80"/>
      <c r="Q29" s="54"/>
    </row>
    <row r="30" spans="1:17" s="55" customFormat="1" ht="9" customHeight="1">
      <c r="A30" s="57"/>
      <c r="B30" s="58"/>
      <c r="C30" s="58"/>
      <c r="D30" s="67"/>
      <c r="E30" s="49"/>
      <c r="F30" s="59"/>
      <c r="G30" s="78"/>
      <c r="H30" s="68"/>
      <c r="I30" s="49"/>
      <c r="J30" s="49"/>
      <c r="K30" s="60" t="s">
        <v>14</v>
      </c>
      <c r="L30" s="69" t="s">
        <v>90</v>
      </c>
      <c r="M30" s="62" t="str">
        <f>UPPER(IF(OR(L30="a",L30="as"),K26,IF(OR(L30="b",L30="bs"),K34,)))</f>
        <v>李孟樺</v>
      </c>
      <c r="N30" s="87"/>
      <c r="O30" s="50"/>
      <c r="P30" s="80"/>
      <c r="Q30" s="54"/>
    </row>
    <row r="31" spans="1:17" s="55" customFormat="1" ht="9" customHeight="1">
      <c r="A31" s="57">
        <v>13</v>
      </c>
      <c r="B31" s="45">
        <f>IF($D31="","",VLOOKUP($D31,'[5]男單準備名單'!$A$7:$P$38,15))</f>
        <v>0</v>
      </c>
      <c r="C31" s="45">
        <f>IF($D31="","",VLOOKUP($D31,'[5]男單準備名單'!$A$7:$P$38,16))</f>
        <v>0</v>
      </c>
      <c r="D31" s="46">
        <v>12</v>
      </c>
      <c r="E31" s="45" t="str">
        <f>UPPER(IF($D31="","",VLOOKUP($D31,'[5]男單準備名單'!$A$7:$P$38,2)))</f>
        <v>李孟樺</v>
      </c>
      <c r="F31" s="45"/>
      <c r="G31" s="45">
        <f>IF($D31="","",VLOOKUP($D31,'[5]男單準備名單'!$A$7:$P$38,4))</f>
        <v>0</v>
      </c>
      <c r="H31" s="79"/>
      <c r="I31" s="49"/>
      <c r="J31" s="49"/>
      <c r="K31" s="49"/>
      <c r="L31" s="76"/>
      <c r="M31" s="65">
        <v>64</v>
      </c>
      <c r="N31" s="88"/>
      <c r="O31" s="50"/>
      <c r="P31" s="80"/>
      <c r="Q31" s="54"/>
    </row>
    <row r="32" spans="1:17" s="55" customFormat="1" ht="9" customHeight="1">
      <c r="A32" s="57"/>
      <c r="B32" s="58"/>
      <c r="C32" s="58"/>
      <c r="D32" s="67"/>
      <c r="E32" s="49"/>
      <c r="F32" s="59"/>
      <c r="G32" s="60" t="s">
        <v>14</v>
      </c>
      <c r="H32" s="61" t="s">
        <v>89</v>
      </c>
      <c r="I32" s="62" t="str">
        <f>UPPER(IF(OR(H32="a",H32="as"),E31,IF(OR(H32="b",H32="bs"),E33,)))</f>
        <v>李孟樺</v>
      </c>
      <c r="J32" s="62"/>
      <c r="K32" s="49"/>
      <c r="L32" s="76"/>
      <c r="M32" s="81"/>
      <c r="N32" s="88"/>
      <c r="O32" s="50"/>
      <c r="P32" s="80"/>
      <c r="Q32" s="54"/>
    </row>
    <row r="33" spans="1:17" s="55" customFormat="1" ht="9" customHeight="1">
      <c r="A33" s="57">
        <v>14</v>
      </c>
      <c r="B33" s="45">
        <f>IF($D33="","",VLOOKUP($D33,'[5]男單準備名單'!$A$7:$P$38,15))</f>
        <v>0</v>
      </c>
      <c r="C33" s="45">
        <f>IF($D33="","",VLOOKUP($D33,'[5]男單準備名單'!$A$7:$P$38,16))</f>
        <v>0</v>
      </c>
      <c r="D33" s="46">
        <v>26</v>
      </c>
      <c r="E33" s="45" t="str">
        <f>UPPER(IF($D33="","",VLOOKUP($D33,'[5]男單準備名單'!$A$7:$P$38,2)))</f>
        <v>BYE</v>
      </c>
      <c r="F33" s="45"/>
      <c r="G33" s="45">
        <f>IF($D33="","",VLOOKUP($D33,'[5]男單準備名單'!$A$7:$P$38,4))</f>
        <v>0</v>
      </c>
      <c r="H33" s="64"/>
      <c r="I33" s="65"/>
      <c r="J33" s="66"/>
      <c r="K33" s="49"/>
      <c r="L33" s="76"/>
      <c r="M33" s="81"/>
      <c r="N33" s="88"/>
      <c r="O33" s="50"/>
      <c r="P33" s="80"/>
      <c r="Q33" s="54"/>
    </row>
    <row r="34" spans="1:17" s="55" customFormat="1" ht="9" customHeight="1">
      <c r="A34" s="57"/>
      <c r="B34" s="58"/>
      <c r="C34" s="58"/>
      <c r="D34" s="67"/>
      <c r="E34" s="49"/>
      <c r="F34" s="59"/>
      <c r="G34" s="49"/>
      <c r="H34" s="68"/>
      <c r="I34" s="60" t="s">
        <v>14</v>
      </c>
      <c r="J34" s="69" t="s">
        <v>89</v>
      </c>
      <c r="K34" s="62" t="str">
        <f>UPPER(IF(OR(J34="a",J34="as"),I32,IF(OR(J34="b",J34="bs"),I36,)))</f>
        <v>李孟樺</v>
      </c>
      <c r="L34" s="83"/>
      <c r="M34" s="81"/>
      <c r="N34" s="88"/>
      <c r="O34" s="50"/>
      <c r="P34" s="80"/>
      <c r="Q34" s="54"/>
    </row>
    <row r="35" spans="1:17" s="55" customFormat="1" ht="9" customHeight="1">
      <c r="A35" s="57">
        <v>15</v>
      </c>
      <c r="B35" s="45">
        <f>IF($D35="","",VLOOKUP($D35,'[5]男單準備名單'!$A$7:$P$38,15))</f>
        <v>0</v>
      </c>
      <c r="C35" s="45">
        <f>IF($D35="","",VLOOKUP($D35,'[5]男單準備名單'!$A$7:$P$38,16))</f>
        <v>0</v>
      </c>
      <c r="D35" s="46">
        <v>2</v>
      </c>
      <c r="E35" s="45" t="str">
        <f>UPPER(IF($D35="","",VLOOKUP($D35,'[5]男單準備名單'!$A$7:$P$38,2)))</f>
        <v>王啟翔</v>
      </c>
      <c r="F35" s="45"/>
      <c r="G35" s="45">
        <f>IF($D35="","",VLOOKUP($D35,'[5]男單準備名單'!$A$7:$P$38,4))</f>
        <v>0</v>
      </c>
      <c r="H35" s="48"/>
      <c r="I35" s="72"/>
      <c r="J35" s="73"/>
      <c r="K35" s="65">
        <v>60</v>
      </c>
      <c r="L35" s="71"/>
      <c r="M35" s="81"/>
      <c r="N35" s="88"/>
      <c r="O35" s="50"/>
      <c r="P35" s="80"/>
      <c r="Q35" s="54"/>
    </row>
    <row r="36" spans="1:17" s="55" customFormat="1" ht="9" customHeight="1">
      <c r="A36" s="57"/>
      <c r="B36" s="58"/>
      <c r="C36" s="58"/>
      <c r="D36" s="58"/>
      <c r="E36" s="49"/>
      <c r="F36" s="59"/>
      <c r="G36" s="60" t="s">
        <v>14</v>
      </c>
      <c r="H36" s="61" t="s">
        <v>89</v>
      </c>
      <c r="I36" s="62" t="str">
        <f>UPPER(IF(OR(H36="a",H36="as"),E35,IF(OR(H36="b",H36="bs"),E37,)))</f>
        <v>王啟翔</v>
      </c>
      <c r="J36" s="75"/>
      <c r="K36" s="72"/>
      <c r="L36" s="71"/>
      <c r="M36" s="81"/>
      <c r="N36" s="88"/>
      <c r="O36" s="50"/>
      <c r="P36" s="80"/>
      <c r="Q36" s="54"/>
    </row>
    <row r="37" spans="1:17" s="55" customFormat="1" ht="9" customHeight="1">
      <c r="A37" s="44">
        <v>16</v>
      </c>
      <c r="B37" s="45">
        <f>IF($D37="","",VLOOKUP($D37,'[5]男單準備名單'!$A$7:$P$38,15))</f>
        <v>0</v>
      </c>
      <c r="C37" s="45">
        <f>IF($D37="","",VLOOKUP($D37,'[5]男單準備名單'!$A$7:$P$38,16))</f>
        <v>0</v>
      </c>
      <c r="D37" s="46">
        <v>27</v>
      </c>
      <c r="E37" s="47" t="str">
        <f>UPPER(IF($D37="","",VLOOKUP($D37,'[5]男單準備名單'!$A$7:$P$38,2)))</f>
        <v>BYE</v>
      </c>
      <c r="F37" s="47"/>
      <c r="G37" s="47">
        <f>IF($D37="","",VLOOKUP($D37,'[5]男單準備名單'!$A$7:$P$38,4))</f>
        <v>0</v>
      </c>
      <c r="H37" s="77"/>
      <c r="I37" s="65"/>
      <c r="J37" s="49"/>
      <c r="K37" s="72"/>
      <c r="L37" s="71"/>
      <c r="M37" s="88"/>
      <c r="N37" s="88"/>
      <c r="O37" s="50"/>
      <c r="P37" s="80"/>
      <c r="Q37" s="54"/>
    </row>
    <row r="38" spans="1:17" s="55" customFormat="1" ht="9" customHeight="1">
      <c r="A38" s="57"/>
      <c r="B38" s="58"/>
      <c r="C38" s="58"/>
      <c r="D38" s="58"/>
      <c r="E38" s="49"/>
      <c r="F38" s="59"/>
      <c r="G38" s="49"/>
      <c r="H38" s="68"/>
      <c r="I38" s="49"/>
      <c r="J38" s="49"/>
      <c r="K38" s="72"/>
      <c r="L38" s="85"/>
      <c r="M38" s="137" t="s">
        <v>85</v>
      </c>
      <c r="N38" s="90" t="s">
        <v>90</v>
      </c>
      <c r="O38" s="447" t="s">
        <v>439</v>
      </c>
      <c r="P38" s="91"/>
      <c r="Q38" s="54"/>
    </row>
    <row r="39" spans="1:17" s="55" customFormat="1" ht="9" customHeight="1">
      <c r="A39" s="44">
        <v>17</v>
      </c>
      <c r="B39" s="45">
        <f>IF($D39="","",VLOOKUP($D39,'[5]男單準備名單'!$A$7:$P$38,15))</f>
        <v>0</v>
      </c>
      <c r="C39" s="45">
        <f>IF($D39="","",VLOOKUP($D39,'[5]男單準備名單'!$A$7:$P$38,16))</f>
        <v>0</v>
      </c>
      <c r="D39" s="46">
        <v>18</v>
      </c>
      <c r="E39" s="47" t="str">
        <f>UPPER(IF($D39="","",VLOOKUP($D39,'[5]男單準備名單'!$A$7:$P$38,2)))</f>
        <v>王玉成</v>
      </c>
      <c r="F39" s="47"/>
      <c r="G39" s="47">
        <f>IF($D39="","",VLOOKUP($D39,'[5]男單準備名單'!$A$7:$P$38,4))</f>
        <v>0</v>
      </c>
      <c r="H39" s="48"/>
      <c r="I39" s="49"/>
      <c r="J39" s="49"/>
      <c r="K39" s="49"/>
      <c r="L39" s="71"/>
      <c r="M39" s="60" t="s">
        <v>14</v>
      </c>
      <c r="N39" s="92"/>
      <c r="O39" s="93" t="s">
        <v>440</v>
      </c>
      <c r="P39" s="94"/>
      <c r="Q39" s="54"/>
    </row>
    <row r="40" spans="1:17" s="55" customFormat="1" ht="9" customHeight="1">
      <c r="A40" s="57"/>
      <c r="B40" s="58"/>
      <c r="C40" s="58"/>
      <c r="D40" s="58"/>
      <c r="E40" s="49"/>
      <c r="F40" s="59"/>
      <c r="G40" s="60" t="s">
        <v>14</v>
      </c>
      <c r="H40" s="61" t="s">
        <v>89</v>
      </c>
      <c r="I40" s="62" t="str">
        <f>UPPER(IF(OR(H40="a",H40="as"),E39,IF(OR(H40="b",H40="bs"),E41,)))</f>
        <v>王玉成</v>
      </c>
      <c r="J40" s="62"/>
      <c r="K40" s="49"/>
      <c r="L40" s="71"/>
      <c r="M40" s="50"/>
      <c r="N40" s="51"/>
      <c r="O40" s="50"/>
      <c r="P40" s="80"/>
      <c r="Q40" s="54"/>
    </row>
    <row r="41" spans="1:17" s="55" customFormat="1" ht="9" customHeight="1">
      <c r="A41" s="57">
        <v>18</v>
      </c>
      <c r="B41" s="45">
        <f>IF($D41="","",VLOOKUP($D41,'[5]男單準備名單'!$A$7:$P$38,15))</f>
        <v>0</v>
      </c>
      <c r="C41" s="45">
        <f>IF($D41="","",VLOOKUP($D41,'[5]男單準備名單'!$A$7:$P$38,16))</f>
        <v>0</v>
      </c>
      <c r="D41" s="46">
        <v>28</v>
      </c>
      <c r="E41" s="45" t="str">
        <f>UPPER(IF($D41="","",VLOOKUP($D41,'[5]男單準備名單'!$A$7:$P$38,2)))</f>
        <v>BYE</v>
      </c>
      <c r="F41" s="45"/>
      <c r="G41" s="45">
        <f>IF($D41="","",VLOOKUP($D41,'[5]男單準備名單'!$A$7:$P$38,4))</f>
        <v>0</v>
      </c>
      <c r="H41" s="64"/>
      <c r="I41" s="65"/>
      <c r="J41" s="66"/>
      <c r="K41" s="49"/>
      <c r="L41" s="71"/>
      <c r="M41" s="50"/>
      <c r="N41" s="51"/>
      <c r="O41" s="50"/>
      <c r="P41" s="80"/>
      <c r="Q41" s="54"/>
    </row>
    <row r="42" spans="1:17" s="55" customFormat="1" ht="9" customHeight="1">
      <c r="A42" s="57"/>
      <c r="B42" s="58"/>
      <c r="C42" s="58"/>
      <c r="D42" s="67"/>
      <c r="E42" s="49"/>
      <c r="F42" s="59"/>
      <c r="G42" s="49"/>
      <c r="H42" s="68"/>
      <c r="I42" s="60" t="s">
        <v>14</v>
      </c>
      <c r="J42" s="69" t="s">
        <v>90</v>
      </c>
      <c r="K42" s="62" t="str">
        <f>UPPER(IF(OR(J42="a",J42="as"),I40,IF(OR(J42="b",J42="bs"),I44,)))</f>
        <v>張懷恩</v>
      </c>
      <c r="L42" s="70"/>
      <c r="M42" s="50"/>
      <c r="N42" s="51"/>
      <c r="O42" s="50"/>
      <c r="P42" s="80"/>
      <c r="Q42" s="54"/>
    </row>
    <row r="43" spans="1:17" s="55" customFormat="1" ht="9" customHeight="1">
      <c r="A43" s="57">
        <v>19</v>
      </c>
      <c r="B43" s="45">
        <f>IF($D43="","",VLOOKUP($D43,'[5]男單準備名單'!$A$7:$P$38,15))</f>
        <v>0</v>
      </c>
      <c r="C43" s="45">
        <f>IF($D43="","",VLOOKUP($D43,'[5]男單準備名單'!$A$7:$P$38,16))</f>
        <v>0</v>
      </c>
      <c r="D43" s="46">
        <v>15</v>
      </c>
      <c r="E43" s="45" t="str">
        <f>UPPER(IF($D43="","",VLOOKUP($D43,'[5]男單準備名單'!$A$7:$P$38,2)))</f>
        <v>張懷恩</v>
      </c>
      <c r="F43" s="45"/>
      <c r="G43" s="45">
        <f>IF($D43="","",VLOOKUP($D43,'[5]男單準備名單'!$A$7:$P$38,4))</f>
        <v>0</v>
      </c>
      <c r="H43" s="48"/>
      <c r="I43" s="72"/>
      <c r="J43" s="73"/>
      <c r="K43" s="65">
        <v>61</v>
      </c>
      <c r="L43" s="74"/>
      <c r="M43" s="50"/>
      <c r="N43" s="51"/>
      <c r="O43" s="50"/>
      <c r="P43" s="80"/>
      <c r="Q43" s="54"/>
    </row>
    <row r="44" spans="1:17" s="55" customFormat="1" ht="9" customHeight="1">
      <c r="A44" s="57"/>
      <c r="B44" s="58"/>
      <c r="C44" s="58"/>
      <c r="D44" s="67"/>
      <c r="E44" s="49"/>
      <c r="F44" s="59"/>
      <c r="G44" s="60" t="s">
        <v>14</v>
      </c>
      <c r="H44" s="61" t="s">
        <v>89</v>
      </c>
      <c r="I44" s="62" t="str">
        <f>UPPER(IF(OR(H44="a",H44="as"),E43,IF(OR(H44="b",H44="bs"),E45,)))</f>
        <v>張懷恩</v>
      </c>
      <c r="J44" s="75"/>
      <c r="K44" s="72"/>
      <c r="L44" s="76"/>
      <c r="M44" s="50"/>
      <c r="N44" s="51"/>
      <c r="O44" s="50"/>
      <c r="P44" s="80"/>
      <c r="Q44" s="54"/>
    </row>
    <row r="45" spans="1:17" s="55" customFormat="1" ht="9" customHeight="1">
      <c r="A45" s="57">
        <v>20</v>
      </c>
      <c r="B45" s="45">
        <f>IF($D45="","",VLOOKUP($D45,'[5]男單準備名單'!$A$7:$P$38,15))</f>
        <v>0</v>
      </c>
      <c r="C45" s="45">
        <f>IF($D45="","",VLOOKUP($D45,'[5]男單準備名單'!$A$7:$P$38,16))</f>
        <v>0</v>
      </c>
      <c r="D45" s="46">
        <v>29</v>
      </c>
      <c r="E45" s="45" t="str">
        <f>UPPER(IF($D45="","",VLOOKUP($D45,'[5]男單準備名單'!$A$7:$P$38,2)))</f>
        <v>BYE</v>
      </c>
      <c r="F45" s="45"/>
      <c r="G45" s="45">
        <f>IF($D45="","",VLOOKUP($D45,'[5]男單準備名單'!$A$7:$P$38,4))</f>
        <v>0</v>
      </c>
      <c r="H45" s="77"/>
      <c r="I45" s="65"/>
      <c r="J45" s="49"/>
      <c r="K45" s="72"/>
      <c r="L45" s="76"/>
      <c r="M45" s="50"/>
      <c r="N45" s="51"/>
      <c r="O45" s="50"/>
      <c r="P45" s="80"/>
      <c r="Q45" s="54"/>
    </row>
    <row r="46" spans="1:17" s="55" customFormat="1" ht="9" customHeight="1">
      <c r="A46" s="57"/>
      <c r="B46" s="58"/>
      <c r="C46" s="58"/>
      <c r="D46" s="67"/>
      <c r="E46" s="49"/>
      <c r="F46" s="59"/>
      <c r="G46" s="78"/>
      <c r="H46" s="68"/>
      <c r="I46" s="49"/>
      <c r="J46" s="49"/>
      <c r="K46" s="60" t="s">
        <v>14</v>
      </c>
      <c r="L46" s="69" t="s">
        <v>89</v>
      </c>
      <c r="M46" s="62" t="str">
        <f>UPPER(IF(OR(L46="a",L46="as"),K42,IF(OR(L46="b",L46="bs"),K50,)))</f>
        <v>張懷恩</v>
      </c>
      <c r="N46" s="86"/>
      <c r="O46" s="50"/>
      <c r="P46" s="80"/>
      <c r="Q46" s="54"/>
    </row>
    <row r="47" spans="1:17" s="55" customFormat="1" ht="9" customHeight="1">
      <c r="A47" s="57">
        <v>21</v>
      </c>
      <c r="B47" s="45">
        <f>IF($D47="","",VLOOKUP($D47,'[5]男單準備名單'!$A$7:$P$38,15))</f>
        <v>0</v>
      </c>
      <c r="C47" s="45">
        <f>IF($D47="","",VLOOKUP($D47,'[5]男單準備名單'!$A$7:$P$38,16))</f>
        <v>0</v>
      </c>
      <c r="D47" s="46">
        <v>5</v>
      </c>
      <c r="E47" s="45" t="str">
        <f>UPPER(IF($D47="","",VLOOKUP($D47,'[5]男單準備名單'!$A$7:$P$38,2)))</f>
        <v>唐若愚 </v>
      </c>
      <c r="F47" s="45"/>
      <c r="G47" s="45">
        <f>IF($D47="","",VLOOKUP($D47,'[5]男單準備名單'!$A$7:$P$38,4))</f>
        <v>0</v>
      </c>
      <c r="H47" s="79"/>
      <c r="I47" s="49"/>
      <c r="J47" s="49"/>
      <c r="K47" s="49"/>
      <c r="L47" s="76"/>
      <c r="M47" s="65" t="s">
        <v>235</v>
      </c>
      <c r="N47" s="80"/>
      <c r="O47" s="50"/>
      <c r="P47" s="80"/>
      <c r="Q47" s="54"/>
    </row>
    <row r="48" spans="1:17" s="55" customFormat="1" ht="9" customHeight="1">
      <c r="A48" s="57"/>
      <c r="B48" s="58"/>
      <c r="C48" s="58"/>
      <c r="D48" s="67"/>
      <c r="E48" s="49"/>
      <c r="F48" s="59"/>
      <c r="G48" s="60" t="s">
        <v>14</v>
      </c>
      <c r="H48" s="61" t="s">
        <v>356</v>
      </c>
      <c r="I48" s="62" t="str">
        <f>UPPER(IF(OR(H48="a",H48="as"),E47,IF(OR(H48="b",H48="bs"),E49,)))</f>
        <v>唐若愚 </v>
      </c>
      <c r="J48" s="62"/>
      <c r="K48" s="49"/>
      <c r="L48" s="76"/>
      <c r="M48" s="81"/>
      <c r="N48" s="80"/>
      <c r="O48" s="50"/>
      <c r="P48" s="80"/>
      <c r="Q48" s="54"/>
    </row>
    <row r="49" spans="1:17" s="55" customFormat="1" ht="9" customHeight="1">
      <c r="A49" s="57">
        <v>22</v>
      </c>
      <c r="B49" s="45">
        <f>IF($D49="","",VLOOKUP($D49,'[5]男單準備名單'!$A$7:$P$38,15))</f>
        <v>0</v>
      </c>
      <c r="C49" s="45">
        <f>IF($D49="","",VLOOKUP($D49,'[5]男單準備名單'!$A$7:$P$38,16))</f>
        <v>0</v>
      </c>
      <c r="D49" s="46">
        <v>30</v>
      </c>
      <c r="E49" s="45" t="str">
        <f>UPPER(IF($D49="","",VLOOKUP($D49,'[5]男單準備名單'!$A$7:$P$38,2)))</f>
        <v>BYE</v>
      </c>
      <c r="F49" s="45"/>
      <c r="G49" s="45">
        <f>IF($D49="","",VLOOKUP($D49,'[5]男單準備名單'!$A$7:$P$38,4))</f>
        <v>0</v>
      </c>
      <c r="H49" s="64"/>
      <c r="I49" s="65"/>
      <c r="J49" s="66"/>
      <c r="K49" s="49"/>
      <c r="L49" s="76"/>
      <c r="M49" s="81"/>
      <c r="N49" s="80"/>
      <c r="O49" s="50"/>
      <c r="P49" s="80"/>
      <c r="Q49" s="54"/>
    </row>
    <row r="50" spans="1:17" s="55" customFormat="1" ht="9" customHeight="1">
      <c r="A50" s="57"/>
      <c r="B50" s="58"/>
      <c r="C50" s="58"/>
      <c r="D50" s="67"/>
      <c r="E50" s="49"/>
      <c r="F50" s="59"/>
      <c r="G50" s="49"/>
      <c r="H50" s="68"/>
      <c r="I50" s="60" t="s">
        <v>14</v>
      </c>
      <c r="J50" s="69" t="s">
        <v>358</v>
      </c>
      <c r="K50" s="62" t="str">
        <f>UPPER(IF(OR(J50="a",J50="as"),I48,IF(OR(J50="b",J50="bs"),I52,)))</f>
        <v>李東翰</v>
      </c>
      <c r="L50" s="83"/>
      <c r="M50" s="81"/>
      <c r="N50" s="80"/>
      <c r="O50" s="50"/>
      <c r="P50" s="80"/>
      <c r="Q50" s="54"/>
    </row>
    <row r="51" spans="1:17" s="55" customFormat="1" ht="9" customHeight="1">
      <c r="A51" s="57">
        <v>23</v>
      </c>
      <c r="B51" s="45">
        <f>IF($D51="","",VLOOKUP($D51,'[5]男單準備名單'!$A$7:$P$38,15))</f>
        <v>0</v>
      </c>
      <c r="C51" s="45">
        <f>IF($D51="","",VLOOKUP($D51,'[5]男單準備名單'!$A$7:$P$38,16))</f>
        <v>0</v>
      </c>
      <c r="D51" s="46">
        <v>10</v>
      </c>
      <c r="E51" s="45" t="str">
        <f>UPPER(IF($D51="","",VLOOKUP($D51,'[5]男單準備名單'!$A$7:$P$38,2)))</f>
        <v>李東翰</v>
      </c>
      <c r="F51" s="45"/>
      <c r="G51" s="45">
        <f>IF($D51="","",VLOOKUP($D51,'[5]男單準備名單'!$A$7:$P$38,4))</f>
        <v>0</v>
      </c>
      <c r="H51" s="48"/>
      <c r="I51" s="72"/>
      <c r="J51" s="73"/>
      <c r="K51" s="65">
        <v>64</v>
      </c>
      <c r="L51" s="71"/>
      <c r="M51" s="81"/>
      <c r="N51" s="80"/>
      <c r="O51" s="50"/>
      <c r="P51" s="80"/>
      <c r="Q51" s="54"/>
    </row>
    <row r="52" spans="1:17" s="55" customFormat="1" ht="9" customHeight="1">
      <c r="A52" s="57"/>
      <c r="B52" s="58"/>
      <c r="C52" s="58"/>
      <c r="D52" s="58"/>
      <c r="E52" s="49"/>
      <c r="F52" s="59"/>
      <c r="G52" s="60" t="s">
        <v>14</v>
      </c>
      <c r="H52" s="61" t="s">
        <v>356</v>
      </c>
      <c r="I52" s="62" t="str">
        <f>UPPER(IF(OR(H52="a",H52="as"),E51,IF(OR(H52="b",H52="bs"),E53,)))</f>
        <v>李東翰</v>
      </c>
      <c r="J52" s="75"/>
      <c r="K52" s="72"/>
      <c r="L52" s="71"/>
      <c r="M52" s="81"/>
      <c r="N52" s="80"/>
      <c r="O52" s="50"/>
      <c r="P52" s="80"/>
      <c r="Q52" s="54"/>
    </row>
    <row r="53" spans="1:17" s="55" customFormat="1" ht="9" customHeight="1">
      <c r="A53" s="44">
        <v>24</v>
      </c>
      <c r="B53" s="45">
        <f>IF($D53="","",VLOOKUP($D53,'[5]男單準備名單'!$A$7:$P$38,15))</f>
        <v>0</v>
      </c>
      <c r="C53" s="45">
        <f>IF($D53="","",VLOOKUP($D53,'[5]男單準備名單'!$A$7:$P$38,16))</f>
        <v>0</v>
      </c>
      <c r="D53" s="46">
        <v>31</v>
      </c>
      <c r="E53" s="47" t="str">
        <f>UPPER(IF($D53="","",VLOOKUP($D53,'[5]男單準備名單'!$A$7:$P$38,2)))</f>
        <v>BYE</v>
      </c>
      <c r="F53" s="47"/>
      <c r="G53" s="47">
        <f>IF($D53="","",VLOOKUP($D53,'[5]男單準備名單'!$A$7:$P$38,4))</f>
        <v>0</v>
      </c>
      <c r="H53" s="77"/>
      <c r="I53" s="65"/>
      <c r="J53" s="49"/>
      <c r="K53" s="72"/>
      <c r="L53" s="71"/>
      <c r="M53" s="81"/>
      <c r="N53" s="80"/>
      <c r="O53" s="50"/>
      <c r="P53" s="80"/>
      <c r="Q53" s="54"/>
    </row>
    <row r="54" spans="1:17" s="55" customFormat="1" ht="9" customHeight="1">
      <c r="A54" s="57"/>
      <c r="B54" s="58"/>
      <c r="C54" s="58"/>
      <c r="D54" s="58"/>
      <c r="E54" s="78"/>
      <c r="F54" s="84"/>
      <c r="G54" s="78"/>
      <c r="H54" s="68"/>
      <c r="I54" s="49"/>
      <c r="J54" s="49"/>
      <c r="K54" s="72"/>
      <c r="L54" s="85"/>
      <c r="M54" s="60" t="s">
        <v>14</v>
      </c>
      <c r="N54" s="69" t="s">
        <v>358</v>
      </c>
      <c r="O54" s="62" t="str">
        <f>UPPER(IF(OR(N54="a",N54="as"),M46,IF(OR(N54="b",N54="bs"),M62,)))</f>
        <v>林子揚</v>
      </c>
      <c r="P54" s="87"/>
      <c r="Q54" s="54"/>
    </row>
    <row r="55" spans="1:17" s="55" customFormat="1" ht="9" customHeight="1">
      <c r="A55" s="44">
        <v>25</v>
      </c>
      <c r="B55" s="45">
        <f>IF($D55="","",VLOOKUP($D55,'[5]男單準備名單'!$A$7:$P$38,15))</f>
        <v>0</v>
      </c>
      <c r="C55" s="45">
        <f>IF($D55="","",VLOOKUP($D55,'[5]男單準備名單'!$A$7:$P$38,16))</f>
        <v>0</v>
      </c>
      <c r="D55" s="46">
        <v>16</v>
      </c>
      <c r="E55" s="47" t="str">
        <f>UPPER(IF($D55="","",VLOOKUP($D55,'[5]男單準備名單'!$A$7:$P$38,2)))</f>
        <v>郭子銘</v>
      </c>
      <c r="F55" s="47"/>
      <c r="G55" s="47">
        <f>IF($D55="","",VLOOKUP($D55,'[5]男單準備名單'!$A$7:$P$38,4))</f>
        <v>0</v>
      </c>
      <c r="H55" s="48"/>
      <c r="I55" s="49"/>
      <c r="J55" s="49"/>
      <c r="K55" s="49"/>
      <c r="L55" s="71"/>
      <c r="M55" s="50"/>
      <c r="N55" s="80"/>
      <c r="O55" s="65">
        <v>63</v>
      </c>
      <c r="P55" s="95"/>
      <c r="Q55" s="54"/>
    </row>
    <row r="56" spans="1:17" s="55" customFormat="1" ht="9" customHeight="1">
      <c r="A56" s="57"/>
      <c r="B56" s="58"/>
      <c r="C56" s="58"/>
      <c r="D56" s="58"/>
      <c r="E56" s="49"/>
      <c r="F56" s="59"/>
      <c r="G56" s="60" t="s">
        <v>14</v>
      </c>
      <c r="H56" s="61" t="s">
        <v>356</v>
      </c>
      <c r="I56" s="62" t="str">
        <f>UPPER(IF(OR(H56="a",H56="as"),E55,IF(OR(H56="b",H56="bs"),E57,)))</f>
        <v>郭子銘</v>
      </c>
      <c r="J56" s="62"/>
      <c r="K56" s="49"/>
      <c r="L56" s="71"/>
      <c r="M56" s="50"/>
      <c r="N56" s="80"/>
      <c r="O56" s="50"/>
      <c r="P56" s="88"/>
      <c r="Q56" s="54"/>
    </row>
    <row r="57" spans="1:17" s="55" customFormat="1" ht="9" customHeight="1">
      <c r="A57" s="57">
        <v>26</v>
      </c>
      <c r="B57" s="45">
        <f>IF($D57="","",VLOOKUP($D57,'[5]男單準備名單'!$A$7:$P$38,15))</f>
        <v>0</v>
      </c>
      <c r="C57" s="45">
        <f>IF($D57="","",VLOOKUP($D57,'[5]男單準備名單'!$A$7:$P$38,16))</f>
        <v>0</v>
      </c>
      <c r="D57" s="46">
        <v>32</v>
      </c>
      <c r="E57" s="45" t="str">
        <f>UPPER(IF($D57="","",VLOOKUP($D57,'[5]男單準備名單'!$A$7:$P$38,2)))</f>
        <v>BYE</v>
      </c>
      <c r="F57" s="45"/>
      <c r="G57" s="45">
        <f>IF($D57="","",VLOOKUP($D57,'[5]男單準備名單'!$A$7:$P$38,4))</f>
        <v>0</v>
      </c>
      <c r="H57" s="64"/>
      <c r="I57" s="65"/>
      <c r="J57" s="66"/>
      <c r="K57" s="49"/>
      <c r="L57" s="71"/>
      <c r="M57" s="50"/>
      <c r="N57" s="80"/>
      <c r="O57" s="50"/>
      <c r="P57" s="88"/>
      <c r="Q57" s="54"/>
    </row>
    <row r="58" spans="1:17" s="55" customFormat="1" ht="9" customHeight="1">
      <c r="A58" s="57"/>
      <c r="B58" s="58"/>
      <c r="C58" s="58"/>
      <c r="D58" s="67"/>
      <c r="E58" s="49"/>
      <c r="F58" s="59"/>
      <c r="G58" s="49"/>
      <c r="H58" s="68"/>
      <c r="I58" s="60" t="s">
        <v>14</v>
      </c>
      <c r="J58" s="69" t="s">
        <v>358</v>
      </c>
      <c r="K58" s="62" t="str">
        <f>UPPER(IF(OR(J58="a",J58="as"),I56,IF(OR(J58="b",J58="bs"),I60,)))</f>
        <v>林子揚</v>
      </c>
      <c r="L58" s="70"/>
      <c r="M58" s="50"/>
      <c r="N58" s="80"/>
      <c r="O58" s="50"/>
      <c r="P58" s="88"/>
      <c r="Q58" s="54"/>
    </row>
    <row r="59" spans="1:17" s="55" customFormat="1" ht="9" customHeight="1">
      <c r="A59" s="57">
        <v>27</v>
      </c>
      <c r="B59" s="45">
        <f>IF($D59="","",VLOOKUP($D59,'[5]男單準備名單'!$A$7:$P$38,15))</f>
        <v>0</v>
      </c>
      <c r="C59" s="45">
        <f>IF($D59="","",VLOOKUP($D59,'[5]男單準備名單'!$A$7:$P$38,16))</f>
        <v>0</v>
      </c>
      <c r="D59" s="46">
        <v>13</v>
      </c>
      <c r="E59" s="45" t="str">
        <f>UPPER(IF($D59="","",VLOOKUP($D59,'[5]男單準備名單'!$A$7:$P$38,2)))</f>
        <v>林子揚</v>
      </c>
      <c r="F59" s="45"/>
      <c r="G59" s="45">
        <f>IF($D59="","",VLOOKUP($D59,'[5]男單準備名單'!$A$7:$P$38,4))</f>
        <v>0</v>
      </c>
      <c r="H59" s="48"/>
      <c r="I59" s="72"/>
      <c r="J59" s="73"/>
      <c r="K59" s="65" t="s">
        <v>441</v>
      </c>
      <c r="L59" s="74"/>
      <c r="M59" s="50"/>
      <c r="N59" s="80"/>
      <c r="O59" s="50"/>
      <c r="P59" s="88"/>
      <c r="Q59" s="96"/>
    </row>
    <row r="60" spans="1:17" s="55" customFormat="1" ht="9" customHeight="1">
      <c r="A60" s="57"/>
      <c r="B60" s="58"/>
      <c r="C60" s="58"/>
      <c r="D60" s="67"/>
      <c r="E60" s="49"/>
      <c r="F60" s="59"/>
      <c r="G60" s="60" t="s">
        <v>14</v>
      </c>
      <c r="H60" s="61" t="s">
        <v>356</v>
      </c>
      <c r="I60" s="62" t="str">
        <f>UPPER(IF(OR(H60="a",H60="as"),E59,IF(OR(H60="b",H60="bs"),E61,)))</f>
        <v>林子揚</v>
      </c>
      <c r="J60" s="75"/>
      <c r="K60" s="72"/>
      <c r="L60" s="76"/>
      <c r="M60" s="50"/>
      <c r="N60" s="80"/>
      <c r="O60" s="50"/>
      <c r="P60" s="88"/>
      <c r="Q60" s="54"/>
    </row>
    <row r="61" spans="1:17" s="55" customFormat="1" ht="9" customHeight="1">
      <c r="A61" s="57">
        <v>28</v>
      </c>
      <c r="B61" s="45">
        <f>IF($D61="","",VLOOKUP($D61,'[5]男單準備名單'!$A$7:$P$38,15))</f>
        <v>0</v>
      </c>
      <c r="C61" s="45">
        <f>IF($D61="","",VLOOKUP($D61,'[5]男單準備名單'!$A$7:$P$38,16))</f>
        <v>0</v>
      </c>
      <c r="D61" s="46">
        <v>3</v>
      </c>
      <c r="E61" s="45" t="str">
        <f>UPPER(IF($D61="","",VLOOKUP($D61,'[5]男單準備名單'!$A$7:$P$38,2)))</f>
        <v>林泳利</v>
      </c>
      <c r="F61" s="45"/>
      <c r="G61" s="45">
        <f>IF($D61="","",VLOOKUP($D61,'[5]男單準備名單'!$A$7:$P$38,4))</f>
        <v>0</v>
      </c>
      <c r="H61" s="77"/>
      <c r="I61" s="65">
        <v>61</v>
      </c>
      <c r="J61" s="49"/>
      <c r="K61" s="72"/>
      <c r="L61" s="76"/>
      <c r="M61" s="50"/>
      <c r="N61" s="80"/>
      <c r="O61" s="50"/>
      <c r="P61" s="88"/>
      <c r="Q61" s="54"/>
    </row>
    <row r="62" spans="1:17" s="55" customFormat="1" ht="9" customHeight="1">
      <c r="A62" s="57"/>
      <c r="B62" s="58"/>
      <c r="C62" s="58"/>
      <c r="D62" s="67"/>
      <c r="E62" s="49"/>
      <c r="F62" s="59"/>
      <c r="G62" s="78"/>
      <c r="H62" s="68"/>
      <c r="I62" s="49"/>
      <c r="J62" s="49"/>
      <c r="K62" s="60" t="s">
        <v>14</v>
      </c>
      <c r="L62" s="69" t="s">
        <v>356</v>
      </c>
      <c r="M62" s="62" t="str">
        <f>UPPER(IF(OR(L62="a",L62="as"),K58,IF(OR(L62="b",L62="bs"),K66,)))</f>
        <v>林子揚</v>
      </c>
      <c r="N62" s="87"/>
      <c r="O62" s="50"/>
      <c r="P62" s="88"/>
      <c r="Q62" s="54"/>
    </row>
    <row r="63" spans="1:17" s="55" customFormat="1" ht="9" customHeight="1">
      <c r="A63" s="57">
        <v>29</v>
      </c>
      <c r="B63" s="45">
        <f>IF($D63="","",VLOOKUP($D63,'[5]男單準備名單'!$A$7:$P$38,15))</f>
        <v>0</v>
      </c>
      <c r="C63" s="45">
        <f>IF($D63="","",VLOOKUP($D63,'[5]男單準備名單'!$A$7:$P$38,16))</f>
        <v>0</v>
      </c>
      <c r="D63" s="46">
        <v>7</v>
      </c>
      <c r="E63" s="45" t="str">
        <f>UPPER(IF($D63="","",VLOOKUP($D63,'[5]男單準備名單'!$A$7:$P$38,2)))</f>
        <v>邱礎平</v>
      </c>
      <c r="F63" s="45"/>
      <c r="G63" s="45">
        <f>IF($D63="","",VLOOKUP($D63,'[5]男單準備名單'!$A$7:$P$38,4))</f>
        <v>0</v>
      </c>
      <c r="H63" s="79"/>
      <c r="I63" s="49"/>
      <c r="J63" s="49"/>
      <c r="K63" s="49"/>
      <c r="L63" s="76"/>
      <c r="M63" s="65">
        <v>61</v>
      </c>
      <c r="N63" s="85"/>
      <c r="O63" s="52"/>
      <c r="P63" s="53"/>
      <c r="Q63" s="54"/>
    </row>
    <row r="64" spans="1:17" s="55" customFormat="1" ht="9" customHeight="1">
      <c r="A64" s="57"/>
      <c r="B64" s="58"/>
      <c r="C64" s="58"/>
      <c r="D64" s="67"/>
      <c r="E64" s="49"/>
      <c r="F64" s="59"/>
      <c r="G64" s="60" t="s">
        <v>14</v>
      </c>
      <c r="H64" s="61" t="s">
        <v>356</v>
      </c>
      <c r="I64" s="62" t="str">
        <f>UPPER(IF(OR(H64="a",H64="as"),E63,IF(OR(H64="b",H64="bs"),E65,)))</f>
        <v>邱礎平</v>
      </c>
      <c r="J64" s="62"/>
      <c r="K64" s="49"/>
      <c r="L64" s="76"/>
      <c r="M64" s="71"/>
      <c r="N64" s="85"/>
      <c r="O64" s="52"/>
      <c r="P64" s="53"/>
      <c r="Q64" s="54"/>
    </row>
    <row r="65" spans="1:17" s="55" customFormat="1" ht="9" customHeight="1">
      <c r="A65" s="57">
        <v>30</v>
      </c>
      <c r="B65" s="45">
        <f>IF($D65="","",VLOOKUP($D65,'[5]男單準備名單'!$A$7:$P$38,15))</f>
        <v>0</v>
      </c>
      <c r="C65" s="45">
        <f>IF($D65="","",VLOOKUP($D65,'[5]男單準備名單'!$A$7:$P$38,16))</f>
        <v>0</v>
      </c>
      <c r="D65" s="46">
        <v>4</v>
      </c>
      <c r="E65" s="45" t="str">
        <f>UPPER(IF($D65="","",VLOOKUP($D65,'[5]男單準備名單'!$A$7:$P$38,2)))</f>
        <v>吳信緯</v>
      </c>
      <c r="F65" s="45"/>
      <c r="G65" s="45">
        <f>IF($D65="","",VLOOKUP($D65,'[5]男單準備名單'!$A$7:$P$38,4))</f>
        <v>0</v>
      </c>
      <c r="H65" s="64"/>
      <c r="I65" s="65">
        <v>63</v>
      </c>
      <c r="J65" s="66"/>
      <c r="K65" s="49"/>
      <c r="L65" s="76"/>
      <c r="M65" s="71"/>
      <c r="N65" s="85"/>
      <c r="O65" s="52"/>
      <c r="P65" s="53"/>
      <c r="Q65" s="54"/>
    </row>
    <row r="66" spans="1:17" s="55" customFormat="1" ht="9" customHeight="1">
      <c r="A66" s="57"/>
      <c r="B66" s="58"/>
      <c r="C66" s="58"/>
      <c r="D66" s="67"/>
      <c r="E66" s="49"/>
      <c r="F66" s="59"/>
      <c r="G66" s="49"/>
      <c r="H66" s="68"/>
      <c r="I66" s="60" t="s">
        <v>14</v>
      </c>
      <c r="J66" s="69" t="s">
        <v>358</v>
      </c>
      <c r="K66" s="62" t="str">
        <f>UPPER(IF(OR(J66="a",J66="as"),I64,IF(OR(J66="b",J66="bs"),I68,)))</f>
        <v>林冠亨</v>
      </c>
      <c r="L66" s="83"/>
      <c r="M66" s="71"/>
      <c r="N66" s="85"/>
      <c r="O66" s="52"/>
      <c r="P66" s="53"/>
      <c r="Q66" s="54"/>
    </row>
    <row r="67" spans="1:17" s="55" customFormat="1" ht="9" customHeight="1">
      <c r="A67" s="57">
        <v>31</v>
      </c>
      <c r="B67" s="45">
        <f>IF($D67="","",VLOOKUP($D67,'[5]男單準備名單'!$A$7:$P$38,15))</f>
        <v>0</v>
      </c>
      <c r="C67" s="45">
        <f>IF($D67="","",VLOOKUP($D67,'[5]男單準備名單'!$A$7:$P$38,16))</f>
        <v>0</v>
      </c>
      <c r="D67" s="46">
        <v>9</v>
      </c>
      <c r="E67" s="45" t="str">
        <f>UPPER(IF($D67="","",VLOOKUP($D67,'[5]男單準備名單'!$A$7:$P$38,2)))</f>
        <v>高煒勝</v>
      </c>
      <c r="F67" s="45"/>
      <c r="G67" s="45">
        <f>IF($D67="","",VLOOKUP($D67,'[5]男單準備名單'!$A$7:$P$38,4))</f>
        <v>0</v>
      </c>
      <c r="H67" s="48"/>
      <c r="I67" s="72"/>
      <c r="J67" s="73"/>
      <c r="K67" s="65">
        <v>63</v>
      </c>
      <c r="L67" s="71"/>
      <c r="M67" s="71"/>
      <c r="N67" s="71"/>
      <c r="O67" s="52"/>
      <c r="P67" s="53"/>
      <c r="Q67" s="54"/>
    </row>
    <row r="68" spans="1:17" s="55" customFormat="1" ht="9" customHeight="1">
      <c r="A68" s="57"/>
      <c r="B68" s="58"/>
      <c r="C68" s="58"/>
      <c r="D68" s="58"/>
      <c r="E68" s="49"/>
      <c r="F68" s="59"/>
      <c r="G68" s="60" t="s">
        <v>14</v>
      </c>
      <c r="H68" s="61" t="s">
        <v>358</v>
      </c>
      <c r="I68" s="62" t="str">
        <f>UPPER(IF(OR(H68="a",H68="as"),E67,IF(OR(H68="b",H68="bs"),E69,)))</f>
        <v>林冠亨</v>
      </c>
      <c r="J68" s="75"/>
      <c r="K68" s="72"/>
      <c r="L68" s="71"/>
      <c r="M68" s="71"/>
      <c r="N68" s="71"/>
      <c r="O68" s="52"/>
      <c r="P68" s="53"/>
      <c r="Q68" s="54"/>
    </row>
    <row r="69" spans="1:17" s="55" customFormat="1" ht="9" customHeight="1">
      <c r="A69" s="44">
        <v>32</v>
      </c>
      <c r="B69" s="45">
        <f>IF($D69="","",VLOOKUP($D69,'[5]男單準備名單'!$A$7:$P$38,15))</f>
        <v>0</v>
      </c>
      <c r="C69" s="45">
        <f>IF($D69="","",VLOOKUP($D69,'[5]男單準備名單'!$A$7:$P$38,16))</f>
        <v>0</v>
      </c>
      <c r="D69" s="46">
        <v>11</v>
      </c>
      <c r="E69" s="47" t="str">
        <f>UPPER(IF($D69="","",VLOOKUP($D69,'[5]男單準備名單'!$A$7:$P$38,2)))</f>
        <v>林冠亨</v>
      </c>
      <c r="F69" s="47"/>
      <c r="G69" s="47">
        <f>IF($D69="","",VLOOKUP($D69,'[5]男單準備名單'!$A$7:$P$38,4))</f>
        <v>0</v>
      </c>
      <c r="H69" s="77"/>
      <c r="I69" s="65">
        <v>63</v>
      </c>
      <c r="J69" s="49"/>
      <c r="K69" s="72"/>
      <c r="L69" s="72"/>
      <c r="M69" s="81"/>
      <c r="N69" s="88"/>
      <c r="O69" s="52"/>
      <c r="P69" s="53"/>
      <c r="Q69" s="54"/>
    </row>
    <row r="70" spans="1:17" s="105" customFormat="1" ht="6.75" customHeight="1">
      <c r="A70" s="97"/>
      <c r="B70" s="97"/>
      <c r="C70" s="97"/>
      <c r="D70" s="97"/>
      <c r="E70" s="98"/>
      <c r="F70" s="98"/>
      <c r="G70" s="98"/>
      <c r="H70" s="99"/>
      <c r="I70" s="100"/>
      <c r="J70" s="101"/>
      <c r="K70" s="102"/>
      <c r="L70" s="103"/>
      <c r="M70" s="102"/>
      <c r="N70" s="103"/>
      <c r="O70" s="100"/>
      <c r="P70" s="101"/>
      <c r="Q70" s="104"/>
    </row>
  </sheetData>
  <sheetProtection/>
  <mergeCells count="1">
    <mergeCell ref="A4:C4"/>
  </mergeCells>
  <conditionalFormatting sqref="F39 F41 F7 F9 F11 F13 F15 F17 F19 F23 F43 F45 F47 F49 F51 F53 F21 F25 F27 F29 F31 F33 F35 F37 F55 F57 F59 F61 F63 F65 F67 F69">
    <cfRule type="expression" priority="39" dxfId="420" stopIfTrue="1">
      <formula>AND($D7&lt;9,$C7&gt;0)</formula>
    </cfRule>
  </conditionalFormatting>
  <conditionalFormatting sqref="G8 G40 G16 K14 G20 K30 G24 G48 K46 G52 G32 G44 G36 G12 K62 G28 I18 I26 I34 I42 I50 I58 I66 I10 G56 G64 G68 G60 M22 M39 M54">
    <cfRule type="expression" priority="36" dxfId="417" stopIfTrue="1">
      <formula>AND($M$1="CU",G8="Umpire")</formula>
    </cfRule>
    <cfRule type="expression" priority="37" dxfId="418" stopIfTrue="1">
      <formula>AND($M$1="CU",G8&lt;&gt;"Umpire",H8&lt;&gt;"")</formula>
    </cfRule>
    <cfRule type="expression" priority="38" dxfId="419" stopIfTrue="1">
      <formula>AND($M$1="CU",G8&lt;&gt;"Umpire")</formula>
    </cfRule>
  </conditionalFormatting>
  <conditionalFormatting sqref="D67 D65 D63 D13 D61 D15 D17 D21 D19 D23 D25 D27 D29 D31 D33 D37 D35 D39 D41 D43 D47 D49 D45 D51 D53 D55 D57 D59 D69">
    <cfRule type="expression" priority="35" dxfId="423" stopIfTrue="1">
      <formula>AND($D13&lt;9,$C13&gt;0)</formula>
    </cfRule>
  </conditionalFormatting>
  <conditionalFormatting sqref="K10 K18 K26 K34 K42 K50 K58 K66 M14 M30 M46 M62 O22 O54 I8 I12 I16 I20 I24 I28 I32 I36 I40 I44 I48 I52 I56 I60 I64 I68">
    <cfRule type="expression" priority="33" dxfId="420" stopIfTrue="1">
      <formula>H8="as"</formula>
    </cfRule>
    <cfRule type="expression" priority="34" dxfId="420" stopIfTrue="1">
      <formula>H8="bs"</formula>
    </cfRule>
  </conditionalFormatting>
  <conditionalFormatting sqref="B7 B9 B11 B13 B15 B17 B19 B21 B23 B25 B27 B29 B31 B33 B35 B37 B39 B41 B43 B45 B47 B49 B51 B53 B55 B57 B59 B61 B63 B65 B67 B69">
    <cfRule type="cellIs" priority="31" dxfId="421" operator="equal" stopIfTrue="1">
      <formula>"QA"</formula>
    </cfRule>
    <cfRule type="cellIs" priority="32" dxfId="421" operator="equal" stopIfTrue="1">
      <formula>"DA"</formula>
    </cfRule>
  </conditionalFormatting>
  <conditionalFormatting sqref="H8 H12 H16 H20 H24 H28 H32 H36 H40 H44 H48 H52 H56 H60 H64 H68 J66 J58 J50 J42 J34 J26 J18 J10 L14 L30 L46 L62 N54 N39 N22">
    <cfRule type="expression" priority="30" dxfId="422" stopIfTrue="1">
      <formula>$M$1="CU"</formula>
    </cfRule>
  </conditionalFormatting>
  <conditionalFormatting sqref="O38">
    <cfRule type="expression" priority="28" dxfId="420" stopIfTrue="1">
      <formula>N39="as"</formula>
    </cfRule>
    <cfRule type="expression" priority="29" dxfId="420" stopIfTrue="1">
      <formula>N39="bs"</formula>
    </cfRule>
  </conditionalFormatting>
  <conditionalFormatting sqref="D7 D9 D11">
    <cfRule type="expression" priority="27" dxfId="423" stopIfTrue="1">
      <formula>$D7&lt;9</formula>
    </cfRule>
  </conditionalFormatting>
  <conditionalFormatting sqref="F39 F41 F7 F9 F11 F13 F15 F17 F19 F23 F43 F45 F47 F49 F51 F53 F21 F25 F27 F29 F31 F33 F35 F37 F55 F57 F59 F61 F63 F65 F67 F69">
    <cfRule type="expression" priority="26" dxfId="420" stopIfTrue="1">
      <formula>AND($D7&lt;9,$C7&gt;0)</formula>
    </cfRule>
  </conditionalFormatting>
  <conditionalFormatting sqref="G8 G40 G16 K14 G20 K30 G24 G48 K46 G52 G32 G44 G36 G12 K62 G28 I18 I26 I34 I42 I50 I58 I66 I10 G56 G64 G68 G60 M22 M39 M54">
    <cfRule type="expression" priority="23" dxfId="417" stopIfTrue="1">
      <formula>AND($M$1="CU",G8="Umpire")</formula>
    </cfRule>
    <cfRule type="expression" priority="24" dxfId="418" stopIfTrue="1">
      <formula>AND($M$1="CU",G8&lt;&gt;"Umpire",H8&lt;&gt;"")</formula>
    </cfRule>
    <cfRule type="expression" priority="25" dxfId="419" stopIfTrue="1">
      <formula>AND($M$1="CU",G8&lt;&gt;"Umpire")</formula>
    </cfRule>
  </conditionalFormatting>
  <conditionalFormatting sqref="D67 D65 D63 D13 D61 D15 D17 D21 D19 D23 D25 D27 D29 D31 D33 D37 D35 D39 D41 D43 D47 D49 D45 D51 D53 D55 D57 D59 D69">
    <cfRule type="expression" priority="22" dxfId="423" stopIfTrue="1">
      <formula>AND($D13&lt;9,$C13&gt;0)</formula>
    </cfRule>
  </conditionalFormatting>
  <conditionalFormatting sqref="K10 K18 K26 K34 K42 K50 K58 K66 M14 M30 M46 M62 O22 O54 I8 I12 I16 I20 I24 I28 I32 I36 I40 I44 I48 I52 I56 I60 I64 I68">
    <cfRule type="expression" priority="20" dxfId="420" stopIfTrue="1">
      <formula>H8="as"</formula>
    </cfRule>
    <cfRule type="expression" priority="21" dxfId="420" stopIfTrue="1">
      <formula>H8="bs"</formula>
    </cfRule>
  </conditionalFormatting>
  <conditionalFormatting sqref="B7 B9 B11 B13 B15 B17 B19 B21 B23 B25 B27 B29 B31 B33 B35 B37 B39 B41 B43 B45 B47 B49 B51 B53 B55 B57 B59 B61 B63 B65 B67 B69">
    <cfRule type="cellIs" priority="18" dxfId="421" operator="equal" stopIfTrue="1">
      <formula>"QA"</formula>
    </cfRule>
    <cfRule type="cellIs" priority="19" dxfId="421" operator="equal" stopIfTrue="1">
      <formula>"DA"</formula>
    </cfRule>
  </conditionalFormatting>
  <conditionalFormatting sqref="H8 H12 H16 H20 H24 H28 H32 H36 H40 H44 H48 H52 H56 H60 H64 H68 J66 J58 J50 J42 J34 J26 J18 J10 L14 L30 L46 L62 N54 N39 N22">
    <cfRule type="expression" priority="17" dxfId="422" stopIfTrue="1">
      <formula>$M$1="CU"</formula>
    </cfRule>
  </conditionalFormatting>
  <conditionalFormatting sqref="O38">
    <cfRule type="expression" priority="15" dxfId="420" stopIfTrue="1">
      <formula>N39="as"</formula>
    </cfRule>
    <cfRule type="expression" priority="16" dxfId="420" stopIfTrue="1">
      <formula>N39="bs"</formula>
    </cfRule>
  </conditionalFormatting>
  <conditionalFormatting sqref="D7 D9 D11">
    <cfRule type="expression" priority="14" dxfId="423" stopIfTrue="1">
      <formula>$D7&lt;9</formula>
    </cfRule>
  </conditionalFormatting>
  <conditionalFormatting sqref="F39 F41 F7 F9 F11 F13 F15 F17 F19 F23 F43 F45 F47 F49 F51 F53 F21 F25 F27 F29 F31 F33 F35 F37 F55 F57 F59 F61 F63 F65 F67 F69">
    <cfRule type="expression" priority="13" dxfId="420" stopIfTrue="1">
      <formula>AND($D7&lt;9,$C7&gt;0)</formula>
    </cfRule>
  </conditionalFormatting>
  <conditionalFormatting sqref="G8 G40 G16 K14 G20 K30 G24 G48 K46 G52 G32 G44 G36 G12 K62 G28 I18 I26 I34 I42 I50 I58 I66 I10 G56 G64 G68 G60 M22 M39 M54">
    <cfRule type="expression" priority="10" dxfId="417" stopIfTrue="1">
      <formula>AND($M$1="CU",G8="Umpire")</formula>
    </cfRule>
    <cfRule type="expression" priority="11" dxfId="418" stopIfTrue="1">
      <formula>AND($M$1="CU",G8&lt;&gt;"Umpire",H8&lt;&gt;"")</formula>
    </cfRule>
    <cfRule type="expression" priority="12" dxfId="419" stopIfTrue="1">
      <formula>AND($M$1="CU",G8&lt;&gt;"Umpire")</formula>
    </cfRule>
  </conditionalFormatting>
  <conditionalFormatting sqref="D67 D65 D63 D13 D61 D15 D17 D21 D19 D23 D25 D27 D29 D31 D33 D37 D35 D39 D41 D43 D47 D49 D45 D51 D53 D55 D57 D59 D69">
    <cfRule type="expression" priority="9" dxfId="423" stopIfTrue="1">
      <formula>AND($D13&lt;9,$C13&gt;0)</formula>
    </cfRule>
  </conditionalFormatting>
  <conditionalFormatting sqref="K10 K18 K26 K34 K42 K50 K58 K66 M14 M30 M46 M62 O22 O54 I8 I12 I16 I20 I24 I28 I32 I36 I40 I44 I48 I52 I56 I60 I64 I68">
    <cfRule type="expression" priority="7" dxfId="420" stopIfTrue="1">
      <formula>H8="as"</formula>
    </cfRule>
    <cfRule type="expression" priority="8" dxfId="420" stopIfTrue="1">
      <formula>H8="bs"</formula>
    </cfRule>
  </conditionalFormatting>
  <conditionalFormatting sqref="B7 B9 B11 B13 B15 B17 B19 B21 B23 B25 B27 B29 B31 B33 B35 B37 B39 B41 B43 B45 B47 B49 B51 B53 B55 B57 B59 B61 B63 B65 B67 B69">
    <cfRule type="cellIs" priority="5" dxfId="421" operator="equal" stopIfTrue="1">
      <formula>"QA"</formula>
    </cfRule>
    <cfRule type="cellIs" priority="6" dxfId="421" operator="equal" stopIfTrue="1">
      <formula>"DA"</formula>
    </cfRule>
  </conditionalFormatting>
  <conditionalFormatting sqref="H8 H12 H16 H20 H24 H28 H32 H36 H40 H44 H48 H52 H56 H60 H64 H68 J66 J58 J50 J42 J34 J26 J18 J10 L14 L30 L46 L62 N54 N39 N22">
    <cfRule type="expression" priority="4" dxfId="422" stopIfTrue="1">
      <formula>$M$1="CU"</formula>
    </cfRule>
  </conditionalFormatting>
  <conditionalFormatting sqref="O38">
    <cfRule type="expression" priority="2" dxfId="420" stopIfTrue="1">
      <formula>N39="as"</formula>
    </cfRule>
    <cfRule type="expression" priority="3" dxfId="420" stopIfTrue="1">
      <formula>N39="bs"</formula>
    </cfRule>
  </conditionalFormatting>
  <conditionalFormatting sqref="D7 D9 D11">
    <cfRule type="expression" priority="1" dxfId="423" stopIfTrue="1">
      <formula>$D7&lt;9</formula>
    </cfRule>
  </conditionalFormatting>
  <dataValidations count="2">
    <dataValidation type="list" allowBlank="1" showInputMessage="1" sqref="M54 M39 M22">
      <formula1>$T$8:$T$17</formula1>
    </dataValidation>
    <dataValidation type="list" allowBlank="1" showInputMessage="1" sqref="G8 G24 G12 G28 G16 G40 G20 G44 G48 G52 G32 G36 G56 G60 G64 G68 I66 I58 I50 I42 I34 I26 I18 I10 K14 K30 K46 K62">
      <formula1>$S$7:$S$16</formula1>
    </dataValidation>
  </dataValidations>
  <printOptions/>
  <pageMargins left="0.7" right="0.7" top="0.75" bottom="0.75" header="0.3" footer="0.3"/>
  <pageSetup orientation="portrait" paperSize="9"/>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Wen</dc:creator>
  <cp:keywords/>
  <dc:description/>
  <cp:lastModifiedBy>Wen</cp:lastModifiedBy>
  <dcterms:created xsi:type="dcterms:W3CDTF">2010-03-17T08:44:17Z</dcterms:created>
  <dcterms:modified xsi:type="dcterms:W3CDTF">2010-03-30T03:48:43Z</dcterms:modified>
  <cp:category/>
  <cp:version/>
  <cp:contentType/>
  <cp:contentStatus/>
</cp:coreProperties>
</file>