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tabRatio="883" firstSheet="5" activeTab="15"/>
  </bookViews>
  <sheets>
    <sheet name="男單35" sheetId="1" r:id="rId1"/>
    <sheet name="男單40" sheetId="2" r:id="rId2"/>
    <sheet name="男單45" sheetId="3" r:id="rId3"/>
    <sheet name="男單50" sheetId="4" r:id="rId4"/>
    <sheet name="男單55" sheetId="5" r:id="rId5"/>
    <sheet name="男單60" sheetId="6" r:id="rId6"/>
    <sheet name="男單65-70-75" sheetId="7" r:id="rId7"/>
    <sheet name="女單35-60" sheetId="8" r:id="rId8"/>
    <sheet name="男雙35" sheetId="9" r:id="rId9"/>
    <sheet name="男雙40" sheetId="10" r:id="rId10"/>
    <sheet name="男雙45" sheetId="11" r:id="rId11"/>
    <sheet name="男雙50" sheetId="12" r:id="rId12"/>
    <sheet name="男雙55" sheetId="13" r:id="rId13"/>
    <sheet name="男雙60" sheetId="14" r:id="rId14"/>
    <sheet name="男雙65" sheetId="15" r:id="rId15"/>
    <sheet name="男雙70-75、女雙40-45" sheetId="16" r:id="rId16"/>
    <sheet name="女雙50-60"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7">'女單35-60'!$A$1:$Q$72</definedName>
    <definedName name="_xlnm.Print_Area" localSheetId="16">'女雙50-60'!$A$1:$Q$81</definedName>
    <definedName name="_xlnm.Print_Area" localSheetId="0">'男單35'!$A$1:$Q$38</definedName>
    <definedName name="_xlnm.Print_Area" localSheetId="1">'男單40'!$A$1:$Q$70</definedName>
    <definedName name="_xlnm.Print_Area" localSheetId="2">'男單45'!$A$1:$Q$70</definedName>
    <definedName name="_xlnm.Print_Area" localSheetId="3">'男單50'!$A$1:$Q$70</definedName>
    <definedName name="_xlnm.Print_Area" localSheetId="4">'男單55'!$A$1:$Q$70</definedName>
    <definedName name="_xlnm.Print_Area" localSheetId="5">'男單60'!$A$1:$Q$70</definedName>
    <definedName name="_xlnm.Print_Area" localSheetId="6">'男單65-70-75'!$A$1:$Q$100</definedName>
    <definedName name="_xlnm.Print_Area" localSheetId="8">'男雙35'!$A$1:$P$69</definedName>
    <definedName name="_xlnm.Print_Area" localSheetId="9">'男雙40'!$A$1:$Q$134</definedName>
    <definedName name="_xlnm.Print_Area" localSheetId="10">'男雙45'!$A$1:$Q$134</definedName>
    <definedName name="_xlnm.Print_Area" localSheetId="11">'男雙50'!$A$1:$Q$134</definedName>
    <definedName name="_xlnm.Print_Area" localSheetId="12">'男雙55'!$A$1:$Q$134</definedName>
    <definedName name="_xlnm.Print_Area" localSheetId="13">'男雙60'!$A$1:$Q$69</definedName>
    <definedName name="_xlnm.Print_Area" localSheetId="14">'男雙65'!$A$1:$Q$69</definedName>
    <definedName name="_xlnm.Print_Area" localSheetId="15">'男雙70-75、女雙40-45'!$A$1:$Q$87</definedName>
  </definedNames>
  <calcPr fullCalcOnLoad="1"/>
</workbook>
</file>

<file path=xl/comments1.xml><?xml version="1.0" encoding="utf-8"?>
<comments xmlns="http://schemas.openxmlformats.org/spreadsheetml/2006/main">
  <authors>
    <author>Anders Wennberg</author>
  </authors>
  <commentList>
    <comment ref="D8"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10.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6.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 ref="D46" authorId="0">
      <text>
        <r>
          <rPr>
            <b/>
            <sz val="8"/>
            <rFont val="Tahoma"/>
            <family val="2"/>
          </rPr>
          <t xml:space="preserve">Before making the draw:
On the Boys Do Draw Prep-sheet did you:
- fill in DA, WC's?
- Sort?
If YES: continue making the draw
Otherwise: return to finish preparations
</t>
        </r>
      </text>
    </comment>
    <comment ref="D74"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17.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 ref="D46" authorId="0">
      <text>
        <r>
          <rPr>
            <b/>
            <sz val="8"/>
            <rFont val="Tahoma"/>
            <family val="2"/>
          </rPr>
          <t xml:space="preserve">Before making the draw:
On the Boys Do Draw Prep-sheet did you:
- fill in DA, WC's?
- Sort?
If YES: continue making the draw
Otherwise: return to finish preparations
</t>
        </r>
      </text>
    </comment>
    <comment ref="D6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8"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8"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8"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8"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8"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8" authorId="0">
      <text>
        <r>
          <rPr>
            <b/>
            <sz val="8"/>
            <rFont val="Tahoma"/>
            <family val="2"/>
          </rPr>
          <t>Before making the draw:
On the Prep-sheet did you:
- fill in QA, WC's?
- fill in the Seed Positions?
- Sort?
If YES: continue making the draw
Otherwise: return to finish preparations</t>
        </r>
      </text>
    </comment>
    <comment ref="D47" authorId="0">
      <text>
        <r>
          <rPr>
            <b/>
            <sz val="8"/>
            <rFont val="Tahoma"/>
            <family val="2"/>
          </rPr>
          <t>Before making the draw:
On the Prep-sheet did you:
- fill in QA, WC's?
- fill in the Seed Positions?
- Sort?
If YES: continue making the draw
Otherwise: return to finish preparations</t>
        </r>
      </text>
    </comment>
    <comment ref="D8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33" authorId="0">
      <text>
        <r>
          <rPr>
            <b/>
            <sz val="8"/>
            <rFont val="Tahoma"/>
            <family val="2"/>
          </rPr>
          <t>Before making the draw:
On the Prep-sheet did you:
- fill in QA, WC's?
- fill in the Seed Positions?
- Sort?
If YES: continue making the draw
Otherwise: return to finish preparations</t>
        </r>
      </text>
    </comment>
    <comment ref="D66" authorId="0">
      <text>
        <r>
          <rPr>
            <b/>
            <sz val="8"/>
            <rFont val="Tahoma"/>
            <family val="2"/>
          </rPr>
          <t>Before making the draw:
On the Prep-sheet did you:
- fill in QA, WC's?
- fill in the Seed Positions?
- Sort?
If YES: continue making the draw
Otherwise: return to finish preparations</t>
        </r>
      </text>
    </comment>
    <comment ref="D18"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<sst xmlns="http://schemas.openxmlformats.org/spreadsheetml/2006/main" count="1248" uniqueCount="619">
  <si>
    <t>一、男子單打35歲組(18人)</t>
  </si>
  <si>
    <t/>
  </si>
  <si>
    <t>日期</t>
  </si>
  <si>
    <t>地點</t>
  </si>
  <si>
    <t>裁判長</t>
  </si>
  <si>
    <t>種子</t>
  </si>
  <si>
    <t>排名</t>
  </si>
  <si>
    <t>姓名</t>
  </si>
  <si>
    <t>第二輪</t>
  </si>
  <si>
    <t>準決賽</t>
  </si>
  <si>
    <t>決賽</t>
  </si>
  <si>
    <t>冠軍</t>
  </si>
  <si>
    <t>S1</t>
  </si>
  <si>
    <t>Umpire</t>
  </si>
  <si>
    <t>4A</t>
  </si>
  <si>
    <t>劉永慶</t>
  </si>
  <si>
    <t>台中市</t>
  </si>
  <si>
    <t>S4</t>
  </si>
  <si>
    <t>S3</t>
  </si>
  <si>
    <t>林敬智</t>
  </si>
  <si>
    <t>嘉義市</t>
  </si>
  <si>
    <t>13A</t>
  </si>
  <si>
    <t>S2</t>
  </si>
  <si>
    <t>二、男子單打40歲組(31人)</t>
  </si>
  <si>
    <t>半準決賽</t>
  </si>
  <si>
    <t>BYE</t>
  </si>
  <si>
    <t>S8</t>
  </si>
  <si>
    <t>S7</t>
  </si>
  <si>
    <t>S6</t>
  </si>
  <si>
    <t>S5</t>
  </si>
  <si>
    <t>三、男子單打45歲組(37人)</t>
  </si>
  <si>
    <t>日期</t>
  </si>
  <si>
    <t>地點</t>
  </si>
  <si>
    <t>裁判長</t>
  </si>
  <si>
    <t>4A</t>
  </si>
  <si>
    <t>張隆鎮</t>
  </si>
  <si>
    <t>台中市</t>
  </si>
  <si>
    <t>S6</t>
  </si>
  <si>
    <t>S3</t>
  </si>
  <si>
    <t>李景山</t>
  </si>
  <si>
    <t>12A</t>
  </si>
  <si>
    <t>吳子揚</t>
  </si>
  <si>
    <t>張竹修</t>
  </si>
  <si>
    <t>21A</t>
  </si>
  <si>
    <t>周忠平</t>
  </si>
  <si>
    <t>宜蘭縣</t>
  </si>
  <si>
    <t>26</t>
  </si>
  <si>
    <t>29A</t>
  </si>
  <si>
    <t>黃立中</t>
  </si>
  <si>
    <t>四、男子單打50歲組(36人)</t>
  </si>
  <si>
    <t>日期</t>
  </si>
  <si>
    <t>地點</t>
  </si>
  <si>
    <t>裁判長</t>
  </si>
  <si>
    <t>種子</t>
  </si>
  <si>
    <t>排名</t>
  </si>
  <si>
    <t>姓名</t>
  </si>
  <si>
    <t>第二輪</t>
  </si>
  <si>
    <t>半準決賽</t>
  </si>
  <si>
    <t>準決賽</t>
  </si>
  <si>
    <t>決賽</t>
  </si>
  <si>
    <t>S1</t>
  </si>
  <si>
    <t>4A</t>
  </si>
  <si>
    <t>林紀村</t>
  </si>
  <si>
    <t>12A</t>
  </si>
  <si>
    <t>郭惠新</t>
  </si>
  <si>
    <t>台北市</t>
  </si>
  <si>
    <t>王振榮</t>
  </si>
  <si>
    <t>彰化縣</t>
  </si>
  <si>
    <t>胡登富</t>
  </si>
  <si>
    <t>羅步銘</t>
  </si>
  <si>
    <t>高雄市</t>
  </si>
  <si>
    <t>五、男子單打55歲組(36人)</t>
  </si>
  <si>
    <t>4A</t>
  </si>
  <si>
    <t>黃瑞添</t>
  </si>
  <si>
    <t>南投縣</t>
  </si>
  <si>
    <t>蘇錦堂</t>
  </si>
  <si>
    <t>台中市</t>
  </si>
  <si>
    <t>S6</t>
  </si>
  <si>
    <t>S3</t>
  </si>
  <si>
    <t>12A</t>
  </si>
  <si>
    <t>林益興</t>
  </si>
  <si>
    <t>張天和</t>
  </si>
  <si>
    <t>S7</t>
  </si>
  <si>
    <t>冠軍</t>
  </si>
  <si>
    <t>S5</t>
  </si>
  <si>
    <t>張東佶</t>
  </si>
  <si>
    <t>高雄市</t>
  </si>
  <si>
    <t>21A</t>
  </si>
  <si>
    <t>吳世輝</t>
  </si>
  <si>
    <t>S4</t>
  </si>
  <si>
    <t>S8</t>
  </si>
  <si>
    <t>29A</t>
  </si>
  <si>
    <t>S2</t>
  </si>
  <si>
    <t>六、男子單打60歲組(23人)</t>
  </si>
  <si>
    <t>七、男子單打65歲組(14人)</t>
  </si>
  <si>
    <t>八、男子單打70歲組(14人)</t>
  </si>
  <si>
    <t>九、男子單打75歲組(6人)</t>
  </si>
  <si>
    <t>日期</t>
  </si>
  <si>
    <t>地點</t>
  </si>
  <si>
    <t>裁判長</t>
  </si>
  <si>
    <t>種子</t>
  </si>
  <si>
    <t>排名</t>
  </si>
  <si>
    <t>姓名</t>
  </si>
  <si>
    <t>準決賽</t>
  </si>
  <si>
    <t>決賽</t>
  </si>
  <si>
    <t>冠軍</t>
  </si>
  <si>
    <t>S1</t>
  </si>
  <si>
    <t>4A</t>
  </si>
  <si>
    <t>林世齡</t>
  </si>
  <si>
    <t>台北市</t>
  </si>
  <si>
    <t>S2</t>
  </si>
  <si>
    <t>許慧君</t>
  </si>
  <si>
    <t>朱世芬</t>
  </si>
  <si>
    <t>歐凌男</t>
  </si>
  <si>
    <t>十、女子單打35歲組(3人)</t>
  </si>
  <si>
    <t>十二、女子單打50歲組(9人)</t>
  </si>
  <si>
    <t>陳麗玉</t>
  </si>
  <si>
    <t>林梅英</t>
  </si>
  <si>
    <t>洪童瓊姬</t>
  </si>
  <si>
    <t>日期</t>
  </si>
  <si>
    <t>地點</t>
  </si>
  <si>
    <t>裁判長</t>
  </si>
  <si>
    <t>種子</t>
  </si>
  <si>
    <t>排名</t>
  </si>
  <si>
    <t>姓名</t>
  </si>
  <si>
    <t>決賽</t>
  </si>
  <si>
    <t>冠軍</t>
  </si>
  <si>
    <t>S1</t>
  </si>
  <si>
    <t>2A</t>
  </si>
  <si>
    <t>S2</t>
  </si>
  <si>
    <t>日期</t>
  </si>
  <si>
    <t>地點</t>
  </si>
  <si>
    <t>裁判長</t>
  </si>
  <si>
    <t>第二輪</t>
  </si>
  <si>
    <t>BYE</t>
  </si>
  <si>
    <t>S4</t>
  </si>
  <si>
    <t>S2</t>
  </si>
  <si>
    <t>日期</t>
  </si>
  <si>
    <t>地點</t>
  </si>
  <si>
    <t>裁判長</t>
  </si>
  <si>
    <t>種子</t>
  </si>
  <si>
    <t>排名</t>
  </si>
  <si>
    <t>姓名</t>
  </si>
  <si>
    <t>第二輪</t>
  </si>
  <si>
    <t>半準決賽</t>
  </si>
  <si>
    <t>準決賽</t>
  </si>
  <si>
    <t>決賽</t>
  </si>
  <si>
    <t>S1</t>
  </si>
  <si>
    <t>S5</t>
  </si>
  <si>
    <t>冠軍</t>
  </si>
  <si>
    <t>日期</t>
  </si>
  <si>
    <t>地點</t>
  </si>
  <si>
    <t>裁判長</t>
  </si>
  <si>
    <t>半準決賽</t>
  </si>
  <si>
    <t>BYE</t>
  </si>
  <si>
    <t>S8</t>
  </si>
  <si>
    <t>S4</t>
  </si>
  <si>
    <t>BYE</t>
  </si>
  <si>
    <t>S5</t>
  </si>
  <si>
    <t>S4</t>
  </si>
  <si>
    <t>S6</t>
  </si>
  <si>
    <t>種子</t>
  </si>
  <si>
    <t>排名</t>
  </si>
  <si>
    <t>姓名</t>
  </si>
  <si>
    <t>第二輪</t>
  </si>
  <si>
    <t>半準決賽</t>
  </si>
  <si>
    <t>準決賽</t>
  </si>
  <si>
    <t>決賽</t>
  </si>
  <si>
    <t>S8</t>
  </si>
  <si>
    <t>S7</t>
  </si>
  <si>
    <t>日期</t>
  </si>
  <si>
    <t>地點</t>
  </si>
  <si>
    <t>裁判長</t>
  </si>
  <si>
    <t>BYE</t>
  </si>
  <si>
    <t>S3</t>
  </si>
  <si>
    <t>S4</t>
  </si>
  <si>
    <t>S2</t>
  </si>
  <si>
    <t>日期</t>
  </si>
  <si>
    <t>地點</t>
  </si>
  <si>
    <t>裁判長</t>
  </si>
  <si>
    <t>BYE</t>
  </si>
  <si>
    <t>日期</t>
  </si>
  <si>
    <t>地點</t>
  </si>
  <si>
    <t>裁判長</t>
  </si>
  <si>
    <t>種子</t>
  </si>
  <si>
    <t>排名</t>
  </si>
  <si>
    <t>姓名</t>
  </si>
  <si>
    <t>決賽</t>
  </si>
  <si>
    <t>冠軍</t>
  </si>
  <si>
    <t>S1</t>
  </si>
  <si>
    <t>台中縣</t>
  </si>
  <si>
    <t>日期</t>
  </si>
  <si>
    <t>地點</t>
  </si>
  <si>
    <t>裁判長</t>
  </si>
  <si>
    <t>種子</t>
  </si>
  <si>
    <t>排名</t>
  </si>
  <si>
    <t>姓名</t>
  </si>
  <si>
    <t>決賽</t>
  </si>
  <si>
    <t>冠軍</t>
  </si>
  <si>
    <t>日期</t>
  </si>
  <si>
    <t>地點</t>
  </si>
  <si>
    <t>裁判長</t>
  </si>
  <si>
    <t>種子</t>
  </si>
  <si>
    <t>排名</t>
  </si>
  <si>
    <t>姓名</t>
  </si>
  <si>
    <t>決賽</t>
  </si>
  <si>
    <t>冠軍</t>
  </si>
  <si>
    <t>S1</t>
  </si>
  <si>
    <t>湯淑雲</t>
  </si>
  <si>
    <t>徐莉娟</t>
  </si>
  <si>
    <t>潘玲珠</t>
  </si>
  <si>
    <t>鄭玉娟</t>
  </si>
  <si>
    <t>劉淑芬</t>
  </si>
  <si>
    <t>洪美玲</t>
  </si>
  <si>
    <t>蔡文瑛</t>
  </si>
  <si>
    <t>王麗珍</t>
  </si>
  <si>
    <t>蔣麗霞</t>
  </si>
  <si>
    <t>邵秀玫</t>
  </si>
  <si>
    <t>許慧君</t>
  </si>
  <si>
    <t>何秋香</t>
  </si>
  <si>
    <t>(67)13日13：50</t>
  </si>
  <si>
    <t>(68)13日13：50</t>
  </si>
  <si>
    <t>(10)13日9：10</t>
  </si>
  <si>
    <t>(69)13日13：50</t>
  </si>
  <si>
    <t>(70)13日13：50</t>
  </si>
  <si>
    <t>(71)13日13：50</t>
  </si>
  <si>
    <t>(72)13日13：50</t>
  </si>
  <si>
    <t>(74)13日14：30</t>
  </si>
  <si>
    <t>(11)13日9：10</t>
  </si>
  <si>
    <t>(73)13日14：30</t>
  </si>
  <si>
    <t>(105)13日17：10</t>
  </si>
  <si>
    <t>(106)13日17：10</t>
  </si>
  <si>
    <t>(107)13日17：10</t>
  </si>
  <si>
    <t>(108)13日17：10</t>
  </si>
  <si>
    <t>(159)14日11：50</t>
  </si>
  <si>
    <t>(160)14日12：30</t>
  </si>
  <si>
    <t>(341)15日9：30</t>
  </si>
  <si>
    <t>PS.11/13-11/15中興網球場</t>
  </si>
  <si>
    <t>(52)13日12：30</t>
  </si>
  <si>
    <t>(53)13日12：30</t>
  </si>
  <si>
    <t>(54)13日12：30</t>
  </si>
  <si>
    <t>(55)13日12：30</t>
  </si>
  <si>
    <t>(56)13日12：30</t>
  </si>
  <si>
    <t>(57)13日13：10</t>
  </si>
  <si>
    <t>(58)13日13：10</t>
  </si>
  <si>
    <t>(59)13日13：10</t>
  </si>
  <si>
    <t>(60)13日13：10</t>
  </si>
  <si>
    <t>(61)13日13：10</t>
  </si>
  <si>
    <t>(62)13日13：10</t>
  </si>
  <si>
    <t>(63)13日13：10</t>
  </si>
  <si>
    <t>(64)13日13：10</t>
  </si>
  <si>
    <t>(65)13日13：50</t>
  </si>
  <si>
    <t>(66)13日13：50</t>
  </si>
  <si>
    <t>(97)13日16：30</t>
  </si>
  <si>
    <t>(98)13日16：30</t>
  </si>
  <si>
    <t>(99)13日16：30</t>
  </si>
  <si>
    <t>(100)13日16：30</t>
  </si>
  <si>
    <t>(101)13日16：30</t>
  </si>
  <si>
    <t>(102)13日16：30</t>
  </si>
  <si>
    <t>(103)13日16：30</t>
  </si>
  <si>
    <t>(104)13日16：30</t>
  </si>
  <si>
    <t>(155)14日11：50</t>
  </si>
  <si>
    <t>(156)14日11：50</t>
  </si>
  <si>
    <t>(157)14日11：50</t>
  </si>
  <si>
    <t>(158)14日11：50</t>
  </si>
  <si>
    <t>(202)14日15：50</t>
  </si>
  <si>
    <t>(203)14日15：50</t>
  </si>
  <si>
    <t>(340)15日9：30</t>
  </si>
  <si>
    <t>(36)13日11：10</t>
  </si>
  <si>
    <t>(38)13日11：10</t>
  </si>
  <si>
    <t>(39)13日11：10</t>
  </si>
  <si>
    <t>(40)13日11：10</t>
  </si>
  <si>
    <t>(37)13日11：10</t>
  </si>
  <si>
    <t>(5)13日8：30</t>
  </si>
  <si>
    <t>(41)13日11：50</t>
  </si>
  <si>
    <t>(6)13日8：30</t>
  </si>
  <si>
    <t>(7)13日8：30</t>
  </si>
  <si>
    <t>(42)13日11：50</t>
  </si>
  <si>
    <t>(43)13日11：50</t>
  </si>
  <si>
    <t>(44)13日11：50</t>
  </si>
  <si>
    <t>(45)13日11：50</t>
  </si>
  <si>
    <t>(47)13日11：50</t>
  </si>
  <si>
    <t>(48)13日11：50</t>
  </si>
  <si>
    <t>(49)13日12：30</t>
  </si>
  <si>
    <t>(8)13日8：30</t>
  </si>
  <si>
    <t>(46)13日11：50</t>
  </si>
  <si>
    <t>(9)13日9：10</t>
  </si>
  <si>
    <t>(50)13日12：30</t>
  </si>
  <si>
    <t>(51)13日12：30</t>
  </si>
  <si>
    <t>(89)13日15：50</t>
  </si>
  <si>
    <t>(90)13日15：50</t>
  </si>
  <si>
    <t>(91)13日15：50</t>
  </si>
  <si>
    <t>(92)13日15：50</t>
  </si>
  <si>
    <t>(93)13日15：50</t>
  </si>
  <si>
    <t>(94)13日15：50</t>
  </si>
  <si>
    <t>(95)13日15：50</t>
  </si>
  <si>
    <t>(96)13日15：50</t>
  </si>
  <si>
    <t>(151)14日11：10</t>
  </si>
  <si>
    <t>(152)14日11：50</t>
  </si>
  <si>
    <t>(153)14日11：50</t>
  </si>
  <si>
    <t>(154)14日11：50</t>
  </si>
  <si>
    <t>(200)14日15：50</t>
  </si>
  <si>
    <t>(201)14日15：50</t>
  </si>
  <si>
    <t>(339)15日9：30</t>
  </si>
  <si>
    <t>(19)13日9：50</t>
  </si>
  <si>
    <t>(20)13日9：50</t>
  </si>
  <si>
    <t>(1)13日8：30</t>
  </si>
  <si>
    <t>(21)13日9：50</t>
  </si>
  <si>
    <t>(22)13日9：50</t>
  </si>
  <si>
    <t>(23)13日9：50</t>
  </si>
  <si>
    <t>(24)13日9：50</t>
  </si>
  <si>
    <t>(2)13日8：30</t>
  </si>
  <si>
    <t>(26)13日10：30</t>
  </si>
  <si>
    <t>(27)13日10：30</t>
  </si>
  <si>
    <t>(28)13日10：30</t>
  </si>
  <si>
    <t>(29)13日10：30</t>
  </si>
  <si>
    <t>(30)13日10：30</t>
  </si>
  <si>
    <t>(3)13日8：30</t>
  </si>
  <si>
    <t>(31)13日10：30</t>
  </si>
  <si>
    <t>(32)13日10：30</t>
  </si>
  <si>
    <t>(33)13日11：10</t>
  </si>
  <si>
    <t>(34)13日11：10</t>
  </si>
  <si>
    <t>(4)13日8：30</t>
  </si>
  <si>
    <t>(35)13日11：10</t>
  </si>
  <si>
    <t>(81)13日15：10</t>
  </si>
  <si>
    <t>(82)13日15：10</t>
  </si>
  <si>
    <t>(83)13日15：10</t>
  </si>
  <si>
    <t>(84)13日15：10</t>
  </si>
  <si>
    <t>(85)13日15：10</t>
  </si>
  <si>
    <t>(86)13日15：10</t>
  </si>
  <si>
    <t>(87)13日15：10</t>
  </si>
  <si>
    <t>(88)13日15：10</t>
  </si>
  <si>
    <t>(147)14日11：10</t>
  </si>
  <si>
    <t>(148)14日11：10</t>
  </si>
  <si>
    <t>(149)14日11：10</t>
  </si>
  <si>
    <t>(150)14日11：10</t>
  </si>
  <si>
    <t>(198)14日15：10</t>
  </si>
  <si>
    <t>(199)14日15：10</t>
  </si>
  <si>
    <t>(338)15日9：30</t>
  </si>
  <si>
    <t>PS.(1)11/13-11/14台中公園網球場</t>
  </si>
  <si>
    <t xml:space="preserve">   (2)11/15中興網球場</t>
  </si>
  <si>
    <t>(18)13日11：10</t>
  </si>
  <si>
    <t>(19)13日11：10</t>
  </si>
  <si>
    <t>(20)13日11：10</t>
  </si>
  <si>
    <t>(21)13日11：50</t>
  </si>
  <si>
    <t>(22)13日11：50</t>
  </si>
  <si>
    <t>(23)13日11：50</t>
  </si>
  <si>
    <t>(24)13日11：50</t>
  </si>
  <si>
    <t>(25)13日12：30</t>
  </si>
  <si>
    <t>(26)13日12：30</t>
  </si>
  <si>
    <t>(27)13日12：30</t>
  </si>
  <si>
    <t>(28)13日12：30</t>
  </si>
  <si>
    <t>(29)13日13：10</t>
  </si>
  <si>
    <t>(30)13日13：10</t>
  </si>
  <si>
    <t>(31)13日13：10</t>
  </si>
  <si>
    <t>(32)13日13：10</t>
  </si>
  <si>
    <t>(33)13日13：50</t>
  </si>
  <si>
    <t>(46)13日15：50</t>
  </si>
  <si>
    <t>(47)13日15：50</t>
  </si>
  <si>
    <t>(48)13日15：50</t>
  </si>
  <si>
    <t>(49)13日16：30</t>
  </si>
  <si>
    <t>(50)13日16：30</t>
  </si>
  <si>
    <t>(51)13日16：30</t>
  </si>
  <si>
    <t>(52)13日16：30</t>
  </si>
  <si>
    <t>(53)13日17：10</t>
  </si>
  <si>
    <t>(70)14日11：10</t>
  </si>
  <si>
    <t>(71)14日11：10</t>
  </si>
  <si>
    <t>(72)14日11：10</t>
  </si>
  <si>
    <t>(73)14日11：10</t>
  </si>
  <si>
    <t>(95)14日15：10</t>
  </si>
  <si>
    <t>(96)14日15：10</t>
  </si>
  <si>
    <t>(337)15日9：30</t>
  </si>
  <si>
    <t>(8)13日9：10</t>
  </si>
  <si>
    <t>(12)13日9：10</t>
  </si>
  <si>
    <t>(9)13日9：50</t>
  </si>
  <si>
    <t>(10)13日9：50</t>
  </si>
  <si>
    <t>(11)13日9：50</t>
  </si>
  <si>
    <t>(12)13日9：50</t>
  </si>
  <si>
    <t>(16)13日10：30</t>
  </si>
  <si>
    <t>(17)13日11：10</t>
  </si>
  <si>
    <t>(38)13日14：30</t>
  </si>
  <si>
    <t>(39)13日14：30</t>
  </si>
  <si>
    <t>(40)13日14：30</t>
  </si>
  <si>
    <t>(41)13日15：10</t>
  </si>
  <si>
    <t>(42)13日15：10</t>
  </si>
  <si>
    <t>(43)13日15：10</t>
  </si>
  <si>
    <t>(44)13日15：10</t>
  </si>
  <si>
    <t>(45)13日15：50</t>
  </si>
  <si>
    <t>(66)14日10：30</t>
  </si>
  <si>
    <t>(67)14日10：30</t>
  </si>
  <si>
    <t>(68)14日10：30</t>
  </si>
  <si>
    <t>(69)14日10：30</t>
  </si>
  <si>
    <t>(90)14日14：30</t>
  </si>
  <si>
    <t>(91)14日14：30</t>
  </si>
  <si>
    <t>(336)15日9：30</t>
  </si>
  <si>
    <t>(5)13日9：10</t>
  </si>
  <si>
    <t>(13)13日10：30</t>
  </si>
  <si>
    <t>(14)13日10：30</t>
  </si>
  <si>
    <t>(15)13日10：30</t>
  </si>
  <si>
    <t>(7)13日9：10</t>
  </si>
  <si>
    <t>(6)13日9：10</t>
  </si>
  <si>
    <t>(34)13日13：50</t>
  </si>
  <si>
    <t>(35)13日13：50</t>
  </si>
  <si>
    <t>(36)13日13：50</t>
  </si>
  <si>
    <t>(37)13日14：30</t>
  </si>
  <si>
    <t>(64)14日9：50</t>
  </si>
  <si>
    <t>(65)14日9：50</t>
  </si>
  <si>
    <t>(335)15日9：30</t>
  </si>
  <si>
    <t>(14)13日9：10</t>
  </si>
  <si>
    <t>(15)13日9：10</t>
  </si>
  <si>
    <t>(25)13日10：30</t>
  </si>
  <si>
    <t>(16)13日9：10</t>
  </si>
  <si>
    <t>(77)13日14：30</t>
  </si>
  <si>
    <t>(78)13日14：30</t>
  </si>
  <si>
    <t>(79)13日14：30</t>
  </si>
  <si>
    <t>(80)13日14：30</t>
  </si>
  <si>
    <t>(113)14日8：30</t>
  </si>
  <si>
    <t>(114)14日8：30</t>
  </si>
  <si>
    <t>(327)15日8：30</t>
  </si>
  <si>
    <t>PS.11/13-11/14中興網球場</t>
  </si>
  <si>
    <t>(13)13日9：10</t>
  </si>
  <si>
    <t>(75)13日14：30</t>
  </si>
  <si>
    <t>(76)13日14：30</t>
  </si>
  <si>
    <t>(112)14日8：30</t>
  </si>
  <si>
    <t>(97)14日15：50</t>
  </si>
  <si>
    <t>PS.(1)11/14台中公園網球場</t>
  </si>
  <si>
    <t>(333)15日8：30</t>
  </si>
  <si>
    <t xml:space="preserve"> (92)14日14：30</t>
  </si>
  <si>
    <t>(332)15日8：30</t>
  </si>
  <si>
    <t>(98)14日15：50</t>
  </si>
  <si>
    <t>PS.11/14-11/15中興網球場</t>
  </si>
  <si>
    <t>(194)14日15：10</t>
  </si>
  <si>
    <t>(195)14日15：10</t>
  </si>
  <si>
    <t>(117)14日8：30</t>
  </si>
  <si>
    <t>(196)14日15：10</t>
  </si>
  <si>
    <t>(197)14日15：10</t>
  </si>
  <si>
    <t>(330)15日8：30</t>
  </si>
  <si>
    <t>(331)15日8：30</t>
  </si>
  <si>
    <t>(342)15日10：30</t>
  </si>
  <si>
    <t>(191)14日14：30</t>
  </si>
  <si>
    <t xml:space="preserve">   (329)15日8：30</t>
  </si>
  <si>
    <t xml:space="preserve"> (116)14日8：30</t>
  </si>
  <si>
    <t>(192)14日15：10</t>
  </si>
  <si>
    <t>(115)14日8：30</t>
  </si>
  <si>
    <t>(193)14日15：10</t>
  </si>
  <si>
    <t>(328)15日8：30</t>
  </si>
  <si>
    <t>(138)14日10：30</t>
  </si>
  <si>
    <t>(139)14日10：30</t>
  </si>
  <si>
    <t>(140)14日10：30</t>
  </si>
  <si>
    <t>(141)14日10：30</t>
  </si>
  <si>
    <t>(185)14日14：30</t>
  </si>
  <si>
    <t>(186)14日14：30</t>
  </si>
  <si>
    <t>(187)14日14：30</t>
  </si>
  <si>
    <t>(188)14日14：30</t>
  </si>
  <si>
    <t>(220)14日17：10</t>
  </si>
  <si>
    <t>(221)14日17：10</t>
  </si>
  <si>
    <t>(355)15日11：30</t>
  </si>
  <si>
    <t>(132)14日9：50</t>
  </si>
  <si>
    <t>(133)14日9：50</t>
  </si>
  <si>
    <t>(134)14日9：50</t>
  </si>
  <si>
    <t>(177)14日13：50</t>
  </si>
  <si>
    <t>(178)14日13：50</t>
  </si>
  <si>
    <t>(179)14日13：50</t>
  </si>
  <si>
    <t>(180)14日13：50</t>
  </si>
  <si>
    <t>(216)14日17：10</t>
  </si>
  <si>
    <t>(217)14日17：10</t>
  </si>
  <si>
    <t>(360)15日12：30</t>
  </si>
  <si>
    <t>(135)14日9：50</t>
  </si>
  <si>
    <t>(136)14日10：30</t>
  </si>
  <si>
    <t>(137)14日10：30</t>
  </si>
  <si>
    <t>(218)14日17：10</t>
  </si>
  <si>
    <t>(219)14日17：10</t>
  </si>
  <si>
    <t>(361)15日12：30</t>
  </si>
  <si>
    <t>(368)15日14：30</t>
  </si>
  <si>
    <t>(124)14日9：10</t>
  </si>
  <si>
    <t>(125)14日9：10</t>
  </si>
  <si>
    <t>(126)14日9：10</t>
  </si>
  <si>
    <t>(127)14日9：10</t>
  </si>
  <si>
    <t>(169)14日13：10</t>
  </si>
  <si>
    <t>(170)14日13：10</t>
  </si>
  <si>
    <t>(171)14日13：10</t>
  </si>
  <si>
    <t>(172)14日13：10</t>
  </si>
  <si>
    <t>(212)14日16：30</t>
  </si>
  <si>
    <t>(213)14日16：30</t>
  </si>
  <si>
    <t>(358)15日12：30</t>
  </si>
  <si>
    <t>(128)14日9：50</t>
  </si>
  <si>
    <t>(129)14日9：50</t>
  </si>
  <si>
    <t>(130)14日9：50</t>
  </si>
  <si>
    <t>(131)14日9：50</t>
  </si>
  <si>
    <t>(173)14日13：10</t>
  </si>
  <si>
    <t>(174)14日13：10</t>
  </si>
  <si>
    <t>(175)14日13：10</t>
  </si>
  <si>
    <t>(176)14日13：50</t>
  </si>
  <si>
    <t>(214)14日16：30</t>
  </si>
  <si>
    <t>(215)14日16：30</t>
  </si>
  <si>
    <t>(359)15日12：30</t>
  </si>
  <si>
    <t>(367)15日14：30</t>
  </si>
  <si>
    <t>(118)14日8：30</t>
  </si>
  <si>
    <t>(119)14日8：30</t>
  </si>
  <si>
    <t>(120)14日9：10</t>
  </si>
  <si>
    <t>(161)14日12：30</t>
  </si>
  <si>
    <t>(162)14日12：30</t>
  </si>
  <si>
    <t>(163)14日12：30</t>
  </si>
  <si>
    <t>(164)14日12：30</t>
  </si>
  <si>
    <t>(208)14日16：30</t>
  </si>
  <si>
    <t>(209)14日16：30</t>
  </si>
  <si>
    <t>(356)15日12：30</t>
  </si>
  <si>
    <t>(121)14日9：10</t>
  </si>
  <si>
    <t>(122)14日9：10</t>
  </si>
  <si>
    <t>(123)14日9：10</t>
  </si>
  <si>
    <t>(165)14日12：30</t>
  </si>
  <si>
    <t>(166)14日12：30</t>
  </si>
  <si>
    <t>(167)14日12：30</t>
  </si>
  <si>
    <t>(168)14日13：10</t>
  </si>
  <si>
    <t>(210)14日16：30</t>
  </si>
  <si>
    <t>(211)14日16：30</t>
  </si>
  <si>
    <t>(357)15日12：30</t>
  </si>
  <si>
    <t>(366)15日14：30</t>
  </si>
  <si>
    <t>(59)14日9：10</t>
  </si>
  <si>
    <t>(60)14日9：10</t>
  </si>
  <si>
    <t>(82)14日13：10</t>
  </si>
  <si>
    <t>(83)14日13：10</t>
  </si>
  <si>
    <t>(84)14日13：10</t>
  </si>
  <si>
    <t>(85)14日13：10</t>
  </si>
  <si>
    <t>(100)14日16：30</t>
  </si>
  <si>
    <t>(101)14日16：30</t>
  </si>
  <si>
    <t>(353)15日11：30</t>
  </si>
  <si>
    <t>(61)14日9：10</t>
  </si>
  <si>
    <t>(62)14日9：50</t>
  </si>
  <si>
    <t>(63)14日9：50</t>
  </si>
  <si>
    <t>(86)14日13：50</t>
  </si>
  <si>
    <t>(87)14日13：50</t>
  </si>
  <si>
    <t>(88)14日13：50</t>
  </si>
  <si>
    <t>(89)14日13：50</t>
  </si>
  <si>
    <t>(102)14日16：30</t>
  </si>
  <si>
    <t>(103)14日16：30</t>
  </si>
  <si>
    <t>(354)15日11：30</t>
  </si>
  <si>
    <t>(365)15日13：30</t>
  </si>
  <si>
    <t>(56)14日8：30</t>
  </si>
  <si>
    <t>(57)14日8：30</t>
  </si>
  <si>
    <t>(58)14日9：10</t>
  </si>
  <si>
    <t>(78)14日12：30</t>
  </si>
  <si>
    <t>(79)14日12：30</t>
  </si>
  <si>
    <t>(80)14日12：30</t>
  </si>
  <si>
    <t>(81)14日12：30</t>
  </si>
  <si>
    <t>(351)15日11：30</t>
  </si>
  <si>
    <t>(352)15日11：30</t>
  </si>
  <si>
    <t>(364)15日13：30</t>
  </si>
  <si>
    <t>(54)14日8：30</t>
  </si>
  <si>
    <t>(55)14日8：30</t>
  </si>
  <si>
    <t>(74)14日11：50</t>
  </si>
  <si>
    <t>(75)14日11：50</t>
  </si>
  <si>
    <t>(76)14日11：50</t>
  </si>
  <si>
    <t>(77)14日11：50</t>
  </si>
  <si>
    <t>(349)15日11：30</t>
  </si>
  <si>
    <t>(350)15日11：30</t>
  </si>
  <si>
    <t>(363)15日13：30</t>
  </si>
  <si>
    <t>(144)14日11：10</t>
  </si>
  <si>
    <t>(145)14日11：10</t>
  </si>
  <si>
    <t>(146)14日11：10</t>
  </si>
  <si>
    <t>(189)14日14：30</t>
  </si>
  <si>
    <t>(190)14日14：30</t>
  </si>
  <si>
    <t>(344)15日10：30</t>
  </si>
  <si>
    <t>(142)14日10：30</t>
  </si>
  <si>
    <t>(143)14日10：30</t>
  </si>
  <si>
    <t>(343)15日10：30</t>
  </si>
  <si>
    <t>(94)14日15：10</t>
  </si>
  <si>
    <t>(99)14日15：50</t>
  </si>
  <si>
    <t>(334)15日8：30</t>
  </si>
  <si>
    <t>PS.11/15中興網球場</t>
  </si>
  <si>
    <t>(347)15日10：30</t>
  </si>
  <si>
    <t>(348)15日10：30</t>
  </si>
  <si>
    <t>(362)15日12：30</t>
  </si>
  <si>
    <t>(109)13日17：10</t>
  </si>
  <si>
    <t>(110)13日17：10</t>
  </si>
  <si>
    <t>(111)13日17：10</t>
  </si>
  <si>
    <t>(222)14日17：10</t>
  </si>
  <si>
    <t>(223)14日17：10</t>
  </si>
  <si>
    <t>(361)15日13：30</t>
  </si>
  <si>
    <t>(204)14日15：50</t>
  </si>
  <si>
    <t>(205)14日15：50</t>
  </si>
  <si>
    <t>(346)15日10：30</t>
  </si>
  <si>
    <t>(206)14日15：50</t>
  </si>
  <si>
    <t>(207)14日15：50</t>
  </si>
  <si>
    <t>(345)15日10：30</t>
  </si>
  <si>
    <t>十三、女子單打55歲組(3人)</t>
  </si>
  <si>
    <t>十四、女子單打60歲組(5人)</t>
  </si>
  <si>
    <t>十五、男子雙打35歲組(12組)</t>
  </si>
  <si>
    <t>十六、男子雙打40歲組(22組)</t>
  </si>
  <si>
    <t>十七、男子雙打45歲組(24組)</t>
  </si>
  <si>
    <t>十八、男子雙打50歲組(22組)</t>
  </si>
  <si>
    <t>十九、男子雙打55歲組(21組)</t>
  </si>
  <si>
    <t>二十、男子雙打60歲組(11組)</t>
  </si>
  <si>
    <t>二十一、男子雙打65歲組(10組)</t>
  </si>
  <si>
    <t>二十二、男子雙打70歲組(7組)</t>
  </si>
  <si>
    <t>二十三、男子雙打75歲組(4組)</t>
  </si>
  <si>
    <t>二十四、女子雙打40歲組(2組)</t>
  </si>
  <si>
    <t>二十五、女子雙打45歲組(4組)</t>
  </si>
  <si>
    <t>二十六、女子雙打50歲組(7組)</t>
  </si>
  <si>
    <t>二十七、女子雙打55歲組(4組)</t>
  </si>
  <si>
    <t>二十八、女子雙打60歲組(4組)</t>
  </si>
  <si>
    <t>(17)13日9：50</t>
  </si>
  <si>
    <t>(18)13日9：50</t>
  </si>
  <si>
    <t>(181)14日13：50</t>
  </si>
  <si>
    <t>(182)14日13：50</t>
  </si>
  <si>
    <t>(183)14日13：50</t>
  </si>
  <si>
    <t>(184)14日14：30</t>
  </si>
  <si>
    <t>湯淑雲</t>
  </si>
  <si>
    <t>鄭玉娟</t>
  </si>
  <si>
    <t>林建良</t>
  </si>
  <si>
    <t>徐莉娟</t>
  </si>
  <si>
    <t>十一、女子單打45歲組(4人)</t>
  </si>
  <si>
    <t>(93)14日14：30</t>
  </si>
  <si>
    <t>台中縣</t>
  </si>
  <si>
    <t>台中市</t>
  </si>
  <si>
    <t>屏東縣</t>
  </si>
  <si>
    <t>彰化縣</t>
  </si>
  <si>
    <t>S1</t>
  </si>
  <si>
    <t>S2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</si>
</sst>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2">
    <font>
      <sz val="12"/>
      <name val="新細明體"/>
      <family val="1"/>
    </font>
    <font>
      <sz val="9"/>
      <name val="新細明體"/>
      <family val="1"/>
    </font>
    <font>
      <b/>
      <sz val="14"/>
      <name val="華康仿宋體W2"/>
      <family val="3"/>
    </font>
    <font>
      <sz val="8"/>
      <name val="Arial"/>
      <family val="2"/>
    </font>
    <font>
      <sz val="10"/>
      <name val="華康仿宋體W2"/>
      <family val="3"/>
    </font>
    <font>
      <sz val="7"/>
      <color indexed="9"/>
      <name val="華康仿宋體W2"/>
      <family val="3"/>
    </font>
    <font>
      <sz val="10"/>
      <color indexed="9"/>
      <name val="華康仿宋體W2"/>
      <family val="3"/>
    </font>
    <font>
      <sz val="11"/>
      <name val="華康仿宋體W2"/>
      <family val="3"/>
    </font>
    <font>
      <b/>
      <sz val="20"/>
      <name val="華康仿宋體W2"/>
      <family val="3"/>
    </font>
    <font>
      <sz val="20"/>
      <name val="華康仿宋體W2"/>
      <family val="3"/>
    </font>
    <font>
      <sz val="20"/>
      <color indexed="9"/>
      <name val="華康仿宋體W2"/>
      <family val="3"/>
    </font>
    <font>
      <b/>
      <sz val="9"/>
      <name val="華康仿宋體W2"/>
      <family val="3"/>
    </font>
    <font>
      <b/>
      <sz val="10"/>
      <name val="華康仿宋體W2"/>
      <family val="3"/>
    </font>
    <font>
      <b/>
      <i/>
      <sz val="10"/>
      <name val="華康仿宋體W2"/>
      <family val="3"/>
    </font>
    <font>
      <sz val="7"/>
      <name val="華康仿宋體W2"/>
      <family val="3"/>
    </font>
    <font>
      <sz val="7"/>
      <color indexed="8"/>
      <name val="華康仿宋體W2"/>
      <family val="3"/>
    </font>
    <font>
      <sz val="6"/>
      <name val="華康仿宋體W2"/>
      <family val="3"/>
    </font>
    <font>
      <sz val="8"/>
      <name val="華康仿宋體W2"/>
      <family val="3"/>
    </font>
    <font>
      <sz val="8"/>
      <color indexed="9"/>
      <name val="華康仿宋體W2"/>
      <family val="3"/>
    </font>
    <font>
      <sz val="8"/>
      <color indexed="8"/>
      <name val="華康仿宋體W2"/>
      <family val="3"/>
    </font>
    <font>
      <sz val="6"/>
      <color indexed="9"/>
      <name val="華康仿宋體W2"/>
      <family val="3"/>
    </font>
    <font>
      <sz val="8.5"/>
      <name val="華康仿宋體W2"/>
      <family val="3"/>
    </font>
    <font>
      <sz val="8.5"/>
      <color indexed="42"/>
      <name val="華康仿宋體W2"/>
      <family val="3"/>
    </font>
    <font>
      <sz val="12"/>
      <name val="華康仿宋體W2"/>
      <family val="3"/>
    </font>
    <font>
      <b/>
      <sz val="8.5"/>
      <name val="華康仿宋體W2"/>
      <family val="3"/>
    </font>
    <font>
      <sz val="8.5"/>
      <color indexed="8"/>
      <name val="華康仿宋體W2"/>
      <family val="3"/>
    </font>
    <font>
      <sz val="8.5"/>
      <color indexed="9"/>
      <name val="華康仿宋體W2"/>
      <family val="3"/>
    </font>
    <font>
      <sz val="12"/>
      <color indexed="8"/>
      <name val="華康仿宋體W2"/>
      <family val="3"/>
    </font>
    <font>
      <i/>
      <sz val="6"/>
      <color indexed="9"/>
      <name val="華康仿宋體W2"/>
      <family val="3"/>
    </font>
    <font>
      <sz val="10"/>
      <color indexed="8"/>
      <name val="華康仿宋體W2"/>
      <family val="3"/>
    </font>
    <font>
      <b/>
      <sz val="8.5"/>
      <color indexed="8"/>
      <name val="華康仿宋體W2"/>
      <family val="3"/>
    </font>
    <font>
      <b/>
      <sz val="10"/>
      <color indexed="8"/>
      <name val="華康仿宋體W2"/>
      <family val="3"/>
    </font>
    <font>
      <sz val="14"/>
      <name val="華康仿宋體W2"/>
      <family val="3"/>
    </font>
    <font>
      <sz val="14"/>
      <color indexed="9"/>
      <name val="華康仿宋體W2"/>
      <family val="3"/>
    </font>
    <font>
      <b/>
      <sz val="8"/>
      <name val="Tahoma"/>
      <family val="2"/>
    </font>
    <font>
      <sz val="11"/>
      <color indexed="9"/>
      <name val="華康仿宋體W2"/>
      <family val="3"/>
    </font>
    <font>
      <i/>
      <sz val="8.5"/>
      <color indexed="9"/>
      <name val="華康仿宋體W2"/>
      <family val="3"/>
    </font>
    <font>
      <sz val="8.5"/>
      <color indexed="33"/>
      <name val="華康仿宋體W2"/>
      <family val="3"/>
    </font>
    <font>
      <i/>
      <sz val="8.5"/>
      <color indexed="8"/>
      <name val="華康仿宋體W2"/>
      <family val="3"/>
    </font>
    <font>
      <b/>
      <sz val="7"/>
      <color indexed="9"/>
      <name val="華康仿宋體W2"/>
      <family val="3"/>
    </font>
    <font>
      <b/>
      <sz val="10"/>
      <color indexed="9"/>
      <name val="華康仿宋體W2"/>
      <family val="3"/>
    </font>
    <font>
      <b/>
      <sz val="8"/>
      <name val="新細明體"/>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3">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49" fontId="7" fillId="0" borderId="0" xfId="0" applyNumberFormat="1" applyFont="1" applyBorder="1" applyAlignment="1">
      <alignment vertical="top"/>
    </xf>
    <xf numFmtId="49" fontId="8" fillId="0" borderId="0" xfId="0" applyNumberFormat="1" applyFont="1" applyBorder="1" applyAlignment="1">
      <alignment vertical="top"/>
    </xf>
    <xf numFmtId="49" fontId="9" fillId="0" borderId="0" xfId="0" applyNumberFormat="1" applyFont="1" applyBorder="1" applyAlignment="1">
      <alignment vertical="top"/>
    </xf>
    <xf numFmtId="49" fontId="10" fillId="0" borderId="0" xfId="0" applyNumberFormat="1" applyFont="1" applyBorder="1" applyAlignment="1">
      <alignment vertical="top"/>
    </xf>
    <xf numFmtId="49" fontId="11" fillId="0" borderId="0" xfId="0" applyNumberFormat="1" applyFont="1" applyBorder="1" applyAlignment="1">
      <alignment horizontal="left"/>
    </xf>
    <xf numFmtId="49" fontId="12" fillId="0" borderId="0" xfId="0" applyNumberFormat="1" applyFont="1" applyBorder="1" applyAlignment="1">
      <alignment horizontal="left"/>
    </xf>
    <xf numFmtId="49" fontId="9" fillId="0" borderId="0" xfId="0" applyNumberFormat="1" applyFont="1" applyAlignment="1">
      <alignment vertical="top"/>
    </xf>
    <xf numFmtId="49" fontId="10" fillId="0" borderId="0" xfId="0" applyNumberFormat="1" applyFont="1" applyAlignment="1">
      <alignment vertical="top"/>
    </xf>
    <xf numFmtId="0" fontId="9" fillId="0" borderId="0" xfId="0" applyFont="1" applyBorder="1" applyAlignment="1">
      <alignment vertical="top"/>
    </xf>
    <xf numFmtId="49" fontId="7" fillId="0" borderId="0" xfId="0" applyNumberFormat="1" applyFont="1" applyAlignment="1" applyProtection="1">
      <alignment horizontal="left"/>
      <protection/>
    </xf>
    <xf numFmtId="49" fontId="13" fillId="0" borderId="0" xfId="0" applyNumberFormat="1" applyFont="1" applyAlignment="1" applyProtection="1">
      <alignment horizontal="left" vertical="center"/>
      <protection/>
    </xf>
    <xf numFmtId="49" fontId="4" fillId="0" borderId="0" xfId="0" applyNumberFormat="1" applyFont="1" applyAlignment="1">
      <alignment vertical="center"/>
    </xf>
    <xf numFmtId="49" fontId="13" fillId="0" borderId="0" xfId="0" applyNumberFormat="1" applyFont="1" applyAlignment="1">
      <alignment vertical="center"/>
    </xf>
    <xf numFmtId="49" fontId="6" fillId="0" borderId="0" xfId="0" applyNumberFormat="1" applyFont="1" applyAlignment="1">
      <alignment vertical="center"/>
    </xf>
    <xf numFmtId="49" fontId="14" fillId="2" borderId="0" xfId="0" applyNumberFormat="1" applyFont="1" applyFill="1" applyBorder="1" applyAlignment="1">
      <alignment vertical="center"/>
    </xf>
    <xf numFmtId="49" fontId="14" fillId="2" borderId="0" xfId="0" applyNumberFormat="1" applyFont="1" applyFill="1" applyAlignment="1">
      <alignment vertical="center"/>
    </xf>
    <xf numFmtId="49" fontId="5" fillId="2" borderId="0" xfId="0" applyNumberFormat="1" applyFont="1" applyFill="1" applyBorder="1" applyAlignment="1">
      <alignment vertical="center"/>
    </xf>
    <xf numFmtId="49" fontId="5" fillId="2" borderId="0" xfId="0" applyNumberFormat="1" applyFont="1" applyFill="1" applyAlignment="1">
      <alignment vertical="center"/>
    </xf>
    <xf numFmtId="49" fontId="15" fillId="2" borderId="0" xfId="0" applyNumberFormat="1" applyFont="1" applyFill="1" applyBorder="1" applyAlignment="1">
      <alignment horizontal="right" vertical="center"/>
    </xf>
    <xf numFmtId="0" fontId="16" fillId="0" borderId="0" xfId="0" applyFont="1" applyBorder="1" applyAlignment="1">
      <alignment vertical="center"/>
    </xf>
    <xf numFmtId="14" fontId="17" fillId="0" borderId="1" xfId="0" applyNumberFormat="1" applyFont="1" applyFill="1" applyBorder="1" applyAlignment="1">
      <alignment vertical="center"/>
    </xf>
    <xf numFmtId="49" fontId="17" fillId="0" borderId="1" xfId="0" applyNumberFormat="1" applyFont="1" applyBorder="1" applyAlignment="1">
      <alignment vertical="center"/>
    </xf>
    <xf numFmtId="49" fontId="4" fillId="0" borderId="1" xfId="0" applyNumberFormat="1" applyFont="1" applyBorder="1" applyAlignment="1">
      <alignment vertical="center"/>
    </xf>
    <xf numFmtId="49" fontId="18" fillId="0" borderId="1" xfId="0" applyNumberFormat="1" applyFont="1" applyBorder="1" applyAlignment="1">
      <alignment vertical="center"/>
    </xf>
    <xf numFmtId="49" fontId="17" fillId="0" borderId="1" xfId="18" applyNumberFormat="1" applyFont="1" applyBorder="1" applyAlignment="1" applyProtection="1">
      <alignment vertical="center"/>
      <protection locked="0"/>
    </xf>
    <xf numFmtId="0" fontId="19" fillId="0" borderId="1" xfId="0" applyNumberFormat="1" applyFont="1" applyBorder="1" applyAlignment="1">
      <alignment horizontal="left" vertical="center"/>
    </xf>
    <xf numFmtId="49" fontId="19" fillId="0" borderId="1" xfId="0" applyNumberFormat="1" applyFont="1" applyBorder="1" applyAlignment="1">
      <alignment horizontal="right" vertical="center"/>
    </xf>
    <xf numFmtId="0" fontId="17" fillId="0" borderId="0" xfId="0" applyFont="1" applyBorder="1" applyAlignment="1">
      <alignment vertical="center"/>
    </xf>
    <xf numFmtId="49" fontId="14" fillId="2" borderId="0" xfId="0" applyNumberFormat="1" applyFont="1" applyFill="1" applyAlignment="1">
      <alignment horizontal="right" vertical="center"/>
    </xf>
    <xf numFmtId="49" fontId="14" fillId="2" borderId="0" xfId="0" applyNumberFormat="1" applyFont="1" applyFill="1" applyAlignment="1">
      <alignment horizontal="center" vertical="center"/>
    </xf>
    <xf numFmtId="49" fontId="14"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0" fontId="16" fillId="0" borderId="0" xfId="0" applyFont="1" applyAlignment="1">
      <alignment vertical="center"/>
    </xf>
    <xf numFmtId="49" fontId="16" fillId="2" borderId="0" xfId="0" applyNumberFormat="1" applyFont="1" applyFill="1" applyAlignment="1">
      <alignment horizontal="right" vertical="center"/>
    </xf>
    <xf numFmtId="49" fontId="16" fillId="0" borderId="0" xfId="0" applyNumberFormat="1" applyFont="1" applyFill="1" applyAlignment="1">
      <alignment horizontal="center" vertical="center"/>
    </xf>
    <xf numFmtId="0"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49" fontId="4" fillId="0" borderId="0" xfId="0" applyNumberFormat="1" applyFont="1" applyFill="1" applyAlignment="1">
      <alignment vertical="center"/>
    </xf>
    <xf numFmtId="49" fontId="20" fillId="0" borderId="0" xfId="0" applyNumberFormat="1" applyFont="1" applyFill="1" applyAlignment="1">
      <alignment horizontal="center" vertical="center"/>
    </xf>
    <xf numFmtId="49" fontId="20" fillId="0" borderId="0" xfId="0" applyNumberFormat="1" applyFont="1" applyFill="1" applyAlignment="1">
      <alignment vertical="center"/>
    </xf>
    <xf numFmtId="49" fontId="21" fillId="2" borderId="0" xfId="0" applyNumberFormat="1" applyFont="1" applyFill="1" applyBorder="1" applyAlignment="1">
      <alignment horizontal="center" vertical="center"/>
    </xf>
    <xf numFmtId="0" fontId="21" fillId="0" borderId="2" xfId="0" applyNumberFormat="1" applyFont="1" applyFill="1" applyBorder="1" applyAlignment="1">
      <alignment vertical="center"/>
    </xf>
    <xf numFmtId="0" fontId="22" fillId="3" borderId="2" xfId="0" applyNumberFormat="1" applyFont="1" applyFill="1" applyBorder="1" applyAlignment="1">
      <alignment horizontal="center" vertical="center"/>
    </xf>
    <xf numFmtId="0" fontId="23" fillId="0" borderId="2" xfId="0" applyNumberFormat="1" applyFont="1" applyFill="1" applyBorder="1" applyAlignment="1">
      <alignment vertical="center"/>
    </xf>
    <xf numFmtId="0" fontId="24" fillId="0" borderId="2" xfId="0" applyNumberFormat="1" applyFont="1" applyFill="1" applyBorder="1" applyAlignment="1">
      <alignment vertical="center"/>
    </xf>
    <xf numFmtId="0" fontId="25" fillId="0" borderId="2" xfId="0" applyNumberFormat="1" applyFont="1" applyFill="1" applyBorder="1" applyAlignment="1">
      <alignment horizontal="center" vertical="center"/>
    </xf>
    <xf numFmtId="0" fontId="25" fillId="0" borderId="0" xfId="0" applyNumberFormat="1" applyFont="1" applyFill="1" applyAlignment="1">
      <alignment vertical="center"/>
    </xf>
    <xf numFmtId="0" fontId="21" fillId="4" borderId="0" xfId="0" applyNumberFormat="1" applyFont="1" applyFill="1" applyAlignment="1">
      <alignment vertical="center"/>
    </xf>
    <xf numFmtId="0" fontId="26" fillId="4" borderId="0" xfId="0" applyNumberFormat="1" applyFont="1" applyFill="1" applyAlignment="1">
      <alignment vertical="center"/>
    </xf>
    <xf numFmtId="49" fontId="21" fillId="4" borderId="0" xfId="0" applyNumberFormat="1" applyFont="1" applyFill="1" applyAlignment="1">
      <alignment vertical="center"/>
    </xf>
    <xf numFmtId="49" fontId="26" fillId="4" borderId="0" xfId="0" applyNumberFormat="1" applyFont="1" applyFill="1" applyAlignment="1">
      <alignment vertical="center"/>
    </xf>
    <xf numFmtId="0" fontId="4" fillId="4" borderId="0" xfId="0" applyFont="1" applyFill="1" applyAlignment="1">
      <alignment vertical="center"/>
    </xf>
    <xf numFmtId="0" fontId="4" fillId="0" borderId="0" xfId="0" applyFont="1" applyAlignment="1">
      <alignment vertical="center"/>
    </xf>
    <xf numFmtId="0" fontId="4" fillId="0" borderId="3" xfId="0" applyFont="1" applyBorder="1" applyAlignment="1">
      <alignment vertical="center"/>
    </xf>
    <xf numFmtId="0" fontId="21" fillId="0" borderId="0" xfId="0" applyNumberFormat="1" applyFont="1" applyFill="1" applyAlignment="1">
      <alignment horizontal="center" vertical="center"/>
    </xf>
    <xf numFmtId="0" fontId="27" fillId="0" borderId="0" xfId="0" applyNumberFormat="1" applyFont="1" applyFill="1" applyAlignment="1">
      <alignment vertical="center"/>
    </xf>
    <xf numFmtId="0" fontId="5" fillId="0" borderId="0" xfId="0" applyNumberFormat="1" applyFont="1" applyFill="1" applyBorder="1" applyAlignment="1">
      <alignment horizontal="right" vertical="center"/>
    </xf>
    <xf numFmtId="0" fontId="28" fillId="5" borderId="4" xfId="0" applyNumberFormat="1" applyFont="1" applyFill="1" applyBorder="1" applyAlignment="1">
      <alignment horizontal="right" vertical="center"/>
    </xf>
    <xf numFmtId="0" fontId="25" fillId="0" borderId="2" xfId="0" applyNumberFormat="1" applyFont="1" applyFill="1" applyBorder="1" applyAlignment="1">
      <alignment vertical="center"/>
    </xf>
    <xf numFmtId="0" fontId="4" fillId="0" borderId="5" xfId="0" applyFont="1" applyBorder="1" applyAlignment="1">
      <alignment vertical="center"/>
    </xf>
    <xf numFmtId="0" fontId="4" fillId="0" borderId="2" xfId="0" applyNumberFormat="1" applyFont="1" applyFill="1" applyBorder="1" applyAlignment="1">
      <alignment horizontal="center" vertical="center"/>
    </xf>
    <xf numFmtId="0" fontId="25" fillId="0" borderId="6" xfId="0" applyNumberFormat="1" applyFont="1" applyFill="1" applyBorder="1" applyAlignment="1">
      <alignment horizontal="center" vertical="center"/>
    </xf>
    <xf numFmtId="0" fontId="25" fillId="0" borderId="7" xfId="0" applyNumberFormat="1" applyFont="1" applyFill="1" applyBorder="1" applyAlignment="1">
      <alignment vertical="center"/>
    </xf>
    <xf numFmtId="0" fontId="25" fillId="0" borderId="8" xfId="0" applyNumberFormat="1" applyFont="1" applyFill="1" applyBorder="1" applyAlignment="1">
      <alignment horizontal="left" vertical="center"/>
    </xf>
    <xf numFmtId="0" fontId="22" fillId="0" borderId="0" xfId="0" applyNumberFormat="1" applyFont="1" applyFill="1" applyAlignment="1">
      <alignment horizontal="center" vertical="center"/>
    </xf>
    <xf numFmtId="0" fontId="29" fillId="0" borderId="0" xfId="0" applyNumberFormat="1" applyFont="1" applyFill="1" applyAlignment="1">
      <alignment vertical="center"/>
    </xf>
    <xf numFmtId="0" fontId="25" fillId="0" borderId="0" xfId="0" applyNumberFormat="1" applyFont="1" applyFill="1" applyAlignment="1">
      <alignment horizontal="center" vertical="center"/>
    </xf>
    <xf numFmtId="49" fontId="25" fillId="0" borderId="2" xfId="0" applyNumberFormat="1" applyFont="1" applyFill="1" applyBorder="1" applyAlignment="1">
      <alignment vertical="center"/>
    </xf>
    <xf numFmtId="49" fontId="25" fillId="0" borderId="0" xfId="0" applyNumberFormat="1" applyFont="1" applyFill="1" applyAlignment="1">
      <alignment vertical="center"/>
    </xf>
    <xf numFmtId="49" fontId="25" fillId="0" borderId="4"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0" xfId="0" applyNumberFormat="1" applyFont="1" applyFill="1" applyBorder="1" applyAlignment="1">
      <alignment vertical="center"/>
    </xf>
    <xf numFmtId="0" fontId="21" fillId="0" borderId="0" xfId="0" applyNumberFormat="1" applyFont="1" applyFill="1" applyBorder="1" applyAlignment="1">
      <alignment vertical="center"/>
    </xf>
    <xf numFmtId="0" fontId="25" fillId="0" borderId="6" xfId="0" applyNumberFormat="1" applyFont="1" applyFill="1" applyBorder="1" applyAlignment="1">
      <alignment vertical="center"/>
    </xf>
    <xf numFmtId="0" fontId="25" fillId="0" borderId="0" xfId="0" applyNumberFormat="1" applyFont="1" applyFill="1" applyBorder="1" applyAlignment="1">
      <alignment vertical="center"/>
    </xf>
    <xf numFmtId="49" fontId="25"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30" fillId="0" borderId="6"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xf>
    <xf numFmtId="0" fontId="4" fillId="0" borderId="10" xfId="0" applyFont="1" applyBorder="1" applyAlignment="1">
      <alignment vertical="center"/>
    </xf>
    <xf numFmtId="49" fontId="25" fillId="0" borderId="6" xfId="0" applyNumberFormat="1" applyFont="1" applyFill="1" applyBorder="1" applyAlignment="1">
      <alignment vertical="center"/>
    </xf>
    <xf numFmtId="0" fontId="30" fillId="0" borderId="0" xfId="0" applyNumberFormat="1" applyFont="1" applyFill="1" applyAlignment="1">
      <alignment vertical="center"/>
    </xf>
    <xf numFmtId="0" fontId="31" fillId="0" borderId="0" xfId="0" applyNumberFormat="1" applyFont="1" applyFill="1" applyAlignment="1">
      <alignment vertical="center"/>
    </xf>
    <xf numFmtId="49" fontId="25" fillId="0" borderId="0" xfId="0" applyNumberFormat="1" applyFont="1" applyFill="1" applyBorder="1" applyAlignment="1">
      <alignment vertical="center"/>
    </xf>
    <xf numFmtId="49" fontId="25" fillId="0" borderId="11" xfId="0" applyNumberFormat="1" applyFont="1" applyFill="1" applyBorder="1" applyAlignment="1">
      <alignment vertical="center"/>
    </xf>
    <xf numFmtId="49" fontId="26" fillId="4" borderId="0" xfId="0" applyNumberFormat="1" applyFont="1" applyFill="1" applyBorder="1" applyAlignment="1">
      <alignment vertical="center"/>
    </xf>
    <xf numFmtId="0" fontId="21" fillId="0" borderId="7" xfId="0" applyNumberFormat="1" applyFont="1" applyFill="1" applyBorder="1" applyAlignment="1">
      <alignment vertical="center"/>
    </xf>
    <xf numFmtId="0" fontId="21" fillId="0" borderId="11" xfId="0" applyNumberFormat="1" applyFont="1" applyFill="1" applyBorder="1" applyAlignment="1">
      <alignment vertical="center"/>
    </xf>
    <xf numFmtId="49" fontId="21" fillId="0" borderId="0" xfId="0" applyNumberFormat="1" applyFont="1" applyFill="1" applyBorder="1" applyAlignment="1">
      <alignment horizontal="center" vertical="center"/>
    </xf>
    <xf numFmtId="49" fontId="21" fillId="4" borderId="0" xfId="0" applyNumberFormat="1" applyFont="1" applyFill="1" applyBorder="1" applyAlignment="1">
      <alignment vertical="center"/>
    </xf>
    <xf numFmtId="0" fontId="21" fillId="0" borderId="0" xfId="0" applyNumberFormat="1" applyFont="1" applyFill="1" applyBorder="1" applyAlignment="1">
      <alignment horizontal="center" vertical="center"/>
    </xf>
    <xf numFmtId="49" fontId="21" fillId="0" borderId="0" xfId="0" applyNumberFormat="1" applyFont="1" applyFill="1" applyBorder="1" applyAlignment="1">
      <alignment vertical="center"/>
    </xf>
    <xf numFmtId="0" fontId="14" fillId="0" borderId="0" xfId="0" applyNumberFormat="1" applyFont="1" applyFill="1" applyBorder="1" applyAlignment="1">
      <alignment horizontal="right" vertical="center"/>
    </xf>
    <xf numFmtId="0" fontId="21" fillId="0" borderId="0" xfId="0" applyNumberFormat="1" applyFont="1" applyFill="1" applyBorder="1" applyAlignment="1">
      <alignment horizontal="left" vertical="center"/>
    </xf>
    <xf numFmtId="49" fontId="4" fillId="4" borderId="0" xfId="0" applyNumberFormat="1" applyFont="1" applyFill="1" applyAlignment="1">
      <alignment vertical="center"/>
    </xf>
    <xf numFmtId="49" fontId="24" fillId="0" borderId="0" xfId="0" applyNumberFormat="1" applyFont="1" applyFill="1" applyBorder="1" applyAlignment="1">
      <alignment horizontal="center" vertical="center"/>
    </xf>
    <xf numFmtId="0" fontId="21" fillId="4" borderId="0" xfId="0" applyNumberFormat="1" applyFont="1" applyFill="1" applyBorder="1" applyAlignment="1">
      <alignment vertical="center"/>
    </xf>
    <xf numFmtId="49" fontId="7" fillId="4"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 borderId="0" xfId="0" applyNumberFormat="1" applyFont="1" applyFill="1" applyAlignment="1">
      <alignment vertical="center"/>
    </xf>
    <xf numFmtId="49" fontId="33" fillId="4" borderId="0" xfId="0" applyNumberFormat="1" applyFont="1" applyFill="1" applyAlignment="1">
      <alignment vertical="center"/>
    </xf>
    <xf numFmtId="49" fontId="32" fillId="4" borderId="0" xfId="0" applyNumberFormat="1" applyFont="1" applyFill="1" applyBorder="1" applyAlignment="1">
      <alignment vertical="center"/>
    </xf>
    <xf numFmtId="49" fontId="33" fillId="4" borderId="0" xfId="0" applyNumberFormat="1" applyFont="1" applyFill="1" applyBorder="1" applyAlignment="1">
      <alignment vertical="center"/>
    </xf>
    <xf numFmtId="0" fontId="2" fillId="0" borderId="0" xfId="0" applyFont="1" applyAlignment="1">
      <alignment vertical="center"/>
    </xf>
    <xf numFmtId="49" fontId="35" fillId="0" borderId="0" xfId="0" applyNumberFormat="1" applyFont="1" applyBorder="1" applyAlignment="1">
      <alignment vertical="top"/>
    </xf>
    <xf numFmtId="49" fontId="7" fillId="0" borderId="0" xfId="0" applyNumberFormat="1" applyFont="1" applyBorder="1" applyAlignment="1">
      <alignment horizontal="left"/>
    </xf>
    <xf numFmtId="49" fontId="7" fillId="0" borderId="0" xfId="0" applyNumberFormat="1" applyFont="1" applyAlignment="1">
      <alignment vertical="top"/>
    </xf>
    <xf numFmtId="49" fontId="35" fillId="0" borderId="0" xfId="0" applyNumberFormat="1" applyFont="1" applyAlignment="1">
      <alignment vertical="top"/>
    </xf>
    <xf numFmtId="0" fontId="7" fillId="0" borderId="0" xfId="0" applyFont="1" applyBorder="1" applyAlignment="1">
      <alignment vertical="top"/>
    </xf>
    <xf numFmtId="49" fontId="7" fillId="0" borderId="0" xfId="0" applyNumberFormat="1" applyFont="1" applyAlignment="1" applyProtection="1">
      <alignment horizontal="left" vertical="center"/>
      <protection/>
    </xf>
    <xf numFmtId="49" fontId="7" fillId="0" borderId="0" xfId="0" applyNumberFormat="1" applyFont="1" applyAlignment="1">
      <alignment vertical="center"/>
    </xf>
    <xf numFmtId="49" fontId="35" fillId="0" borderId="0" xfId="0" applyNumberFormat="1" applyFont="1" applyAlignment="1">
      <alignment vertical="center"/>
    </xf>
    <xf numFmtId="0" fontId="7" fillId="0" borderId="0" xfId="0" applyFont="1" applyAlignment="1">
      <alignment vertical="center"/>
    </xf>
    <xf numFmtId="0" fontId="20" fillId="5" borderId="4" xfId="0" applyNumberFormat="1" applyFont="1" applyFill="1" applyBorder="1" applyAlignment="1">
      <alignment horizontal="right" vertical="center"/>
    </xf>
    <xf numFmtId="0" fontId="26" fillId="4" borderId="8" xfId="0" applyNumberFormat="1" applyFont="1" applyFill="1" applyBorder="1" applyAlignment="1">
      <alignment vertical="center"/>
    </xf>
    <xf numFmtId="0" fontId="26" fillId="4" borderId="2" xfId="0" applyNumberFormat="1" applyFont="1" applyFill="1" applyBorder="1" applyAlignment="1">
      <alignment vertical="center"/>
    </xf>
    <xf numFmtId="0" fontId="26" fillId="4" borderId="6" xfId="0" applyNumberFormat="1" applyFont="1" applyFill="1" applyBorder="1" applyAlignment="1">
      <alignment vertical="center"/>
    </xf>
    <xf numFmtId="0" fontId="26" fillId="4" borderId="0" xfId="0" applyNumberFormat="1" applyFont="1" applyFill="1" applyBorder="1" applyAlignment="1">
      <alignment vertical="center"/>
    </xf>
    <xf numFmtId="0" fontId="20" fillId="5" borderId="0" xfId="0" applyNumberFormat="1" applyFont="1" applyFill="1" applyBorder="1" applyAlignment="1">
      <alignment horizontal="right" vertical="center"/>
    </xf>
    <xf numFmtId="0" fontId="25" fillId="0" borderId="11" xfId="0" applyNumberFormat="1" applyFont="1" applyFill="1" applyBorder="1" applyAlignment="1">
      <alignment vertical="center"/>
    </xf>
    <xf numFmtId="0" fontId="26" fillId="4" borderId="4" xfId="0" applyNumberFormat="1" applyFont="1" applyFill="1" applyBorder="1" applyAlignment="1">
      <alignment vertical="center"/>
    </xf>
    <xf numFmtId="0" fontId="26" fillId="4" borderId="11" xfId="0" applyNumberFormat="1" applyFont="1" applyFill="1" applyBorder="1" applyAlignment="1">
      <alignment vertical="center"/>
    </xf>
    <xf numFmtId="49" fontId="23" fillId="0" borderId="0" xfId="0" applyNumberFormat="1" applyFont="1" applyAlignment="1">
      <alignment vertical="center"/>
    </xf>
    <xf numFmtId="0" fontId="23" fillId="0" borderId="0" xfId="0" applyFont="1" applyAlignment="1">
      <alignment vertical="center"/>
    </xf>
    <xf numFmtId="0" fontId="21" fillId="0" borderId="2" xfId="0" applyNumberFormat="1" applyFont="1" applyFill="1" applyBorder="1" applyAlignment="1">
      <alignment horizontal="center" vertical="center"/>
    </xf>
    <xf numFmtId="0" fontId="21" fillId="0" borderId="9" xfId="0" applyNumberFormat="1" applyFont="1" applyFill="1" applyBorder="1" applyAlignment="1">
      <alignment vertical="center"/>
    </xf>
    <xf numFmtId="0" fontId="21" fillId="0" borderId="12" xfId="0" applyNumberFormat="1" applyFont="1" applyFill="1" applyBorder="1" applyAlignment="1">
      <alignment horizontal="center" vertical="center"/>
    </xf>
    <xf numFmtId="0" fontId="21" fillId="0" borderId="13"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27" fillId="0" borderId="13" xfId="0" applyNumberFormat="1" applyFont="1" applyFill="1" applyBorder="1" applyAlignment="1">
      <alignment vertical="center"/>
    </xf>
    <xf numFmtId="0" fontId="26" fillId="4" borderId="14" xfId="0" applyNumberFormat="1" applyFont="1" applyFill="1" applyBorder="1" applyAlignment="1">
      <alignment vertical="center"/>
    </xf>
    <xf numFmtId="0" fontId="4" fillId="0" borderId="0" xfId="0" applyFont="1" applyBorder="1" applyAlignment="1">
      <alignment vertical="center"/>
    </xf>
    <xf numFmtId="0" fontId="29" fillId="0" borderId="15" xfId="0" applyNumberFormat="1" applyFont="1" applyFill="1" applyBorder="1" applyAlignment="1">
      <alignment horizontal="center" vertical="center"/>
    </xf>
    <xf numFmtId="0" fontId="4" fillId="0" borderId="8" xfId="0" applyNumberFormat="1" applyFont="1" applyFill="1" applyBorder="1" applyAlignment="1">
      <alignment vertical="center"/>
    </xf>
    <xf numFmtId="0" fontId="23" fillId="0" borderId="0" xfId="0" applyNumberFormat="1" applyFont="1" applyFill="1" applyBorder="1" applyAlignment="1">
      <alignment vertical="center"/>
    </xf>
    <xf numFmtId="0" fontId="4" fillId="0" borderId="0" xfId="0" applyNumberFormat="1" applyFont="1" applyAlignment="1">
      <alignment vertical="center"/>
    </xf>
    <xf numFmtId="0" fontId="5" fillId="0" borderId="0" xfId="0" applyNumberFormat="1" applyFont="1" applyAlignment="1">
      <alignment vertical="center"/>
    </xf>
    <xf numFmtId="0" fontId="6" fillId="0" borderId="0" xfId="0" applyNumberFormat="1" applyFont="1" applyAlignment="1">
      <alignment vertical="center"/>
    </xf>
    <xf numFmtId="0" fontId="35" fillId="0" borderId="0" xfId="0" applyFont="1" applyBorder="1" applyAlignment="1">
      <alignment vertical="top"/>
    </xf>
    <xf numFmtId="0" fontId="7" fillId="0" borderId="0" xfId="0" applyNumberFormat="1" applyFont="1" applyBorder="1" applyAlignment="1">
      <alignment horizontal="left"/>
    </xf>
    <xf numFmtId="0" fontId="35" fillId="0" borderId="0" xfId="0" applyNumberFormat="1" applyFont="1" applyBorder="1" applyAlignment="1">
      <alignment vertical="top"/>
    </xf>
    <xf numFmtId="0" fontId="7" fillId="0" borderId="0" xfId="0" applyNumberFormat="1" applyFont="1" applyAlignment="1">
      <alignment vertical="top"/>
    </xf>
    <xf numFmtId="0" fontId="35" fillId="0" borderId="0" xfId="0" applyNumberFormat="1" applyFont="1" applyAlignment="1">
      <alignment vertical="top"/>
    </xf>
    <xf numFmtId="0" fontId="7" fillId="0" borderId="0" xfId="0" applyFont="1" applyAlignment="1" applyProtection="1">
      <alignment horizontal="left" vertical="center"/>
      <protection/>
    </xf>
    <xf numFmtId="0" fontId="35" fillId="0" borderId="0" xfId="0" applyFont="1" applyAlignment="1">
      <alignment vertical="center"/>
    </xf>
    <xf numFmtId="0" fontId="35" fillId="0" borderId="0" xfId="0" applyNumberFormat="1" applyFont="1" applyAlignment="1">
      <alignment vertical="center"/>
    </xf>
    <xf numFmtId="0" fontId="7" fillId="0" borderId="0" xfId="0" applyNumberFormat="1" applyFont="1" applyAlignment="1">
      <alignment vertical="center"/>
    </xf>
    <xf numFmtId="0" fontId="14" fillId="2" borderId="0" xfId="0" applyFont="1" applyFill="1" applyBorder="1" applyAlignment="1">
      <alignment vertical="center"/>
    </xf>
    <xf numFmtId="0" fontId="14" fillId="2" borderId="0" xfId="0" applyFont="1" applyFill="1" applyAlignment="1">
      <alignment vertical="center"/>
    </xf>
    <xf numFmtId="0" fontId="5" fillId="2" borderId="0" xfId="0" applyFont="1" applyFill="1" applyBorder="1" applyAlignment="1">
      <alignment vertical="center"/>
    </xf>
    <xf numFmtId="49" fontId="14" fillId="2" borderId="0" xfId="0" applyNumberFormat="1" applyFont="1" applyFill="1" applyBorder="1" applyAlignment="1">
      <alignment horizontal="right" vertical="center"/>
    </xf>
    <xf numFmtId="0" fontId="5" fillId="2" borderId="0" xfId="0" applyNumberFormat="1" applyFont="1" applyFill="1" applyAlignment="1">
      <alignment vertical="center"/>
    </xf>
    <xf numFmtId="0" fontId="14"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14" fillId="2" borderId="0" xfId="0" applyNumberFormat="1" applyFont="1" applyFill="1" applyAlignment="1">
      <alignment vertical="center"/>
    </xf>
    <xf numFmtId="0" fontId="15" fillId="2" borderId="0" xfId="0" applyNumberFormat="1" applyFont="1" applyFill="1" applyBorder="1" applyAlignment="1">
      <alignment horizontal="right" vertical="center"/>
    </xf>
    <xf numFmtId="0" fontId="17" fillId="0" borderId="1" xfId="0" applyFont="1" applyBorder="1" applyAlignment="1">
      <alignment vertical="center"/>
    </xf>
    <xf numFmtId="0" fontId="4" fillId="0" borderId="1" xfId="0" applyFont="1" applyBorder="1" applyAlignment="1">
      <alignment vertical="center"/>
    </xf>
    <xf numFmtId="0" fontId="18" fillId="0" borderId="1" xfId="0" applyFont="1" applyBorder="1" applyAlignment="1">
      <alignment vertical="center"/>
    </xf>
    <xf numFmtId="0" fontId="19" fillId="0" borderId="1" xfId="0" applyNumberFormat="1" applyFont="1" applyBorder="1" applyAlignment="1">
      <alignment horizontal="right" vertical="center"/>
    </xf>
    <xf numFmtId="0" fontId="18" fillId="0" borderId="1" xfId="0" applyNumberFormat="1" applyFont="1" applyBorder="1" applyAlignment="1">
      <alignment vertical="center"/>
    </xf>
    <xf numFmtId="0" fontId="17" fillId="0" borderId="1" xfId="0" applyNumberFormat="1" applyFont="1" applyBorder="1" applyAlignment="1">
      <alignment vertical="center"/>
    </xf>
    <xf numFmtId="0" fontId="14" fillId="2" borderId="0" xfId="0" applyFont="1" applyFill="1" applyAlignment="1">
      <alignment horizontal="right" vertical="center"/>
    </xf>
    <xf numFmtId="0" fontId="14" fillId="2" borderId="0" xfId="0" applyFont="1" applyFill="1" applyAlignment="1">
      <alignment horizontal="center" vertical="center"/>
    </xf>
    <xf numFmtId="0" fontId="14" fillId="2" borderId="0" xfId="0" applyNumberFormat="1" applyFont="1" applyFill="1" applyAlignment="1">
      <alignment horizontal="center" vertical="center"/>
    </xf>
    <xf numFmtId="0" fontId="1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NumberFormat="1" applyFont="1" applyFill="1" applyAlignment="1">
      <alignment horizontal="center" vertical="center"/>
    </xf>
    <xf numFmtId="0" fontId="16" fillId="2" borderId="0" xfId="0" applyFont="1" applyFill="1" applyAlignment="1">
      <alignment horizontal="righ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4" fillId="0" borderId="0" xfId="0" applyFont="1" applyFill="1" applyAlignment="1">
      <alignment vertical="center"/>
    </xf>
    <xf numFmtId="0" fontId="20" fillId="0" borderId="0" xfId="0" applyFont="1" applyFill="1" applyAlignment="1">
      <alignment horizontal="center" vertical="center"/>
    </xf>
    <xf numFmtId="0" fontId="20" fillId="0" borderId="0" xfId="0" applyNumberFormat="1" applyFont="1" applyFill="1" applyAlignment="1">
      <alignment horizontal="center" vertical="center"/>
    </xf>
    <xf numFmtId="0" fontId="20" fillId="0" borderId="0" xfId="0" applyNumberFormat="1" applyFont="1" applyFill="1" applyAlignment="1">
      <alignment vertical="center"/>
    </xf>
    <xf numFmtId="0" fontId="21" fillId="2" borderId="0" xfId="0" applyNumberFormat="1" applyFont="1" applyFill="1" applyBorder="1" applyAlignment="1">
      <alignment horizontal="center" vertical="center"/>
    </xf>
    <xf numFmtId="0" fontId="26" fillId="0" borderId="2" xfId="0" applyNumberFormat="1" applyFont="1" applyFill="1" applyBorder="1" applyAlignment="1">
      <alignment horizontal="center" vertical="center"/>
    </xf>
    <xf numFmtId="0" fontId="21" fillId="0" borderId="0" xfId="0" applyNumberFormat="1" applyFont="1" applyFill="1" applyAlignment="1">
      <alignment vertical="center"/>
    </xf>
    <xf numFmtId="0" fontId="26" fillId="0" borderId="0" xfId="0" applyNumberFormat="1" applyFont="1" applyFill="1" applyAlignment="1">
      <alignment vertical="center"/>
    </xf>
    <xf numFmtId="0" fontId="4" fillId="4" borderId="0" xfId="0" applyNumberFormat="1" applyFont="1" applyFill="1" applyAlignment="1">
      <alignment vertical="center"/>
    </xf>
    <xf numFmtId="0" fontId="4" fillId="0" borderId="0" xfId="0" applyNumberFormat="1" applyFont="1" applyAlignment="1">
      <alignment vertical="center"/>
    </xf>
    <xf numFmtId="0" fontId="36" fillId="0" borderId="15" xfId="0" applyNumberFormat="1" applyFont="1" applyFill="1" applyBorder="1" applyAlignment="1">
      <alignment horizontal="right" vertical="center"/>
    </xf>
    <xf numFmtId="0" fontId="26" fillId="0" borderId="0" xfId="0" applyNumberFormat="1" applyFont="1" applyFill="1" applyBorder="1" applyAlignment="1">
      <alignment vertical="center"/>
    </xf>
    <xf numFmtId="0" fontId="26" fillId="0" borderId="4" xfId="0" applyNumberFormat="1" applyFont="1" applyFill="1" applyBorder="1" applyAlignment="1">
      <alignment horizontal="center" vertical="center"/>
    </xf>
    <xf numFmtId="0" fontId="25" fillId="0" borderId="14" xfId="0" applyNumberFormat="1" applyFont="1" applyFill="1" applyBorder="1" applyAlignment="1">
      <alignment horizontal="left" vertical="center"/>
    </xf>
    <xf numFmtId="0" fontId="26" fillId="0" borderId="0" xfId="0" applyNumberFormat="1" applyFont="1" applyFill="1" applyBorder="1" applyAlignment="1">
      <alignment horizontal="left" vertical="center"/>
    </xf>
    <xf numFmtId="0" fontId="23" fillId="0" borderId="0" xfId="0" applyNumberFormat="1" applyFont="1" applyFill="1" applyAlignment="1">
      <alignment vertical="center"/>
    </xf>
    <xf numFmtId="0" fontId="28" fillId="5" borderId="8" xfId="0" applyNumberFormat="1" applyFont="1" applyFill="1" applyBorder="1" applyAlignment="1">
      <alignment horizontal="right" vertical="center"/>
    </xf>
    <xf numFmtId="0" fontId="25" fillId="0" borderId="2" xfId="0" applyNumberFormat="1" applyFont="1" applyFill="1" applyBorder="1" applyAlignment="1">
      <alignment horizontal="left" vertical="center"/>
    </xf>
    <xf numFmtId="0" fontId="36" fillId="0" borderId="2" xfId="0" applyNumberFormat="1" applyFont="1" applyFill="1" applyBorder="1" applyAlignment="1">
      <alignment horizontal="right" vertical="center"/>
    </xf>
    <xf numFmtId="0" fontId="26" fillId="0" borderId="6" xfId="0" applyNumberFormat="1" applyFont="1" applyFill="1" applyBorder="1" applyAlignment="1">
      <alignment horizontal="center" vertical="center"/>
    </xf>
    <xf numFmtId="0" fontId="26" fillId="0" borderId="8" xfId="0" applyNumberFormat="1" applyFont="1" applyFill="1" applyBorder="1" applyAlignment="1">
      <alignment vertical="center"/>
    </xf>
    <xf numFmtId="0" fontId="37" fillId="0" borderId="0" xfId="0" applyNumberFormat="1" applyFont="1" applyFill="1" applyBorder="1" applyAlignment="1">
      <alignment vertical="center"/>
    </xf>
    <xf numFmtId="0" fontId="36" fillId="0" borderId="0" xfId="0" applyNumberFormat="1" applyFont="1" applyFill="1" applyBorder="1" applyAlignment="1">
      <alignment horizontal="right" vertical="center"/>
    </xf>
    <xf numFmtId="0" fontId="22" fillId="0" borderId="0"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8" xfId="0" applyNumberFormat="1" applyFont="1" applyFill="1" applyBorder="1" applyAlignment="1">
      <alignment horizontal="center" vertical="center"/>
    </xf>
    <xf numFmtId="0" fontId="4" fillId="0" borderId="0" xfId="0" applyNumberFormat="1" applyFont="1" applyFill="1" applyAlignment="1">
      <alignment vertical="center"/>
    </xf>
    <xf numFmtId="0" fontId="26" fillId="0" borderId="0" xfId="0" applyNumberFormat="1" applyFont="1" applyFill="1" applyAlignment="1">
      <alignment horizontal="center" vertical="center"/>
    </xf>
    <xf numFmtId="0" fontId="26" fillId="0" borderId="8" xfId="0" applyNumberFormat="1" applyFont="1" applyFill="1" applyBorder="1" applyAlignment="1">
      <alignment horizontal="left" vertical="center"/>
    </xf>
    <xf numFmtId="0" fontId="36" fillId="0" borderId="6" xfId="0" applyNumberFormat="1" applyFont="1" applyFill="1" applyBorder="1" applyAlignment="1">
      <alignment horizontal="right" vertical="center"/>
    </xf>
    <xf numFmtId="0" fontId="36" fillId="0" borderId="8" xfId="0" applyNumberFormat="1" applyFont="1" applyFill="1" applyBorder="1" applyAlignment="1">
      <alignment horizontal="right" vertical="center"/>
    </xf>
    <xf numFmtId="0" fontId="26" fillId="0" borderId="11" xfId="0" applyNumberFormat="1" applyFont="1" applyFill="1" applyBorder="1" applyAlignment="1">
      <alignment vertical="center"/>
    </xf>
    <xf numFmtId="0" fontId="26" fillId="4" borderId="0" xfId="0" applyNumberFormat="1" applyFont="1" applyFill="1" applyBorder="1" applyAlignment="1">
      <alignment horizontal="right" vertical="center"/>
    </xf>
    <xf numFmtId="0" fontId="26" fillId="4" borderId="2" xfId="0" applyNumberFormat="1" applyFont="1" applyFill="1" applyBorder="1" applyAlignment="1">
      <alignment horizontal="right" vertical="center"/>
    </xf>
    <xf numFmtId="0" fontId="36" fillId="4" borderId="0" xfId="0" applyNumberFormat="1" applyFont="1" applyFill="1" applyBorder="1" applyAlignment="1">
      <alignment horizontal="right" vertical="center"/>
    </xf>
    <xf numFmtId="0" fontId="21" fillId="4" borderId="0" xfId="0" applyFont="1" applyFill="1" applyBorder="1" applyAlignment="1">
      <alignment horizontal="center" vertical="center"/>
    </xf>
    <xf numFmtId="49" fontId="21" fillId="4" borderId="0" xfId="0" applyNumberFormat="1" applyFont="1" applyFill="1" applyBorder="1" applyAlignment="1">
      <alignment horizontal="center" vertical="center"/>
    </xf>
    <xf numFmtId="1" fontId="21" fillId="4" borderId="0" xfId="0" applyNumberFormat="1" applyFont="1" applyFill="1" applyBorder="1" applyAlignment="1">
      <alignment horizontal="center" vertical="center"/>
    </xf>
    <xf numFmtId="49" fontId="23" fillId="0" borderId="0" xfId="0" applyNumberFormat="1" applyFont="1" applyBorder="1" applyAlignment="1">
      <alignment vertical="center"/>
    </xf>
    <xf numFmtId="49" fontId="21" fillId="0" borderId="0" xfId="0" applyNumberFormat="1" applyFont="1" applyBorder="1" applyAlignment="1">
      <alignment vertical="center"/>
    </xf>
    <xf numFmtId="49" fontId="4" fillId="0" borderId="0" xfId="0" applyNumberFormat="1" applyFont="1" applyBorder="1" applyAlignment="1">
      <alignment vertical="center"/>
    </xf>
    <xf numFmtId="49" fontId="26" fillId="0" borderId="0" xfId="0" applyNumberFormat="1" applyFont="1" applyBorder="1" applyAlignment="1">
      <alignment horizontal="center" vertical="center"/>
    </xf>
    <xf numFmtId="49"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49" fontId="21" fillId="0" borderId="0" xfId="0" applyNumberFormat="1" applyFont="1" applyAlignment="1">
      <alignment vertical="center"/>
    </xf>
    <xf numFmtId="49" fontId="4" fillId="0" borderId="0" xfId="0" applyNumberFormat="1" applyFont="1" applyAlignment="1">
      <alignment vertical="center"/>
    </xf>
    <xf numFmtId="49" fontId="26" fillId="0" borderId="0" xfId="0" applyNumberFormat="1" applyFont="1" applyAlignment="1">
      <alignment horizontal="center" vertical="center"/>
    </xf>
    <xf numFmtId="49" fontId="25" fillId="0" borderId="0" xfId="0" applyNumberFormat="1" applyFont="1" applyFill="1" applyAlignment="1">
      <alignment horizontal="right" vertical="center"/>
    </xf>
    <xf numFmtId="0" fontId="26" fillId="0" borderId="15" xfId="0" applyNumberFormat="1" applyFont="1" applyFill="1" applyBorder="1" applyAlignment="1">
      <alignment horizontal="right" vertical="center"/>
    </xf>
    <xf numFmtId="0" fontId="20" fillId="5" borderId="8" xfId="0" applyNumberFormat="1" applyFont="1" applyFill="1" applyBorder="1" applyAlignment="1">
      <alignment horizontal="right" vertical="center"/>
    </xf>
    <xf numFmtId="0" fontId="26" fillId="0" borderId="2" xfId="0" applyNumberFormat="1" applyFont="1" applyFill="1" applyBorder="1" applyAlignment="1">
      <alignment horizontal="right" vertical="center"/>
    </xf>
    <xf numFmtId="0" fontId="26" fillId="0" borderId="0" xfId="0" applyNumberFormat="1" applyFont="1" applyFill="1" applyBorder="1" applyAlignment="1">
      <alignment horizontal="right" vertical="center"/>
    </xf>
    <xf numFmtId="0" fontId="26" fillId="0" borderId="6" xfId="0" applyNumberFormat="1" applyFont="1" applyFill="1" applyBorder="1" applyAlignment="1">
      <alignment horizontal="right" vertical="center"/>
    </xf>
    <xf numFmtId="0" fontId="26" fillId="0" borderId="8" xfId="0" applyNumberFormat="1" applyFont="1" applyFill="1" applyBorder="1" applyAlignment="1">
      <alignment horizontal="right" vertical="center"/>
    </xf>
    <xf numFmtId="0" fontId="25" fillId="0" borderId="0" xfId="0" applyNumberFormat="1" applyFont="1" applyFill="1" applyBorder="1" applyAlignment="1">
      <alignment horizontal="left" vertical="center"/>
    </xf>
    <xf numFmtId="0" fontId="20" fillId="0" borderId="0" xfId="0" applyNumberFormat="1" applyFont="1" applyFill="1" applyBorder="1" applyAlignment="1">
      <alignment horizontal="right" vertical="center"/>
    </xf>
    <xf numFmtId="0" fontId="23" fillId="0" borderId="0" xfId="0" applyFont="1" applyFill="1" applyAlignment="1">
      <alignment horizontal="left" vertical="center"/>
    </xf>
    <xf numFmtId="0" fontId="26" fillId="0" borderId="4" xfId="0" applyNumberFormat="1" applyFont="1" applyFill="1" applyBorder="1" applyAlignment="1">
      <alignment vertical="center"/>
    </xf>
    <xf numFmtId="49" fontId="21" fillId="0" borderId="2" xfId="0" applyNumberFormat="1" applyFont="1" applyFill="1" applyBorder="1" applyAlignment="1">
      <alignment vertical="center"/>
    </xf>
    <xf numFmtId="49" fontId="26" fillId="0" borderId="6" xfId="0" applyNumberFormat="1" applyFont="1" applyFill="1" applyBorder="1" applyAlignment="1">
      <alignment vertical="center"/>
    </xf>
    <xf numFmtId="49" fontId="21" fillId="0" borderId="0" xfId="0" applyNumberFormat="1" applyFont="1" applyFill="1" applyAlignment="1">
      <alignment vertical="center"/>
    </xf>
    <xf numFmtId="49" fontId="26" fillId="0" borderId="0" xfId="0" applyNumberFormat="1" applyFont="1" applyFill="1" applyAlignment="1">
      <alignment vertical="center"/>
    </xf>
    <xf numFmtId="49" fontId="32" fillId="0" borderId="0" xfId="0" applyNumberFormat="1" applyFont="1" applyFill="1" applyBorder="1" applyAlignment="1">
      <alignment vertical="center"/>
    </xf>
    <xf numFmtId="49" fontId="33" fillId="0" borderId="0" xfId="0" applyNumberFormat="1" applyFont="1" applyFill="1" applyBorder="1" applyAlignment="1">
      <alignment vertical="center"/>
    </xf>
    <xf numFmtId="49" fontId="32" fillId="0" borderId="0" xfId="0" applyNumberFormat="1" applyFont="1" applyFill="1" applyAlignment="1">
      <alignment vertical="center"/>
    </xf>
    <xf numFmtId="49" fontId="33" fillId="0" borderId="0" xfId="0" applyNumberFormat="1" applyFont="1" applyFill="1" applyAlignment="1">
      <alignment vertical="center"/>
    </xf>
    <xf numFmtId="0" fontId="4" fillId="0" borderId="0" xfId="0" applyNumberFormat="1" applyFont="1" applyFill="1" applyAlignment="1">
      <alignment vertical="center"/>
    </xf>
    <xf numFmtId="0" fontId="5" fillId="0" borderId="0" xfId="0" applyNumberFormat="1" applyFont="1" applyFill="1" applyAlignment="1">
      <alignment vertical="center"/>
    </xf>
    <xf numFmtId="0" fontId="6" fillId="0" borderId="0" xfId="0" applyNumberFormat="1" applyFont="1" applyFill="1" applyAlignment="1">
      <alignment vertical="center"/>
    </xf>
    <xf numFmtId="0" fontId="4" fillId="0" borderId="0" xfId="0" applyFont="1" applyFill="1" applyAlignment="1">
      <alignment vertical="center"/>
    </xf>
    <xf numFmtId="49" fontId="38" fillId="0" borderId="0" xfId="0" applyNumberFormat="1" applyFont="1" applyFill="1" applyAlignment="1">
      <alignment horizontal="right" vertical="center"/>
    </xf>
    <xf numFmtId="0" fontId="28" fillId="0" borderId="0" xfId="0" applyNumberFormat="1" applyFont="1" applyFill="1" applyBorder="1" applyAlignment="1">
      <alignment horizontal="right" vertical="center"/>
    </xf>
    <xf numFmtId="0" fontId="12" fillId="0" borderId="0" xfId="0" applyFont="1" applyAlignment="1">
      <alignment vertical="center"/>
    </xf>
    <xf numFmtId="0" fontId="39" fillId="0" borderId="0" xfId="0" applyFont="1" applyAlignment="1">
      <alignment vertical="center"/>
    </xf>
    <xf numFmtId="0" fontId="12" fillId="0" borderId="0" xfId="0" applyNumberFormat="1" applyFont="1" applyAlignment="1">
      <alignment vertical="center"/>
    </xf>
    <xf numFmtId="0" fontId="39" fillId="0" borderId="0" xfId="0" applyNumberFormat="1" applyFont="1" applyAlignment="1">
      <alignment vertical="center"/>
    </xf>
    <xf numFmtId="0" fontId="40" fillId="0" borderId="0" xfId="0" applyNumberFormat="1" applyFont="1" applyAlignment="1">
      <alignment vertical="center"/>
    </xf>
    <xf numFmtId="0" fontId="4" fillId="0" borderId="0" xfId="0" applyNumberFormat="1" applyFont="1" applyBorder="1" applyAlignment="1">
      <alignment vertical="center"/>
    </xf>
    <xf numFmtId="49" fontId="2" fillId="0" borderId="0" xfId="0" applyNumberFormat="1" applyFont="1" applyFill="1" applyBorder="1" applyAlignment="1">
      <alignment vertical="center"/>
    </xf>
    <xf numFmtId="0" fontId="14" fillId="0" borderId="0" xfId="0" applyNumberFormat="1" applyFont="1" applyAlignment="1">
      <alignment vertical="center"/>
    </xf>
    <xf numFmtId="0" fontId="7" fillId="0" borderId="0" xfId="0" applyNumberFormat="1" applyFont="1" applyBorder="1" applyAlignment="1">
      <alignment vertical="top"/>
    </xf>
    <xf numFmtId="0" fontId="14" fillId="2" borderId="0" xfId="0" applyNumberFormat="1" applyFont="1" applyFill="1" applyBorder="1" applyAlignment="1">
      <alignment horizontal="right" vertical="center"/>
    </xf>
    <xf numFmtId="0" fontId="17" fillId="0" borderId="1" xfId="0" applyNumberFormat="1" applyFont="1" applyBorder="1" applyAlignment="1">
      <alignment horizontal="right" vertical="center"/>
    </xf>
    <xf numFmtId="49" fontId="17" fillId="0" borderId="1" xfId="0" applyNumberFormat="1" applyFont="1" applyBorder="1" applyAlignment="1">
      <alignment horizontal="right" vertical="center"/>
    </xf>
    <xf numFmtId="0" fontId="16" fillId="0" borderId="0" xfId="0" applyNumberFormat="1" applyFont="1" applyFill="1" applyAlignment="1">
      <alignment vertical="center"/>
    </xf>
    <xf numFmtId="0" fontId="21" fillId="0" borderId="14" xfId="0" applyNumberFormat="1" applyFont="1" applyFill="1" applyBorder="1" applyAlignment="1">
      <alignment horizontal="left" vertical="center"/>
    </xf>
    <xf numFmtId="0" fontId="21" fillId="0" borderId="2" xfId="0" applyNumberFormat="1" applyFont="1" applyFill="1" applyBorder="1" applyAlignment="1">
      <alignment horizontal="left" vertical="center"/>
    </xf>
    <xf numFmtId="0" fontId="21" fillId="0" borderId="2" xfId="0" applyNumberFormat="1" applyFont="1" applyFill="1" applyBorder="1" applyAlignment="1">
      <alignment horizontal="right" vertical="center"/>
    </xf>
    <xf numFmtId="0" fontId="21" fillId="0" borderId="8" xfId="0" applyNumberFormat="1" applyFont="1" applyFill="1" applyBorder="1" applyAlignment="1">
      <alignment vertical="center"/>
    </xf>
    <xf numFmtId="0" fontId="21" fillId="0" borderId="0" xfId="0" applyNumberFormat="1" applyFont="1" applyFill="1" applyBorder="1" applyAlignment="1">
      <alignment horizontal="right" vertical="center"/>
    </xf>
    <xf numFmtId="0" fontId="21" fillId="0" borderId="8" xfId="0" applyNumberFormat="1" applyFont="1" applyFill="1" applyBorder="1" applyAlignment="1">
      <alignment horizontal="left" vertical="center"/>
    </xf>
    <xf numFmtId="0" fontId="21" fillId="0" borderId="6" xfId="0" applyNumberFormat="1" applyFont="1" applyFill="1" applyBorder="1" applyAlignment="1">
      <alignment horizontal="right" vertical="center"/>
    </xf>
    <xf numFmtId="0" fontId="21" fillId="0" borderId="8" xfId="0" applyNumberFormat="1" applyFont="1" applyFill="1" applyBorder="1" applyAlignment="1">
      <alignment horizontal="right" vertical="center"/>
    </xf>
    <xf numFmtId="0" fontId="7" fillId="0" borderId="2"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0" applyNumberFormat="1" applyFont="1" applyFill="1" applyAlignment="1">
      <alignment vertical="center"/>
    </xf>
    <xf numFmtId="0" fontId="0" fillId="0" borderId="0" xfId="0" applyAlignment="1">
      <alignment vertical="center"/>
    </xf>
    <xf numFmtId="0" fontId="4" fillId="0" borderId="0" xfId="0" applyFont="1" applyAlignment="1">
      <alignment horizontal="center" vertical="center"/>
    </xf>
    <xf numFmtId="0" fontId="23" fillId="0" borderId="2" xfId="0" applyNumberFormat="1" applyFont="1" applyFill="1" applyBorder="1" applyAlignment="1">
      <alignment/>
    </xf>
    <xf numFmtId="0" fontId="27" fillId="0" borderId="0" xfId="0" applyNumberFormat="1" applyFont="1" applyFill="1" applyAlignment="1">
      <alignment/>
    </xf>
    <xf numFmtId="0" fontId="21" fillId="0" borderId="0" xfId="0" applyNumberFormat="1" applyFont="1" applyFill="1" applyBorder="1" applyAlignment="1">
      <alignment/>
    </xf>
    <xf numFmtId="0" fontId="25" fillId="0" borderId="0" xfId="0" applyNumberFormat="1" applyFont="1" applyFill="1" applyAlignment="1">
      <alignment/>
    </xf>
    <xf numFmtId="0" fontId="22" fillId="3" borderId="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29" fillId="0" borderId="11" xfId="0" applyNumberFormat="1" applyFont="1" applyFill="1" applyBorder="1" applyAlignment="1">
      <alignment horizontal="center" vertical="center"/>
    </xf>
    <xf numFmtId="0" fontId="29" fillId="0" borderId="2" xfId="0" applyNumberFormat="1" applyFont="1" applyFill="1" applyBorder="1" applyAlignment="1">
      <alignment horizontal="center" vertical="center"/>
    </xf>
    <xf numFmtId="0" fontId="7" fillId="4" borderId="0" xfId="0" applyNumberFormat="1" applyFont="1" applyFill="1" applyBorder="1" applyAlignment="1">
      <alignment horizontal="right" vertical="center"/>
    </xf>
    <xf numFmtId="0" fontId="4" fillId="0" borderId="6" xfId="0" applyNumberFormat="1" applyFont="1" applyFill="1" applyBorder="1" applyAlignment="1">
      <alignment horizontal="center" vertical="center"/>
    </xf>
    <xf numFmtId="0" fontId="7" fillId="4" borderId="0" xfId="0" applyNumberFormat="1" applyFont="1" applyFill="1" applyBorder="1" applyAlignment="1">
      <alignment horizontal="center" vertical="center"/>
    </xf>
    <xf numFmtId="0" fontId="4" fillId="0" borderId="2"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4" borderId="2" xfId="0" applyNumberFormat="1" applyFont="1" applyFill="1" applyBorder="1" applyAlignment="1">
      <alignment horizontal="center" vertical="center"/>
    </xf>
    <xf numFmtId="0" fontId="4" fillId="4" borderId="6" xfId="0" applyNumberFormat="1" applyFont="1" applyFill="1" applyBorder="1" applyAlignment="1">
      <alignment horizontal="center" vertical="center"/>
    </xf>
    <xf numFmtId="0" fontId="29" fillId="0" borderId="4"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0" fontId="29" fillId="0" borderId="8" xfId="0" applyNumberFormat="1" applyFont="1" applyFill="1" applyBorder="1" applyAlignment="1">
      <alignment horizontal="center" vertical="center"/>
    </xf>
    <xf numFmtId="0" fontId="29" fillId="0" borderId="6"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49" fontId="23" fillId="0" borderId="0" xfId="0" applyNumberFormat="1" applyFont="1" applyFill="1" applyBorder="1" applyAlignment="1">
      <alignment horizontal="right" vertical="center"/>
    </xf>
    <xf numFmtId="0" fontId="23" fillId="0" borderId="0" xfId="0" applyNumberFormat="1" applyFont="1" applyFill="1" applyBorder="1" applyAlignment="1">
      <alignment horizontal="left" vertical="center"/>
    </xf>
    <xf numFmtId="0" fontId="23"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4" fillId="0" borderId="14"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9"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8" xfId="0" applyNumberFormat="1" applyFont="1" applyFill="1" applyBorder="1" applyAlignment="1">
      <alignment horizontal="righ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4" fillId="0" borderId="11"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dxfs count="9">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b val="0"/>
        <i val="0"/>
      </font>
      <border/>
    </dxf>
    <dxf>
      <font>
        <color rgb="FFFFFFFF"/>
      </font>
      <border/>
    </dxf>
    <dxf>
      <font>
        <color rgb="FFFFFFFF"/>
      </font>
      <fill>
        <patternFill>
          <bgColor rgb="FFCCFFCC"/>
        </patternFill>
      </fill>
      <border/>
    </dxf>
    <dxf>
      <font>
        <b/>
        <i val="0"/>
        <color rgb="FF000000"/>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47625</xdr:rowOff>
    </xdr:from>
    <xdr:to>
      <xdr:col>5</xdr:col>
      <xdr:colOff>152400</xdr:colOff>
      <xdr:row>8</xdr:row>
      <xdr:rowOff>0</xdr:rowOff>
    </xdr:to>
    <xdr:sp>
      <xdr:nvSpPr>
        <xdr:cNvPr id="1" name="Line 4"/>
        <xdr:cNvSpPr>
          <a:spLocks/>
        </xdr:cNvSpPr>
      </xdr:nvSpPr>
      <xdr:spPr>
        <a:xfrm flipH="1">
          <a:off x="600075" y="485775"/>
          <a:ext cx="8572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161925</xdr:colOff>
      <xdr:row>3</xdr:row>
      <xdr:rowOff>38100</xdr:rowOff>
    </xdr:from>
    <xdr:to>
      <xdr:col>6</xdr:col>
      <xdr:colOff>9525</xdr:colOff>
      <xdr:row>8</xdr:row>
      <xdr:rowOff>0</xdr:rowOff>
    </xdr:to>
    <xdr:sp>
      <xdr:nvSpPr>
        <xdr:cNvPr id="2" name="Line 5"/>
        <xdr:cNvSpPr>
          <a:spLocks/>
        </xdr:cNvSpPr>
      </xdr:nvSpPr>
      <xdr:spPr>
        <a:xfrm>
          <a:off x="1466850" y="476250"/>
          <a:ext cx="8858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0</xdr:colOff>
      <xdr:row>51</xdr:row>
      <xdr:rowOff>28575</xdr:rowOff>
    </xdr:from>
    <xdr:to>
      <xdr:col>5</xdr:col>
      <xdr:colOff>209550</xdr:colOff>
      <xdr:row>56</xdr:row>
      <xdr:rowOff>0</xdr:rowOff>
    </xdr:to>
    <xdr:sp>
      <xdr:nvSpPr>
        <xdr:cNvPr id="3" name="Line 6"/>
        <xdr:cNvSpPr>
          <a:spLocks/>
        </xdr:cNvSpPr>
      </xdr:nvSpPr>
      <xdr:spPr>
        <a:xfrm flipH="1">
          <a:off x="600075" y="7229475"/>
          <a:ext cx="9144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209550</xdr:colOff>
      <xdr:row>51</xdr:row>
      <xdr:rowOff>28575</xdr:rowOff>
    </xdr:from>
    <xdr:to>
      <xdr:col>7</xdr:col>
      <xdr:colOff>9525</xdr:colOff>
      <xdr:row>56</xdr:row>
      <xdr:rowOff>0</xdr:rowOff>
    </xdr:to>
    <xdr:sp>
      <xdr:nvSpPr>
        <xdr:cNvPr id="4" name="Line 7"/>
        <xdr:cNvSpPr>
          <a:spLocks/>
        </xdr:cNvSpPr>
      </xdr:nvSpPr>
      <xdr:spPr>
        <a:xfrm>
          <a:off x="1514475" y="7229475"/>
          <a:ext cx="9334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27506;&#320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27506;&#320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5&#27506;&#3206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50&#27506;&#3206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5&#27506;&#3206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0&#27506;&#3206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65&#27506;&#3206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70&#27506;&#3206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75&#27506;&#320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男單35(16)"/>
      <sheetName val="男雙35(16)"/>
    </sheetNames>
    <sheetDataSet>
      <sheetData sheetId="0">
        <row r="6">
          <cell r="A6" t="str">
            <v>99年宏凱盃</v>
          </cell>
        </row>
        <row r="8">
          <cell r="A8" t="str">
            <v>全國壯年網球排名錦標賽</v>
          </cell>
        </row>
        <row r="10">
          <cell r="A10" t="str">
            <v>2010/11/13-15</v>
          </cell>
          <cell r="C10" t="str">
            <v>台中市</v>
          </cell>
          <cell r="E10" t="str">
            <v>王正松</v>
          </cell>
        </row>
      </sheetData>
      <sheetData sheetId="1">
        <row r="7">
          <cell r="A7">
            <v>1</v>
          </cell>
          <cell r="B7" t="str">
            <v>邱永鎮</v>
          </cell>
          <cell r="D7" t="str">
            <v>台中市</v>
          </cell>
          <cell r="P7">
            <v>1</v>
          </cell>
        </row>
        <row r="8">
          <cell r="A8">
            <v>2</v>
          </cell>
          <cell r="B8" t="str">
            <v>陳銘曲</v>
          </cell>
          <cell r="D8" t="str">
            <v>雲林縣</v>
          </cell>
          <cell r="P8">
            <v>2</v>
          </cell>
        </row>
        <row r="9">
          <cell r="A9">
            <v>3</v>
          </cell>
          <cell r="B9" t="str">
            <v>謝和龍</v>
          </cell>
          <cell r="D9" t="str">
            <v>台南市</v>
          </cell>
          <cell r="P9">
            <v>5</v>
          </cell>
        </row>
        <row r="10">
          <cell r="A10">
            <v>4</v>
          </cell>
          <cell r="B10" t="str">
            <v>李其旺</v>
          </cell>
          <cell r="D10" t="str">
            <v>台中市</v>
          </cell>
          <cell r="P10">
            <v>8</v>
          </cell>
        </row>
        <row r="11">
          <cell r="A11">
            <v>5</v>
          </cell>
          <cell r="B11" t="str">
            <v>吳垂楊</v>
          </cell>
          <cell r="D11" t="str">
            <v>嘉義市</v>
          </cell>
          <cell r="P11">
            <v>10</v>
          </cell>
        </row>
        <row r="12">
          <cell r="A12">
            <v>6</v>
          </cell>
          <cell r="B12" t="str">
            <v>林文政</v>
          </cell>
          <cell r="D12" t="str">
            <v>台中市</v>
          </cell>
          <cell r="P12">
            <v>10</v>
          </cell>
        </row>
        <row r="13">
          <cell r="A13">
            <v>7</v>
          </cell>
          <cell r="B13" t="str">
            <v>曾彥杰</v>
          </cell>
          <cell r="D13" t="str">
            <v>台中市</v>
          </cell>
          <cell r="P13">
            <v>14</v>
          </cell>
        </row>
        <row r="14">
          <cell r="A14">
            <v>8</v>
          </cell>
          <cell r="B14" t="str">
            <v>林佑城</v>
          </cell>
          <cell r="D14" t="str">
            <v>台中市</v>
          </cell>
          <cell r="P14">
            <v>14</v>
          </cell>
        </row>
        <row r="15">
          <cell r="A15">
            <v>9</v>
          </cell>
          <cell r="B15" t="str">
            <v>謝憲宜</v>
          </cell>
          <cell r="D15" t="str">
            <v>雲林縣</v>
          </cell>
        </row>
        <row r="16">
          <cell r="A16">
            <v>10</v>
          </cell>
          <cell r="B16" t="str">
            <v>廖遠志</v>
          </cell>
          <cell r="D16" t="str">
            <v>台中市</v>
          </cell>
        </row>
        <row r="17">
          <cell r="A17">
            <v>11</v>
          </cell>
          <cell r="B17" t="str">
            <v>李聖傑</v>
          </cell>
          <cell r="D17" t="str">
            <v>台北市</v>
          </cell>
        </row>
        <row r="18">
          <cell r="A18">
            <v>12</v>
          </cell>
          <cell r="B18" t="str">
            <v>林威仰</v>
          </cell>
          <cell r="D18" t="str">
            <v>台中市</v>
          </cell>
        </row>
        <row r="19">
          <cell r="A19">
            <v>13</v>
          </cell>
          <cell r="B19" t="str">
            <v>劉維華</v>
          </cell>
          <cell r="D19" t="str">
            <v>台中市</v>
          </cell>
        </row>
        <row r="20">
          <cell r="A20">
            <v>14</v>
          </cell>
          <cell r="B20" t="str">
            <v>張碧峰</v>
          </cell>
          <cell r="D20" t="str">
            <v>台中市</v>
          </cell>
        </row>
        <row r="21">
          <cell r="A21">
            <v>15</v>
          </cell>
          <cell r="B21" t="str">
            <v>蕭國偉</v>
          </cell>
          <cell r="D21" t="str">
            <v>台中市</v>
          </cell>
        </row>
        <row r="22">
          <cell r="A22">
            <v>16</v>
          </cell>
          <cell r="B22" t="str">
            <v>詹程翔</v>
          </cell>
          <cell r="D22" t="str">
            <v>桃園縣</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吳仁智</v>
          </cell>
          <cell r="D8" t="str">
            <v>台中縣</v>
          </cell>
          <cell r="E8">
            <v>1</v>
          </cell>
          <cell r="G8" t="str">
            <v>吳仁欽</v>
          </cell>
          <cell r="I8" t="str">
            <v>台中縣</v>
          </cell>
          <cell r="M8">
            <v>1</v>
          </cell>
          <cell r="Q8">
            <v>999</v>
          </cell>
          <cell r="R8">
            <v>999</v>
          </cell>
          <cell r="U8">
            <v>2</v>
          </cell>
        </row>
        <row r="9">
          <cell r="A9">
            <v>2</v>
          </cell>
          <cell r="B9" t="str">
            <v>邱永鎮</v>
          </cell>
          <cell r="D9" t="str">
            <v>台中市</v>
          </cell>
          <cell r="E9">
            <v>4</v>
          </cell>
          <cell r="G9" t="str">
            <v>林文政</v>
          </cell>
          <cell r="I9" t="str">
            <v>台中市</v>
          </cell>
          <cell r="M9">
            <v>5</v>
          </cell>
          <cell r="Q9">
            <v>999</v>
          </cell>
          <cell r="R9">
            <v>999</v>
          </cell>
          <cell r="U9">
            <v>9</v>
          </cell>
        </row>
        <row r="10">
          <cell r="A10">
            <v>3</v>
          </cell>
          <cell r="B10" t="str">
            <v>謝憲宜</v>
          </cell>
          <cell r="D10" t="str">
            <v>雲林縣</v>
          </cell>
          <cell r="E10">
            <v>10</v>
          </cell>
          <cell r="G10" t="str">
            <v>韓文喆</v>
          </cell>
          <cell r="I10" t="str">
            <v>雲林縣</v>
          </cell>
          <cell r="M10">
            <v>10</v>
          </cell>
          <cell r="Q10">
            <v>999</v>
          </cell>
          <cell r="R10">
            <v>999</v>
          </cell>
          <cell r="U10">
            <v>20</v>
          </cell>
        </row>
        <row r="11">
          <cell r="A11">
            <v>4</v>
          </cell>
          <cell r="B11" t="str">
            <v>陳銘曲</v>
          </cell>
          <cell r="D11" t="str">
            <v>雲林縣</v>
          </cell>
          <cell r="E11">
            <v>16</v>
          </cell>
          <cell r="G11" t="str">
            <v>顏嘉宏</v>
          </cell>
          <cell r="M11">
            <v>16</v>
          </cell>
          <cell r="Q11">
            <v>999</v>
          </cell>
          <cell r="R11">
            <v>999</v>
          </cell>
          <cell r="U11">
            <v>32</v>
          </cell>
        </row>
        <row r="12">
          <cell r="A12">
            <v>5</v>
          </cell>
          <cell r="B12" t="str">
            <v>吳垂楊</v>
          </cell>
          <cell r="D12" t="str">
            <v>嘉義市</v>
          </cell>
          <cell r="E12">
            <v>16</v>
          </cell>
          <cell r="G12" t="str">
            <v>張道宜</v>
          </cell>
          <cell r="I12" t="str">
            <v>嘉義市</v>
          </cell>
          <cell r="Q12">
            <v>999</v>
          </cell>
          <cell r="R12">
            <v>999</v>
          </cell>
          <cell r="U12">
            <v>0</v>
          </cell>
        </row>
        <row r="13">
          <cell r="A13">
            <v>6</v>
          </cell>
          <cell r="B13" t="str">
            <v>劉永慶</v>
          </cell>
          <cell r="D13" t="str">
            <v>台中市</v>
          </cell>
          <cell r="E13">
            <v>16</v>
          </cell>
          <cell r="G13" t="str">
            <v>曾彥杰</v>
          </cell>
          <cell r="I13" t="str">
            <v>台中市</v>
          </cell>
          <cell r="Q13">
            <v>999</v>
          </cell>
          <cell r="R13">
            <v>999</v>
          </cell>
          <cell r="U13">
            <v>0</v>
          </cell>
        </row>
        <row r="14">
          <cell r="A14">
            <v>7</v>
          </cell>
          <cell r="B14" t="str">
            <v>白文華</v>
          </cell>
          <cell r="D14" t="str">
            <v>台中市</v>
          </cell>
          <cell r="E14">
            <v>16</v>
          </cell>
          <cell r="G14" t="str">
            <v>邱盛傳</v>
          </cell>
          <cell r="I14" t="str">
            <v>台中市</v>
          </cell>
          <cell r="Q14">
            <v>999</v>
          </cell>
          <cell r="R14">
            <v>999</v>
          </cell>
          <cell r="U14">
            <v>0</v>
          </cell>
        </row>
        <row r="15">
          <cell r="A15">
            <v>8</v>
          </cell>
          <cell r="B15" t="str">
            <v>李其旺</v>
          </cell>
          <cell r="D15" t="str">
            <v>台中市</v>
          </cell>
          <cell r="E15">
            <v>16</v>
          </cell>
          <cell r="G15" t="str">
            <v>洪大欽</v>
          </cell>
          <cell r="I15" t="str">
            <v>台中市</v>
          </cell>
          <cell r="Q15">
            <v>999</v>
          </cell>
          <cell r="R15">
            <v>999</v>
          </cell>
          <cell r="U15">
            <v>0</v>
          </cell>
        </row>
        <row r="16">
          <cell r="A16">
            <v>9</v>
          </cell>
          <cell r="B16" t="str">
            <v>葉家宏</v>
          </cell>
          <cell r="D16" t="str">
            <v>台北市</v>
          </cell>
          <cell r="G16" t="str">
            <v>廖遠志</v>
          </cell>
          <cell r="I16" t="str">
            <v>台中市</v>
          </cell>
          <cell r="Q16">
            <v>999</v>
          </cell>
          <cell r="R16">
            <v>999</v>
          </cell>
          <cell r="U16">
            <v>0</v>
          </cell>
        </row>
        <row r="17">
          <cell r="A17">
            <v>10</v>
          </cell>
          <cell r="B17" t="str">
            <v>郭繼華</v>
          </cell>
          <cell r="D17" t="str">
            <v>台北市</v>
          </cell>
          <cell r="G17" t="str">
            <v>李聖傑</v>
          </cell>
          <cell r="I17" t="str">
            <v>台北市</v>
          </cell>
          <cell r="Q17">
            <v>999</v>
          </cell>
          <cell r="R17">
            <v>999</v>
          </cell>
          <cell r="U17">
            <v>0</v>
          </cell>
        </row>
        <row r="18">
          <cell r="A18">
            <v>11</v>
          </cell>
          <cell r="B18" t="str">
            <v>曾國慶</v>
          </cell>
          <cell r="D18" t="str">
            <v>台中市</v>
          </cell>
          <cell r="G18" t="str">
            <v>林威仰</v>
          </cell>
          <cell r="I18" t="str">
            <v>台中市</v>
          </cell>
          <cell r="Q18">
            <v>999</v>
          </cell>
          <cell r="R18">
            <v>999</v>
          </cell>
          <cell r="U18">
            <v>0</v>
          </cell>
        </row>
        <row r="19">
          <cell r="A19">
            <v>12</v>
          </cell>
          <cell r="B19" t="str">
            <v>張碧峰</v>
          </cell>
          <cell r="D19" t="str">
            <v>台中市</v>
          </cell>
          <cell r="G19" t="str">
            <v>蕭國偉</v>
          </cell>
          <cell r="I19" t="str">
            <v>台中市</v>
          </cell>
          <cell r="Q19">
            <v>999</v>
          </cell>
          <cell r="R19">
            <v>999</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男單40(32)"/>
      <sheetName val="Girls Si Main 16"/>
      <sheetName val="男雙40(32)"/>
      <sheetName val="Girls Do Main 16"/>
    </sheetNames>
    <sheetDataSet>
      <sheetData sheetId="0">
        <row r="6">
          <cell r="A6" t="str">
            <v>99宏凱盃</v>
          </cell>
        </row>
        <row r="8">
          <cell r="A8" t="str">
            <v>全國壯年網球排名錦標賽</v>
          </cell>
        </row>
        <row r="10">
          <cell r="A10" t="str">
            <v>2010/11/13-15</v>
          </cell>
          <cell r="C10" t="str">
            <v>台中市</v>
          </cell>
          <cell r="E10" t="str">
            <v>王正松</v>
          </cell>
        </row>
      </sheetData>
      <sheetData sheetId="1">
        <row r="7">
          <cell r="A7">
            <v>1</v>
          </cell>
          <cell r="B7" t="str">
            <v>郭權財</v>
          </cell>
          <cell r="D7" t="str">
            <v>台中市</v>
          </cell>
          <cell r="P7">
            <v>2</v>
          </cell>
        </row>
        <row r="8">
          <cell r="A8">
            <v>2</v>
          </cell>
          <cell r="B8" t="str">
            <v>黃紹仁</v>
          </cell>
          <cell r="D8" t="str">
            <v>新竹市</v>
          </cell>
          <cell r="P8">
            <v>3</v>
          </cell>
        </row>
        <row r="9">
          <cell r="A9">
            <v>3</v>
          </cell>
          <cell r="B9" t="str">
            <v>羅欽</v>
          </cell>
          <cell r="D9" t="str">
            <v>台中縣</v>
          </cell>
          <cell r="P9">
            <v>4</v>
          </cell>
        </row>
        <row r="10">
          <cell r="A10">
            <v>4</v>
          </cell>
          <cell r="B10" t="str">
            <v>吳仁智</v>
          </cell>
          <cell r="D10" t="str">
            <v>台中縣</v>
          </cell>
          <cell r="P10">
            <v>7</v>
          </cell>
        </row>
        <row r="11">
          <cell r="A11">
            <v>5</v>
          </cell>
          <cell r="B11" t="str">
            <v>張光輝</v>
          </cell>
          <cell r="D11" t="str">
            <v>台中市</v>
          </cell>
          <cell r="P11">
            <v>7</v>
          </cell>
        </row>
        <row r="12">
          <cell r="A12">
            <v>6</v>
          </cell>
          <cell r="B12" t="str">
            <v>廖仁輝</v>
          </cell>
          <cell r="D12" t="str">
            <v>台中市</v>
          </cell>
          <cell r="P12">
            <v>7</v>
          </cell>
        </row>
        <row r="13">
          <cell r="A13">
            <v>7</v>
          </cell>
          <cell r="B13" t="str">
            <v>楊永明</v>
          </cell>
          <cell r="D13" t="str">
            <v>台中縣</v>
          </cell>
          <cell r="P13">
            <v>7</v>
          </cell>
        </row>
        <row r="14">
          <cell r="A14">
            <v>8</v>
          </cell>
          <cell r="B14" t="str">
            <v>劉益源</v>
          </cell>
          <cell r="D14" t="str">
            <v>台北縣</v>
          </cell>
          <cell r="P14">
            <v>13</v>
          </cell>
        </row>
        <row r="15">
          <cell r="A15">
            <v>9</v>
          </cell>
          <cell r="B15" t="str">
            <v>劉瑞星</v>
          </cell>
          <cell r="D15" t="str">
            <v>彰化縣</v>
          </cell>
          <cell r="P15">
            <v>14</v>
          </cell>
        </row>
        <row r="16">
          <cell r="A16">
            <v>10</v>
          </cell>
          <cell r="B16" t="str">
            <v>甘家霖</v>
          </cell>
          <cell r="D16" t="str">
            <v>台南縣</v>
          </cell>
          <cell r="P16">
            <v>14</v>
          </cell>
        </row>
        <row r="17">
          <cell r="A17">
            <v>11</v>
          </cell>
          <cell r="B17" t="str">
            <v>朱銘昱</v>
          </cell>
          <cell r="D17" t="str">
            <v>宜蘭縣</v>
          </cell>
          <cell r="P17">
            <v>17</v>
          </cell>
        </row>
        <row r="18">
          <cell r="A18">
            <v>12</v>
          </cell>
          <cell r="B18" t="str">
            <v>莊東育</v>
          </cell>
          <cell r="D18" t="str">
            <v>台南縣</v>
          </cell>
          <cell r="P18">
            <v>23</v>
          </cell>
        </row>
        <row r="19">
          <cell r="A19">
            <v>13</v>
          </cell>
          <cell r="B19" t="str">
            <v>陳志宏</v>
          </cell>
          <cell r="D19" t="str">
            <v>台北縣</v>
          </cell>
          <cell r="P19">
            <v>23</v>
          </cell>
        </row>
        <row r="20">
          <cell r="A20">
            <v>14</v>
          </cell>
          <cell r="B20" t="str">
            <v>黃中興</v>
          </cell>
          <cell r="D20" t="str">
            <v>台北市</v>
          </cell>
          <cell r="P20">
            <v>23</v>
          </cell>
        </row>
        <row r="21">
          <cell r="A21">
            <v>15</v>
          </cell>
          <cell r="B21" t="str">
            <v>王傑賢</v>
          </cell>
          <cell r="D21" t="str">
            <v>台北市</v>
          </cell>
          <cell r="P21">
            <v>23</v>
          </cell>
        </row>
        <row r="22">
          <cell r="A22">
            <v>16</v>
          </cell>
          <cell r="B22" t="str">
            <v>林怡志</v>
          </cell>
          <cell r="D22" t="str">
            <v>屏東縣</v>
          </cell>
          <cell r="P22">
            <v>23</v>
          </cell>
        </row>
        <row r="23">
          <cell r="A23">
            <v>17</v>
          </cell>
          <cell r="B23" t="str">
            <v>廖永徽</v>
          </cell>
          <cell r="D23" t="str">
            <v>台中市</v>
          </cell>
          <cell r="P23">
            <v>23</v>
          </cell>
        </row>
        <row r="24">
          <cell r="A24">
            <v>18</v>
          </cell>
          <cell r="B24" t="str">
            <v>邱盛傳</v>
          </cell>
          <cell r="D24" t="str">
            <v>台中市</v>
          </cell>
          <cell r="P24">
            <v>23</v>
          </cell>
        </row>
        <row r="25">
          <cell r="A25">
            <v>19</v>
          </cell>
          <cell r="B25" t="str">
            <v>王傳慶</v>
          </cell>
          <cell r="D25" t="str">
            <v>高雄縣</v>
          </cell>
          <cell r="P25">
            <v>27</v>
          </cell>
        </row>
        <row r="26">
          <cell r="A26">
            <v>20</v>
          </cell>
          <cell r="B26" t="str">
            <v>韓文喆</v>
          </cell>
          <cell r="D26" t="str">
            <v>雲林縣</v>
          </cell>
        </row>
        <row r="27">
          <cell r="A27">
            <v>21</v>
          </cell>
          <cell r="B27" t="str">
            <v>吳界明</v>
          </cell>
          <cell r="D27" t="str">
            <v>南投縣</v>
          </cell>
        </row>
        <row r="28">
          <cell r="A28">
            <v>22</v>
          </cell>
          <cell r="B28" t="str">
            <v>葉家宏</v>
          </cell>
          <cell r="D28" t="str">
            <v>台北縣</v>
          </cell>
        </row>
        <row r="29">
          <cell r="A29">
            <v>23</v>
          </cell>
          <cell r="B29" t="str">
            <v>楊梓楣</v>
          </cell>
          <cell r="D29" t="str">
            <v>台北市</v>
          </cell>
        </row>
        <row r="30">
          <cell r="A30">
            <v>24</v>
          </cell>
          <cell r="B30" t="str">
            <v>陳宏原</v>
          </cell>
          <cell r="D30" t="str">
            <v>嘉義市</v>
          </cell>
        </row>
        <row r="31">
          <cell r="A31">
            <v>25</v>
          </cell>
          <cell r="B31" t="str">
            <v>朱冠州</v>
          </cell>
          <cell r="D31" t="str">
            <v>雲林縣</v>
          </cell>
        </row>
        <row r="32">
          <cell r="A32">
            <v>26</v>
          </cell>
          <cell r="B32" t="str">
            <v>蘇榮基</v>
          </cell>
          <cell r="D32" t="str">
            <v>彰化縣</v>
          </cell>
        </row>
        <row r="33">
          <cell r="A33">
            <v>27</v>
          </cell>
          <cell r="B33" t="str">
            <v>陳昭池</v>
          </cell>
          <cell r="D33" t="str">
            <v>彰化縣</v>
          </cell>
        </row>
        <row r="34">
          <cell r="A34">
            <v>28</v>
          </cell>
          <cell r="B34" t="str">
            <v>林文輝</v>
          </cell>
          <cell r="D34" t="str">
            <v>台北縣</v>
          </cell>
        </row>
        <row r="35">
          <cell r="A35">
            <v>29</v>
          </cell>
          <cell r="B35" t="str">
            <v>李鑑芸</v>
          </cell>
          <cell r="D35" t="str">
            <v>台中市</v>
          </cell>
        </row>
        <row r="36">
          <cell r="A36">
            <v>30</v>
          </cell>
          <cell r="B36" t="str">
            <v>羅新才</v>
          </cell>
          <cell r="D36" t="str">
            <v>台中市</v>
          </cell>
        </row>
        <row r="37">
          <cell r="A37">
            <v>31</v>
          </cell>
          <cell r="B37" t="str">
            <v>葉永富</v>
          </cell>
          <cell r="D37" t="str">
            <v>台中市</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廖仁輝</v>
          </cell>
          <cell r="D8" t="str">
            <v>台中市</v>
          </cell>
          <cell r="E8">
            <v>1</v>
          </cell>
          <cell r="G8" t="str">
            <v>李鑑芸</v>
          </cell>
          <cell r="I8" t="str">
            <v>台中市</v>
          </cell>
          <cell r="M8">
            <v>3</v>
          </cell>
          <cell r="Q8">
            <v>999</v>
          </cell>
          <cell r="R8">
            <v>999</v>
          </cell>
          <cell r="U8">
            <v>4</v>
          </cell>
        </row>
        <row r="9">
          <cell r="A9">
            <v>2</v>
          </cell>
          <cell r="B9" t="str">
            <v>何奇鍊</v>
          </cell>
          <cell r="D9" t="str">
            <v>台中市</v>
          </cell>
          <cell r="E9">
            <v>16</v>
          </cell>
          <cell r="G9" t="str">
            <v>郭權財</v>
          </cell>
          <cell r="I9" t="str">
            <v>台中市</v>
          </cell>
          <cell r="M9">
            <v>16</v>
          </cell>
          <cell r="Q9">
            <v>999</v>
          </cell>
          <cell r="R9">
            <v>999</v>
          </cell>
          <cell r="U9">
            <v>32</v>
          </cell>
        </row>
        <row r="10">
          <cell r="A10">
            <v>3</v>
          </cell>
          <cell r="B10" t="str">
            <v>黃中興</v>
          </cell>
          <cell r="D10" t="str">
            <v>台北市</v>
          </cell>
          <cell r="E10">
            <v>16</v>
          </cell>
          <cell r="G10" t="str">
            <v>王傑賢</v>
          </cell>
          <cell r="I10" t="str">
            <v>台北市</v>
          </cell>
          <cell r="M10">
            <v>16</v>
          </cell>
          <cell r="Q10">
            <v>999</v>
          </cell>
          <cell r="R10">
            <v>999</v>
          </cell>
          <cell r="U10">
            <v>32</v>
          </cell>
        </row>
        <row r="11">
          <cell r="A11">
            <v>4</v>
          </cell>
          <cell r="B11" t="str">
            <v>吳界明</v>
          </cell>
          <cell r="D11" t="str">
            <v>南投縣</v>
          </cell>
          <cell r="E11">
            <v>27</v>
          </cell>
          <cell r="G11" t="str">
            <v>許元鴻</v>
          </cell>
          <cell r="I11" t="str">
            <v>南投縣</v>
          </cell>
          <cell r="M11">
            <v>27</v>
          </cell>
          <cell r="Q11">
            <v>999</v>
          </cell>
          <cell r="R11">
            <v>999</v>
          </cell>
          <cell r="U11">
            <v>54</v>
          </cell>
        </row>
        <row r="12">
          <cell r="A12">
            <v>5</v>
          </cell>
          <cell r="B12" t="str">
            <v>劉瑞星</v>
          </cell>
          <cell r="D12" t="str">
            <v>彰化縣</v>
          </cell>
          <cell r="E12">
            <v>27</v>
          </cell>
          <cell r="G12" t="str">
            <v>陳進祿</v>
          </cell>
          <cell r="I12" t="str">
            <v>彰化縣</v>
          </cell>
          <cell r="M12">
            <v>27</v>
          </cell>
          <cell r="Q12">
            <v>999</v>
          </cell>
          <cell r="R12">
            <v>999</v>
          </cell>
          <cell r="U12">
            <v>54</v>
          </cell>
        </row>
        <row r="13">
          <cell r="A13">
            <v>6</v>
          </cell>
          <cell r="B13" t="str">
            <v>吳俊男</v>
          </cell>
          <cell r="D13" t="str">
            <v>嘉義市</v>
          </cell>
          <cell r="E13">
            <v>27</v>
          </cell>
          <cell r="G13" t="str">
            <v>陳信良</v>
          </cell>
          <cell r="I13" t="str">
            <v>嘉義市</v>
          </cell>
          <cell r="M13">
            <v>27</v>
          </cell>
          <cell r="Q13">
            <v>999</v>
          </cell>
          <cell r="R13">
            <v>999</v>
          </cell>
          <cell r="U13">
            <v>54</v>
          </cell>
        </row>
        <row r="14">
          <cell r="A14">
            <v>7</v>
          </cell>
          <cell r="B14" t="str">
            <v>譚若恒</v>
          </cell>
          <cell r="D14" t="str">
            <v>高雄市</v>
          </cell>
          <cell r="G14" t="str">
            <v>黃紹仁</v>
          </cell>
          <cell r="I14" t="str">
            <v>新竹市</v>
          </cell>
          <cell r="M14">
            <v>2</v>
          </cell>
          <cell r="Q14">
            <v>999</v>
          </cell>
          <cell r="R14">
            <v>999</v>
          </cell>
          <cell r="U14">
            <v>0</v>
          </cell>
        </row>
        <row r="15">
          <cell r="A15">
            <v>8</v>
          </cell>
          <cell r="B15" t="str">
            <v>劉益源</v>
          </cell>
          <cell r="D15" t="str">
            <v>台北縣</v>
          </cell>
          <cell r="E15">
            <v>5</v>
          </cell>
          <cell r="G15" t="str">
            <v>林文輝</v>
          </cell>
          <cell r="I15" t="str">
            <v>台北縣</v>
          </cell>
          <cell r="Q15">
            <v>999</v>
          </cell>
          <cell r="R15">
            <v>999</v>
          </cell>
          <cell r="U15">
            <v>0</v>
          </cell>
        </row>
        <row r="16">
          <cell r="A16">
            <v>9</v>
          </cell>
          <cell r="B16" t="str">
            <v>劉坤明</v>
          </cell>
          <cell r="D16" t="str">
            <v>台中市</v>
          </cell>
          <cell r="G16" t="str">
            <v>林逢甲</v>
          </cell>
          <cell r="I16" t="str">
            <v>台中市</v>
          </cell>
          <cell r="M16">
            <v>5</v>
          </cell>
          <cell r="Q16">
            <v>999</v>
          </cell>
          <cell r="R16">
            <v>999</v>
          </cell>
          <cell r="U16">
            <v>0</v>
          </cell>
        </row>
        <row r="17">
          <cell r="A17">
            <v>10</v>
          </cell>
          <cell r="B17" t="str">
            <v>李潮勝</v>
          </cell>
          <cell r="D17" t="str">
            <v>台中縣</v>
          </cell>
          <cell r="G17" t="str">
            <v>羅欽</v>
          </cell>
          <cell r="I17" t="str">
            <v>台中縣</v>
          </cell>
          <cell r="M17">
            <v>11</v>
          </cell>
          <cell r="U17">
            <v>0</v>
          </cell>
        </row>
        <row r="18">
          <cell r="A18">
            <v>11</v>
          </cell>
          <cell r="B18" t="str">
            <v>劉才生</v>
          </cell>
          <cell r="D18" t="str">
            <v>台中縣</v>
          </cell>
          <cell r="G18" t="str">
            <v>黃文明</v>
          </cell>
          <cell r="I18" t="str">
            <v>台中縣</v>
          </cell>
          <cell r="M18">
            <v>11</v>
          </cell>
          <cell r="Q18">
            <v>999</v>
          </cell>
          <cell r="R18">
            <v>999</v>
          </cell>
          <cell r="U18">
            <v>0</v>
          </cell>
        </row>
        <row r="19">
          <cell r="A19">
            <v>12</v>
          </cell>
          <cell r="B19" t="str">
            <v>陳志宏</v>
          </cell>
          <cell r="D19" t="str">
            <v>台北縣</v>
          </cell>
          <cell r="G19" t="str">
            <v>陳金來</v>
          </cell>
          <cell r="I19" t="str">
            <v>台北縣</v>
          </cell>
          <cell r="Q19">
            <v>999</v>
          </cell>
          <cell r="R19">
            <v>999</v>
          </cell>
          <cell r="U19">
            <v>0</v>
          </cell>
        </row>
        <row r="20">
          <cell r="A20">
            <v>13</v>
          </cell>
          <cell r="B20" t="str">
            <v>陳偉成</v>
          </cell>
          <cell r="D20" t="str">
            <v>台中市</v>
          </cell>
          <cell r="G20" t="str">
            <v>何錦潭</v>
          </cell>
          <cell r="I20" t="str">
            <v>台中市</v>
          </cell>
          <cell r="Q20">
            <v>999</v>
          </cell>
          <cell r="R20">
            <v>999</v>
          </cell>
          <cell r="U20">
            <v>0</v>
          </cell>
        </row>
        <row r="21">
          <cell r="A21">
            <v>14</v>
          </cell>
          <cell r="B21" t="str">
            <v>李景峰</v>
          </cell>
          <cell r="D21" t="str">
            <v>台北市</v>
          </cell>
          <cell r="G21" t="str">
            <v>楊梓楣</v>
          </cell>
          <cell r="I21" t="str">
            <v>台北市</v>
          </cell>
          <cell r="Q21">
            <v>999</v>
          </cell>
          <cell r="R21">
            <v>999</v>
          </cell>
          <cell r="U21">
            <v>0</v>
          </cell>
        </row>
        <row r="22">
          <cell r="A22">
            <v>15</v>
          </cell>
          <cell r="B22" t="str">
            <v>朱銘昱</v>
          </cell>
          <cell r="D22" t="str">
            <v>宜蘭縣</v>
          </cell>
          <cell r="G22" t="str">
            <v>林佶戍</v>
          </cell>
          <cell r="Q22">
            <v>999</v>
          </cell>
          <cell r="R22">
            <v>999</v>
          </cell>
          <cell r="U22">
            <v>0</v>
          </cell>
        </row>
        <row r="23">
          <cell r="A23">
            <v>16</v>
          </cell>
          <cell r="B23" t="str">
            <v>陳智遠</v>
          </cell>
          <cell r="D23" t="str">
            <v>高雄市</v>
          </cell>
          <cell r="G23" t="str">
            <v>高逸平</v>
          </cell>
          <cell r="I23" t="str">
            <v>高雄市</v>
          </cell>
          <cell r="Q23">
            <v>999</v>
          </cell>
          <cell r="R23">
            <v>999</v>
          </cell>
          <cell r="U23">
            <v>0</v>
          </cell>
        </row>
        <row r="24">
          <cell r="A24">
            <v>17</v>
          </cell>
          <cell r="B24" t="str">
            <v>倪聖凱</v>
          </cell>
          <cell r="D24" t="str">
            <v>高雄市</v>
          </cell>
          <cell r="G24" t="str">
            <v>黃東源</v>
          </cell>
          <cell r="I24" t="str">
            <v>高雄市</v>
          </cell>
          <cell r="Q24">
            <v>999</v>
          </cell>
          <cell r="R24">
            <v>999</v>
          </cell>
          <cell r="U24">
            <v>0</v>
          </cell>
        </row>
        <row r="25">
          <cell r="A25">
            <v>18</v>
          </cell>
          <cell r="B25" t="str">
            <v>陳鉞銘</v>
          </cell>
          <cell r="D25" t="str">
            <v>台中縣</v>
          </cell>
          <cell r="G25" t="str">
            <v>吳忠芳</v>
          </cell>
          <cell r="I25" t="str">
            <v>台中縣</v>
          </cell>
          <cell r="Q25">
            <v>999</v>
          </cell>
          <cell r="R25">
            <v>999</v>
          </cell>
          <cell r="U25">
            <v>0</v>
          </cell>
        </row>
        <row r="26">
          <cell r="A26">
            <v>19</v>
          </cell>
          <cell r="B26" t="str">
            <v>李坤宗</v>
          </cell>
          <cell r="D26" t="str">
            <v>台中市</v>
          </cell>
          <cell r="G26" t="str">
            <v>李清欣</v>
          </cell>
          <cell r="I26" t="str">
            <v>台中市</v>
          </cell>
          <cell r="Q26">
            <v>999</v>
          </cell>
          <cell r="R26">
            <v>999</v>
          </cell>
          <cell r="U26">
            <v>0</v>
          </cell>
        </row>
        <row r="27">
          <cell r="A27">
            <v>20</v>
          </cell>
          <cell r="B27" t="str">
            <v>葉永富</v>
          </cell>
          <cell r="D27" t="str">
            <v>台中市</v>
          </cell>
          <cell r="G27" t="str">
            <v>葉在俊</v>
          </cell>
          <cell r="I27" t="str">
            <v>台中市</v>
          </cell>
          <cell r="Q27">
            <v>999</v>
          </cell>
          <cell r="R27">
            <v>999</v>
          </cell>
          <cell r="U27">
            <v>0</v>
          </cell>
        </row>
        <row r="28">
          <cell r="A28">
            <v>21</v>
          </cell>
          <cell r="B28" t="str">
            <v>董文抵</v>
          </cell>
          <cell r="D28" t="str">
            <v>台中市</v>
          </cell>
          <cell r="G28" t="str">
            <v>賴世宗</v>
          </cell>
          <cell r="I28" t="str">
            <v>台中市</v>
          </cell>
          <cell r="Q28">
            <v>999</v>
          </cell>
          <cell r="R28">
            <v>999</v>
          </cell>
          <cell r="U28">
            <v>0</v>
          </cell>
        </row>
        <row r="29">
          <cell r="A29">
            <v>22</v>
          </cell>
          <cell r="B29" t="str">
            <v>鍾文雄</v>
          </cell>
          <cell r="D29" t="str">
            <v>台中市</v>
          </cell>
          <cell r="G29" t="str">
            <v>張嘉興</v>
          </cell>
          <cell r="I29" t="str">
            <v>台中市</v>
          </cell>
          <cell r="Q29">
            <v>999</v>
          </cell>
          <cell r="R29">
            <v>999</v>
          </cell>
          <cell r="U29">
            <v>0</v>
          </cell>
        </row>
        <row r="30">
          <cell r="A30">
            <v>23</v>
          </cell>
          <cell r="Q30" t="str">
            <v/>
          </cell>
          <cell r="R30" t="str">
            <v/>
          </cell>
          <cell r="U30">
            <v>0</v>
          </cell>
        </row>
        <row r="31">
          <cell r="A31">
            <v>24</v>
          </cell>
          <cell r="Q31" t="str">
            <v/>
          </cell>
          <cell r="R31" t="str">
            <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男單45(32)"/>
      <sheetName val="女單45(3人)"/>
      <sheetName val="男雙45(32)"/>
      <sheetName val="女雙45(4組)"/>
    </sheetNames>
    <sheetDataSet>
      <sheetData sheetId="0">
        <row r="6">
          <cell r="A6" t="str">
            <v>99年宏凱盃</v>
          </cell>
        </row>
        <row r="8">
          <cell r="A8" t="str">
            <v>全國壯年網球排名錦標賽</v>
          </cell>
        </row>
        <row r="10">
          <cell r="A10" t="str">
            <v>2010/11/13-15</v>
          </cell>
          <cell r="C10" t="str">
            <v>台中市</v>
          </cell>
          <cell r="E10" t="str">
            <v>王正松</v>
          </cell>
        </row>
      </sheetData>
      <sheetData sheetId="1">
        <row r="7">
          <cell r="A7">
            <v>1</v>
          </cell>
          <cell r="B7" t="str">
            <v>譚若恒</v>
          </cell>
          <cell r="D7" t="str">
            <v>高雄市</v>
          </cell>
          <cell r="P7">
            <v>1</v>
          </cell>
        </row>
        <row r="8">
          <cell r="A8">
            <v>2</v>
          </cell>
          <cell r="B8" t="str">
            <v>何奇鍊</v>
          </cell>
          <cell r="D8" t="str">
            <v>台中市</v>
          </cell>
          <cell r="P8">
            <v>2</v>
          </cell>
        </row>
        <row r="9">
          <cell r="A9">
            <v>3</v>
          </cell>
          <cell r="B9" t="str">
            <v>楊銘財</v>
          </cell>
          <cell r="D9" t="str">
            <v>桃園縣</v>
          </cell>
          <cell r="P9">
            <v>2</v>
          </cell>
        </row>
        <row r="10">
          <cell r="A10">
            <v>4</v>
          </cell>
          <cell r="B10" t="str">
            <v>吳真彬</v>
          </cell>
          <cell r="D10" t="str">
            <v>台北縣</v>
          </cell>
          <cell r="P10">
            <v>4</v>
          </cell>
        </row>
        <row r="11">
          <cell r="A11">
            <v>5</v>
          </cell>
          <cell r="B11" t="str">
            <v>龔飛彪</v>
          </cell>
          <cell r="D11" t="str">
            <v>高雄市</v>
          </cell>
          <cell r="P11">
            <v>5</v>
          </cell>
        </row>
        <row r="12">
          <cell r="A12">
            <v>6</v>
          </cell>
          <cell r="B12" t="str">
            <v>劉有原</v>
          </cell>
          <cell r="D12" t="str">
            <v>台中市</v>
          </cell>
          <cell r="P12">
            <v>5</v>
          </cell>
        </row>
        <row r="13">
          <cell r="A13">
            <v>7</v>
          </cell>
          <cell r="B13" t="str">
            <v>黃欽詮</v>
          </cell>
          <cell r="D13" t="str">
            <v>南投縣</v>
          </cell>
          <cell r="P13">
            <v>7</v>
          </cell>
        </row>
        <row r="14">
          <cell r="A14">
            <v>8</v>
          </cell>
          <cell r="B14" t="str">
            <v>陳進祿</v>
          </cell>
          <cell r="D14" t="str">
            <v>彰化縣</v>
          </cell>
          <cell r="P14">
            <v>7</v>
          </cell>
        </row>
        <row r="15">
          <cell r="A15">
            <v>9</v>
          </cell>
          <cell r="B15" t="str">
            <v>游輝慶</v>
          </cell>
          <cell r="D15" t="str">
            <v>高雄市</v>
          </cell>
          <cell r="P15">
            <v>9</v>
          </cell>
        </row>
        <row r="16">
          <cell r="A16">
            <v>10</v>
          </cell>
          <cell r="B16" t="str">
            <v>賴經寬</v>
          </cell>
          <cell r="D16" t="str">
            <v>台中市</v>
          </cell>
          <cell r="P16">
            <v>9</v>
          </cell>
        </row>
        <row r="17">
          <cell r="A17">
            <v>11</v>
          </cell>
          <cell r="B17" t="str">
            <v>陳政平</v>
          </cell>
          <cell r="D17" t="str">
            <v>台中市</v>
          </cell>
          <cell r="P17">
            <v>11</v>
          </cell>
        </row>
        <row r="18">
          <cell r="A18">
            <v>12</v>
          </cell>
          <cell r="B18" t="str">
            <v>鍾富宇</v>
          </cell>
          <cell r="D18" t="str">
            <v>台北市</v>
          </cell>
          <cell r="P18">
            <v>14</v>
          </cell>
        </row>
        <row r="19">
          <cell r="A19">
            <v>13</v>
          </cell>
          <cell r="B19" t="str">
            <v>陳順東</v>
          </cell>
          <cell r="D19" t="str">
            <v>桃園縣</v>
          </cell>
          <cell r="P19">
            <v>14</v>
          </cell>
        </row>
        <row r="20">
          <cell r="A20">
            <v>14</v>
          </cell>
          <cell r="B20" t="str">
            <v>巫俍興</v>
          </cell>
          <cell r="D20" t="str">
            <v>台中市</v>
          </cell>
          <cell r="P20">
            <v>14</v>
          </cell>
        </row>
        <row r="21">
          <cell r="A21">
            <v>15</v>
          </cell>
          <cell r="B21" t="str">
            <v>陳金來</v>
          </cell>
          <cell r="D21" t="str">
            <v>台北縣</v>
          </cell>
        </row>
        <row r="22">
          <cell r="A22">
            <v>16</v>
          </cell>
          <cell r="B22" t="str">
            <v>許元鴻</v>
          </cell>
          <cell r="D22" t="str">
            <v>南投縣</v>
          </cell>
        </row>
        <row r="23">
          <cell r="A23">
            <v>17</v>
          </cell>
          <cell r="B23" t="str">
            <v>吳仕傑</v>
          </cell>
          <cell r="D23" t="str">
            <v>宜蘭縣</v>
          </cell>
        </row>
        <row r="24">
          <cell r="A24">
            <v>18</v>
          </cell>
          <cell r="B24" t="str">
            <v>黃郁文</v>
          </cell>
          <cell r="D24" t="str">
            <v>桃園縣</v>
          </cell>
        </row>
        <row r="25">
          <cell r="A25">
            <v>19</v>
          </cell>
          <cell r="B25" t="str">
            <v>楊源順</v>
          </cell>
          <cell r="D25" t="str">
            <v>台中縣</v>
          </cell>
        </row>
        <row r="26">
          <cell r="A26">
            <v>20</v>
          </cell>
          <cell r="B26" t="str">
            <v>周忠平</v>
          </cell>
          <cell r="D26" t="str">
            <v>宜蘭縣</v>
          </cell>
        </row>
        <row r="27">
          <cell r="A27">
            <v>21</v>
          </cell>
          <cell r="B27" t="str">
            <v>郭繼華</v>
          </cell>
          <cell r="D27" t="str">
            <v>台北市</v>
          </cell>
        </row>
        <row r="28">
          <cell r="A28">
            <v>22</v>
          </cell>
          <cell r="B28" t="str">
            <v>邱垂綸</v>
          </cell>
          <cell r="D28" t="str">
            <v>桃園縣</v>
          </cell>
        </row>
        <row r="29">
          <cell r="A29">
            <v>23</v>
          </cell>
          <cell r="B29" t="str">
            <v>李潮勝</v>
          </cell>
          <cell r="D29" t="str">
            <v>台中縣</v>
          </cell>
        </row>
        <row r="30">
          <cell r="A30">
            <v>24</v>
          </cell>
          <cell r="B30" t="str">
            <v>呂瑞騰</v>
          </cell>
          <cell r="D30" t="str">
            <v>桃園縣</v>
          </cell>
        </row>
        <row r="31">
          <cell r="A31">
            <v>25</v>
          </cell>
          <cell r="B31" t="str">
            <v>周克中</v>
          </cell>
          <cell r="D31" t="str">
            <v>桃園縣</v>
          </cell>
        </row>
        <row r="32">
          <cell r="A32">
            <v>26</v>
          </cell>
          <cell r="B32" t="str">
            <v>余紹光</v>
          </cell>
          <cell r="D32" t="str">
            <v>台北縣</v>
          </cell>
        </row>
        <row r="33">
          <cell r="A33">
            <v>27</v>
          </cell>
          <cell r="B33" t="str">
            <v>陳宜胤</v>
          </cell>
          <cell r="D33" t="str">
            <v>台北縣</v>
          </cell>
        </row>
        <row r="34">
          <cell r="A34">
            <v>28</v>
          </cell>
          <cell r="B34" t="str">
            <v>段澤球</v>
          </cell>
          <cell r="D34" t="str">
            <v>台北縣</v>
          </cell>
        </row>
        <row r="35">
          <cell r="A35">
            <v>29</v>
          </cell>
          <cell r="B35" t="str">
            <v>陳柱明</v>
          </cell>
          <cell r="D35" t="str">
            <v>高雄市</v>
          </cell>
        </row>
        <row r="36">
          <cell r="A36">
            <v>30</v>
          </cell>
          <cell r="B36" t="str">
            <v>林致中</v>
          </cell>
          <cell r="D36" t="str">
            <v>台中市</v>
          </cell>
        </row>
        <row r="37">
          <cell r="A37">
            <v>31</v>
          </cell>
          <cell r="B37" t="str">
            <v>林建良</v>
          </cell>
          <cell r="D37" t="str">
            <v>屏東縣</v>
          </cell>
        </row>
        <row r="38">
          <cell r="A38">
            <v>32</v>
          </cell>
          <cell r="B38" t="str">
            <v>林道賢</v>
          </cell>
          <cell r="D38" t="str">
            <v>高雄市</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陳寶星</v>
          </cell>
          <cell r="E8">
            <v>1</v>
          </cell>
          <cell r="G8" t="str">
            <v>謝振金</v>
          </cell>
          <cell r="M8">
            <v>1</v>
          </cell>
          <cell r="Q8">
            <v>999</v>
          </cell>
          <cell r="R8">
            <v>999</v>
          </cell>
          <cell r="U8">
            <v>2</v>
          </cell>
        </row>
        <row r="9">
          <cell r="A9">
            <v>2</v>
          </cell>
          <cell r="B9" t="str">
            <v>賴經寬</v>
          </cell>
          <cell r="D9" t="str">
            <v>台中市</v>
          </cell>
          <cell r="E9">
            <v>6</v>
          </cell>
          <cell r="G9" t="str">
            <v>巫俍興</v>
          </cell>
          <cell r="I9" t="str">
            <v>台中市</v>
          </cell>
          <cell r="M9">
            <v>1</v>
          </cell>
          <cell r="Q9">
            <v>999</v>
          </cell>
          <cell r="R9">
            <v>999</v>
          </cell>
          <cell r="U9">
            <v>7</v>
          </cell>
        </row>
        <row r="10">
          <cell r="A10">
            <v>3</v>
          </cell>
          <cell r="B10" t="str">
            <v>龔飛熊</v>
          </cell>
          <cell r="D10" t="str">
            <v>高雄市</v>
          </cell>
          <cell r="E10">
            <v>4</v>
          </cell>
          <cell r="G10" t="str">
            <v>龔飛彪</v>
          </cell>
          <cell r="I10" t="str">
            <v>高雄市</v>
          </cell>
          <cell r="M10">
            <v>4</v>
          </cell>
          <cell r="Q10">
            <v>999</v>
          </cell>
          <cell r="R10">
            <v>999</v>
          </cell>
          <cell r="U10">
            <v>8</v>
          </cell>
        </row>
        <row r="11">
          <cell r="A11">
            <v>4</v>
          </cell>
          <cell r="B11" t="str">
            <v>朱輝隆</v>
          </cell>
          <cell r="D11" t="str">
            <v>台南縣</v>
          </cell>
          <cell r="E11">
            <v>9</v>
          </cell>
          <cell r="G11" t="str">
            <v>謝慶賢</v>
          </cell>
          <cell r="I11" t="str">
            <v>台南縣</v>
          </cell>
          <cell r="M11">
            <v>9</v>
          </cell>
          <cell r="Q11">
            <v>999</v>
          </cell>
          <cell r="R11">
            <v>999</v>
          </cell>
          <cell r="U11">
            <v>18</v>
          </cell>
        </row>
        <row r="12">
          <cell r="A12">
            <v>5</v>
          </cell>
          <cell r="B12" t="str">
            <v>游輝慶</v>
          </cell>
          <cell r="D12" t="str">
            <v>高雄市</v>
          </cell>
          <cell r="E12">
            <v>13</v>
          </cell>
          <cell r="G12" t="str">
            <v>陳柱明</v>
          </cell>
          <cell r="I12" t="str">
            <v>高雄市</v>
          </cell>
          <cell r="M12">
            <v>13</v>
          </cell>
          <cell r="Q12">
            <v>999</v>
          </cell>
          <cell r="R12">
            <v>999</v>
          </cell>
          <cell r="U12">
            <v>26</v>
          </cell>
        </row>
        <row r="13">
          <cell r="A13">
            <v>6</v>
          </cell>
          <cell r="B13" t="str">
            <v>陳順東</v>
          </cell>
          <cell r="D13" t="str">
            <v>桃園縣</v>
          </cell>
          <cell r="E13">
            <v>13</v>
          </cell>
          <cell r="G13" t="str">
            <v>楊銘財</v>
          </cell>
          <cell r="I13" t="str">
            <v>桃園縣</v>
          </cell>
          <cell r="M13">
            <v>13</v>
          </cell>
          <cell r="Q13">
            <v>999</v>
          </cell>
          <cell r="R13">
            <v>999</v>
          </cell>
          <cell r="U13">
            <v>26</v>
          </cell>
        </row>
        <row r="14">
          <cell r="A14">
            <v>7</v>
          </cell>
          <cell r="B14" t="str">
            <v>李景山</v>
          </cell>
          <cell r="D14" t="str">
            <v>台中市</v>
          </cell>
          <cell r="E14">
            <v>9</v>
          </cell>
          <cell r="G14" t="str">
            <v>吳文欽</v>
          </cell>
          <cell r="I14" t="str">
            <v>台中市</v>
          </cell>
          <cell r="Q14">
            <v>999</v>
          </cell>
          <cell r="R14">
            <v>999</v>
          </cell>
          <cell r="U14">
            <v>0</v>
          </cell>
        </row>
        <row r="15">
          <cell r="A15">
            <v>8</v>
          </cell>
          <cell r="B15" t="str">
            <v>胡登富</v>
          </cell>
          <cell r="D15" t="str">
            <v>台中市</v>
          </cell>
          <cell r="E15">
            <v>13</v>
          </cell>
          <cell r="G15" t="str">
            <v>張竹修</v>
          </cell>
          <cell r="I15" t="str">
            <v>台中市</v>
          </cell>
          <cell r="Q15">
            <v>999</v>
          </cell>
          <cell r="R15">
            <v>999</v>
          </cell>
          <cell r="U15">
            <v>0</v>
          </cell>
        </row>
        <row r="16">
          <cell r="A16">
            <v>9</v>
          </cell>
          <cell r="B16" t="str">
            <v>張憲爵</v>
          </cell>
          <cell r="D16" t="str">
            <v>屏東縣</v>
          </cell>
          <cell r="G16" t="str">
            <v>林雲吉</v>
          </cell>
          <cell r="I16" t="str">
            <v>屏東縣</v>
          </cell>
          <cell r="Q16">
            <v>999</v>
          </cell>
          <cell r="R16">
            <v>999</v>
          </cell>
          <cell r="U16">
            <v>0</v>
          </cell>
        </row>
        <row r="17">
          <cell r="A17">
            <v>10</v>
          </cell>
          <cell r="B17" t="str">
            <v>黃郁文</v>
          </cell>
          <cell r="D17" t="str">
            <v>桃園縣</v>
          </cell>
          <cell r="G17" t="str">
            <v>劉昌裕</v>
          </cell>
          <cell r="Q17">
            <v>999</v>
          </cell>
          <cell r="R17">
            <v>999</v>
          </cell>
          <cell r="U17">
            <v>0</v>
          </cell>
        </row>
        <row r="18">
          <cell r="A18">
            <v>11</v>
          </cell>
          <cell r="B18" t="str">
            <v>林經敏</v>
          </cell>
          <cell r="D18" t="str">
            <v>宜蘭縣</v>
          </cell>
          <cell r="G18" t="str">
            <v>周忠平</v>
          </cell>
          <cell r="I18" t="str">
            <v>宜蘭縣</v>
          </cell>
          <cell r="Q18">
            <v>999</v>
          </cell>
          <cell r="R18">
            <v>999</v>
          </cell>
          <cell r="U18">
            <v>0</v>
          </cell>
        </row>
        <row r="19">
          <cell r="A19">
            <v>12</v>
          </cell>
          <cell r="B19" t="str">
            <v>吳永裕</v>
          </cell>
          <cell r="D19" t="str">
            <v>桃園縣</v>
          </cell>
          <cell r="G19" t="str">
            <v>邱垂綸</v>
          </cell>
          <cell r="I19" t="str">
            <v>桃園縣</v>
          </cell>
          <cell r="U19">
            <v>0</v>
          </cell>
        </row>
        <row r="20">
          <cell r="A20">
            <v>13</v>
          </cell>
          <cell r="B20" t="str">
            <v>林明俊</v>
          </cell>
          <cell r="D20" t="str">
            <v>桃園縣</v>
          </cell>
          <cell r="G20" t="str">
            <v>周克中</v>
          </cell>
          <cell r="I20" t="str">
            <v>桃園縣</v>
          </cell>
          <cell r="Q20">
            <v>999</v>
          </cell>
          <cell r="R20">
            <v>999</v>
          </cell>
          <cell r="U20">
            <v>0</v>
          </cell>
        </row>
        <row r="21">
          <cell r="A21">
            <v>14</v>
          </cell>
          <cell r="B21" t="str">
            <v>余紹光</v>
          </cell>
          <cell r="D21" t="str">
            <v>台北縣</v>
          </cell>
          <cell r="G21" t="str">
            <v>陳禮城</v>
          </cell>
          <cell r="I21" t="str">
            <v>台北縣</v>
          </cell>
          <cell r="Q21">
            <v>999</v>
          </cell>
          <cell r="R21">
            <v>999</v>
          </cell>
          <cell r="U21">
            <v>0</v>
          </cell>
        </row>
        <row r="22">
          <cell r="A22">
            <v>15</v>
          </cell>
          <cell r="B22" t="str">
            <v>吳真彬</v>
          </cell>
          <cell r="D22" t="str">
            <v>台北縣</v>
          </cell>
          <cell r="G22" t="str">
            <v>陳宜胤</v>
          </cell>
          <cell r="I22" t="str">
            <v>台北縣</v>
          </cell>
          <cell r="Q22">
            <v>999</v>
          </cell>
          <cell r="R22">
            <v>999</v>
          </cell>
          <cell r="U22">
            <v>0</v>
          </cell>
        </row>
        <row r="23">
          <cell r="A23">
            <v>16</v>
          </cell>
          <cell r="B23" t="str">
            <v>蔡承杰</v>
          </cell>
          <cell r="D23" t="str">
            <v>台中市</v>
          </cell>
          <cell r="G23" t="str">
            <v>李育安</v>
          </cell>
          <cell r="I23" t="str">
            <v>台中市</v>
          </cell>
          <cell r="Q23">
            <v>999</v>
          </cell>
          <cell r="R23">
            <v>999</v>
          </cell>
          <cell r="U23">
            <v>0</v>
          </cell>
        </row>
        <row r="24">
          <cell r="A24">
            <v>17</v>
          </cell>
          <cell r="B24" t="str">
            <v>林致中</v>
          </cell>
          <cell r="D24" t="str">
            <v>台中市</v>
          </cell>
          <cell r="G24" t="str">
            <v>劉詠恩</v>
          </cell>
          <cell r="I24" t="str">
            <v>台中市</v>
          </cell>
          <cell r="Q24">
            <v>999</v>
          </cell>
          <cell r="R24">
            <v>999</v>
          </cell>
          <cell r="U24">
            <v>0</v>
          </cell>
        </row>
        <row r="25">
          <cell r="A25">
            <v>18</v>
          </cell>
          <cell r="B25" t="str">
            <v>林永興</v>
          </cell>
          <cell r="D25" t="str">
            <v>台中市</v>
          </cell>
          <cell r="G25" t="str">
            <v>黃瑞程</v>
          </cell>
          <cell r="I25" t="str">
            <v>台中市</v>
          </cell>
          <cell r="Q25">
            <v>999</v>
          </cell>
          <cell r="R25">
            <v>999</v>
          </cell>
          <cell r="U25">
            <v>0</v>
          </cell>
        </row>
        <row r="26">
          <cell r="A26">
            <v>19</v>
          </cell>
          <cell r="B26" t="str">
            <v>張隆鎮</v>
          </cell>
          <cell r="D26" t="str">
            <v>台中市</v>
          </cell>
          <cell r="G26" t="str">
            <v>吳子揚</v>
          </cell>
          <cell r="I26" t="str">
            <v>台中市</v>
          </cell>
          <cell r="Q26">
            <v>999</v>
          </cell>
          <cell r="R26">
            <v>999</v>
          </cell>
          <cell r="U26">
            <v>0</v>
          </cell>
        </row>
        <row r="27">
          <cell r="A27">
            <v>20</v>
          </cell>
          <cell r="B27" t="str">
            <v>黃立中</v>
          </cell>
          <cell r="D27" t="str">
            <v>台中市</v>
          </cell>
          <cell r="G27" t="str">
            <v>陳文隆</v>
          </cell>
          <cell r="I27" t="str">
            <v>台中市</v>
          </cell>
          <cell r="Q27">
            <v>999</v>
          </cell>
          <cell r="R27">
            <v>999</v>
          </cell>
          <cell r="U27">
            <v>0</v>
          </cell>
        </row>
        <row r="28">
          <cell r="A28">
            <v>21</v>
          </cell>
          <cell r="B28" t="str">
            <v>劉勇俊</v>
          </cell>
          <cell r="D28" t="str">
            <v>台中市</v>
          </cell>
          <cell r="G28" t="str">
            <v>黃慶和</v>
          </cell>
          <cell r="I28" t="str">
            <v>台中市</v>
          </cell>
          <cell r="Q28">
            <v>999</v>
          </cell>
          <cell r="R28">
            <v>999</v>
          </cell>
          <cell r="U28">
            <v>0</v>
          </cell>
        </row>
        <row r="29">
          <cell r="A29">
            <v>22</v>
          </cell>
          <cell r="B29" t="str">
            <v>蔡東沛</v>
          </cell>
          <cell r="D29" t="str">
            <v>台中市</v>
          </cell>
          <cell r="G29" t="str">
            <v>陳建昇</v>
          </cell>
          <cell r="I29" t="str">
            <v>台中市</v>
          </cell>
          <cell r="Q29">
            <v>999</v>
          </cell>
          <cell r="R29">
            <v>999</v>
          </cell>
          <cell r="U29">
            <v>0</v>
          </cell>
        </row>
        <row r="30">
          <cell r="A30">
            <v>23</v>
          </cell>
          <cell r="B30" t="str">
            <v>林瑞豐</v>
          </cell>
          <cell r="D30" t="str">
            <v>台中市</v>
          </cell>
          <cell r="G30" t="str">
            <v>劉有原</v>
          </cell>
          <cell r="I30" t="str">
            <v>台中市</v>
          </cell>
          <cell r="Q30">
            <v>999</v>
          </cell>
          <cell r="R30">
            <v>999</v>
          </cell>
          <cell r="U30">
            <v>0</v>
          </cell>
        </row>
        <row r="31">
          <cell r="A31">
            <v>24</v>
          </cell>
          <cell r="B31" t="str">
            <v>羅步銘</v>
          </cell>
          <cell r="D31" t="str">
            <v>高雄市</v>
          </cell>
          <cell r="G31" t="str">
            <v>謝聰達</v>
          </cell>
          <cell r="I31" t="str">
            <v>高雄市</v>
          </cell>
          <cell r="Q31">
            <v>999</v>
          </cell>
          <cell r="R31">
            <v>999</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男單50(32)"/>
      <sheetName val="女單50(9)"/>
      <sheetName val="男雙50(32)"/>
      <sheetName val="女雙50(8)"/>
    </sheetNames>
    <sheetDataSet>
      <sheetData sheetId="0">
        <row r="6">
          <cell r="A6" t="str">
            <v>99年宏凱盃</v>
          </cell>
        </row>
        <row r="8">
          <cell r="A8" t="str">
            <v>全國壯年網球排名錦標賽</v>
          </cell>
        </row>
        <row r="10">
          <cell r="A10" t="str">
            <v>2010/11/13-15</v>
          </cell>
          <cell r="C10" t="str">
            <v>台中市</v>
          </cell>
          <cell r="E10" t="str">
            <v>王正松</v>
          </cell>
        </row>
      </sheetData>
      <sheetData sheetId="1">
        <row r="7">
          <cell r="A7">
            <v>1</v>
          </cell>
          <cell r="B7" t="str">
            <v>陳家田</v>
          </cell>
          <cell r="D7" t="str">
            <v>基隆市</v>
          </cell>
          <cell r="P7">
            <v>1</v>
          </cell>
        </row>
        <row r="8">
          <cell r="A8">
            <v>2</v>
          </cell>
          <cell r="B8" t="str">
            <v>林經敏</v>
          </cell>
          <cell r="D8" t="str">
            <v>宜蘭縣</v>
          </cell>
          <cell r="P8">
            <v>2</v>
          </cell>
        </row>
        <row r="9">
          <cell r="A9">
            <v>3</v>
          </cell>
          <cell r="B9" t="str">
            <v>龔飛熊</v>
          </cell>
          <cell r="D9" t="str">
            <v>高雄市</v>
          </cell>
          <cell r="P9">
            <v>2</v>
          </cell>
        </row>
        <row r="10">
          <cell r="A10">
            <v>4</v>
          </cell>
          <cell r="B10" t="str">
            <v>林榮基</v>
          </cell>
          <cell r="D10" t="str">
            <v>台中縣</v>
          </cell>
          <cell r="P10">
            <v>2</v>
          </cell>
        </row>
        <row r="11">
          <cell r="A11">
            <v>5</v>
          </cell>
          <cell r="B11" t="str">
            <v>翁明俊</v>
          </cell>
          <cell r="D11" t="str">
            <v>台北市</v>
          </cell>
          <cell r="P11">
            <v>5</v>
          </cell>
        </row>
        <row r="12">
          <cell r="A12">
            <v>6</v>
          </cell>
          <cell r="B12" t="str">
            <v>王明鴻</v>
          </cell>
          <cell r="D12" t="str">
            <v>宜蘭縣</v>
          </cell>
          <cell r="P12">
            <v>5</v>
          </cell>
        </row>
        <row r="13">
          <cell r="A13">
            <v>7</v>
          </cell>
          <cell r="B13" t="str">
            <v>詹行慤</v>
          </cell>
          <cell r="D13" t="str">
            <v>台北市</v>
          </cell>
          <cell r="P13">
            <v>5</v>
          </cell>
        </row>
        <row r="14">
          <cell r="A14">
            <v>8</v>
          </cell>
          <cell r="B14" t="str">
            <v>戴詒鵬</v>
          </cell>
          <cell r="D14" t="str">
            <v>台北縣</v>
          </cell>
          <cell r="P14">
            <v>8</v>
          </cell>
        </row>
        <row r="15">
          <cell r="A15">
            <v>9</v>
          </cell>
          <cell r="B15" t="str">
            <v>江登興</v>
          </cell>
          <cell r="D15" t="str">
            <v>台北縣</v>
          </cell>
          <cell r="P15">
            <v>11</v>
          </cell>
        </row>
        <row r="16">
          <cell r="A16">
            <v>10</v>
          </cell>
          <cell r="B16" t="str">
            <v>楊成強</v>
          </cell>
          <cell r="D16" t="str">
            <v>台南縣</v>
          </cell>
          <cell r="P16">
            <v>11</v>
          </cell>
        </row>
        <row r="17">
          <cell r="A17">
            <v>11</v>
          </cell>
          <cell r="B17" t="str">
            <v>邱炳煌</v>
          </cell>
          <cell r="D17" t="str">
            <v>屏東縣</v>
          </cell>
          <cell r="P17">
            <v>11</v>
          </cell>
        </row>
        <row r="18">
          <cell r="A18">
            <v>12</v>
          </cell>
          <cell r="B18" t="str">
            <v>宋偉雄</v>
          </cell>
          <cell r="D18" t="str">
            <v>新竹市</v>
          </cell>
          <cell r="P18">
            <v>11</v>
          </cell>
        </row>
        <row r="19">
          <cell r="A19">
            <v>13</v>
          </cell>
          <cell r="B19" t="str">
            <v>葉豐田</v>
          </cell>
          <cell r="D19" t="str">
            <v>高雄市</v>
          </cell>
          <cell r="P19">
            <v>11</v>
          </cell>
        </row>
        <row r="20">
          <cell r="A20">
            <v>14</v>
          </cell>
          <cell r="B20" t="str">
            <v>陳源成</v>
          </cell>
          <cell r="D20" t="str">
            <v>苗栗縣</v>
          </cell>
        </row>
        <row r="21">
          <cell r="A21">
            <v>15</v>
          </cell>
          <cell r="B21" t="str">
            <v>魏運寶</v>
          </cell>
          <cell r="D21" t="str">
            <v>台北市</v>
          </cell>
        </row>
        <row r="22">
          <cell r="A22">
            <v>16</v>
          </cell>
          <cell r="B22" t="str">
            <v>陳明志</v>
          </cell>
          <cell r="D22" t="str">
            <v>台北縣</v>
          </cell>
        </row>
        <row r="23">
          <cell r="A23">
            <v>17</v>
          </cell>
          <cell r="B23" t="str">
            <v>徐榮海</v>
          </cell>
          <cell r="D23" t="str">
            <v>台北縣</v>
          </cell>
        </row>
        <row r="24">
          <cell r="A24">
            <v>18</v>
          </cell>
          <cell r="B24" t="str">
            <v>郭惠新</v>
          </cell>
          <cell r="D24" t="str">
            <v>台北市</v>
          </cell>
        </row>
        <row r="25">
          <cell r="A25">
            <v>19</v>
          </cell>
          <cell r="B25" t="str">
            <v>羅光永</v>
          </cell>
          <cell r="D25" t="str">
            <v>台中縣</v>
          </cell>
        </row>
        <row r="26">
          <cell r="A26">
            <v>20</v>
          </cell>
          <cell r="B26" t="str">
            <v>李易靜</v>
          </cell>
          <cell r="D26" t="str">
            <v>台中縣</v>
          </cell>
        </row>
        <row r="27">
          <cell r="A27">
            <v>21</v>
          </cell>
          <cell r="B27" t="str">
            <v>高永裕</v>
          </cell>
        </row>
        <row r="28">
          <cell r="A28">
            <v>22</v>
          </cell>
          <cell r="B28" t="str">
            <v>李景峰</v>
          </cell>
          <cell r="D28" t="str">
            <v>台北市</v>
          </cell>
        </row>
        <row r="29">
          <cell r="A29">
            <v>23</v>
          </cell>
          <cell r="B29" t="str">
            <v>郭芳榮</v>
          </cell>
          <cell r="D29" t="str">
            <v>台中市</v>
          </cell>
        </row>
        <row r="30">
          <cell r="A30">
            <v>24</v>
          </cell>
          <cell r="B30" t="str">
            <v>林明俊</v>
          </cell>
          <cell r="D30" t="str">
            <v>桃園縣</v>
          </cell>
        </row>
        <row r="31">
          <cell r="A31">
            <v>25</v>
          </cell>
          <cell r="B31" t="str">
            <v>謝文廣</v>
          </cell>
          <cell r="D31" t="str">
            <v>台中市</v>
          </cell>
        </row>
        <row r="32">
          <cell r="A32">
            <v>26</v>
          </cell>
          <cell r="B32" t="str">
            <v>馬連成</v>
          </cell>
          <cell r="D32" t="str">
            <v>基隆市</v>
          </cell>
        </row>
        <row r="33">
          <cell r="A33">
            <v>27</v>
          </cell>
          <cell r="B33" t="str">
            <v>賴昆光</v>
          </cell>
        </row>
        <row r="34">
          <cell r="A34">
            <v>28</v>
          </cell>
          <cell r="B34" t="str">
            <v>黃禎宏</v>
          </cell>
          <cell r="D34" t="str">
            <v>新竹縣</v>
          </cell>
        </row>
        <row r="35">
          <cell r="A35">
            <v>29</v>
          </cell>
          <cell r="B35" t="str">
            <v>傅永彰</v>
          </cell>
          <cell r="D35" t="str">
            <v>苗栗縣</v>
          </cell>
        </row>
        <row r="36">
          <cell r="A36">
            <v>30</v>
          </cell>
          <cell r="B36" t="str">
            <v>李欽漢</v>
          </cell>
          <cell r="D36" t="str">
            <v>台中縣</v>
          </cell>
        </row>
        <row r="37">
          <cell r="A37">
            <v>31</v>
          </cell>
          <cell r="B37" t="str">
            <v>劉建宏</v>
          </cell>
          <cell r="D37" t="str">
            <v>高雄市</v>
          </cell>
        </row>
        <row r="38">
          <cell r="A38">
            <v>32</v>
          </cell>
          <cell r="B38" t="str">
            <v>孫福源</v>
          </cell>
          <cell r="D38" t="str">
            <v>彰化縣</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翁明俊</v>
          </cell>
          <cell r="D8" t="str">
            <v>台北市</v>
          </cell>
          <cell r="E8">
            <v>1</v>
          </cell>
          <cell r="G8" t="str">
            <v>王明鴻</v>
          </cell>
          <cell r="I8" t="str">
            <v>宜蘭縣</v>
          </cell>
          <cell r="M8">
            <v>1</v>
          </cell>
          <cell r="Q8">
            <v>999</v>
          </cell>
          <cell r="R8">
            <v>999</v>
          </cell>
          <cell r="U8">
            <v>2</v>
          </cell>
        </row>
        <row r="9">
          <cell r="A9">
            <v>2</v>
          </cell>
          <cell r="B9" t="str">
            <v>林榮基</v>
          </cell>
          <cell r="D9" t="str">
            <v>台中縣</v>
          </cell>
          <cell r="E9">
            <v>14</v>
          </cell>
          <cell r="G9" t="str">
            <v>范達榕</v>
          </cell>
          <cell r="I9" t="str">
            <v>台中縣</v>
          </cell>
          <cell r="M9">
            <v>14</v>
          </cell>
          <cell r="Q9">
            <v>999</v>
          </cell>
          <cell r="R9">
            <v>999</v>
          </cell>
          <cell r="U9">
            <v>28</v>
          </cell>
        </row>
        <row r="10">
          <cell r="A10">
            <v>3</v>
          </cell>
          <cell r="B10" t="str">
            <v>盧天龍</v>
          </cell>
          <cell r="D10" t="str">
            <v>台中縣</v>
          </cell>
          <cell r="E10">
            <v>14</v>
          </cell>
          <cell r="G10" t="str">
            <v>王俊龍</v>
          </cell>
          <cell r="I10" t="str">
            <v>台中縣</v>
          </cell>
          <cell r="M10">
            <v>14</v>
          </cell>
          <cell r="Q10">
            <v>999</v>
          </cell>
          <cell r="R10">
            <v>999</v>
          </cell>
          <cell r="U10">
            <v>28</v>
          </cell>
        </row>
        <row r="11">
          <cell r="A11">
            <v>4</v>
          </cell>
          <cell r="B11" t="str">
            <v>黃清益</v>
          </cell>
          <cell r="E11">
            <v>11</v>
          </cell>
          <cell r="G11" t="str">
            <v>莊孟和</v>
          </cell>
          <cell r="M11">
            <v>30</v>
          </cell>
          <cell r="Q11">
            <v>999</v>
          </cell>
          <cell r="R11">
            <v>999</v>
          </cell>
          <cell r="U11">
            <v>41</v>
          </cell>
        </row>
        <row r="12">
          <cell r="A12">
            <v>5</v>
          </cell>
          <cell r="B12" t="str">
            <v>王振榮</v>
          </cell>
          <cell r="D12" t="str">
            <v>彰化縣</v>
          </cell>
          <cell r="E12">
            <v>9</v>
          </cell>
          <cell r="G12" t="str">
            <v>柳傑琪</v>
          </cell>
          <cell r="I12" t="str">
            <v>彰化縣</v>
          </cell>
          <cell r="Q12">
            <v>999</v>
          </cell>
          <cell r="R12">
            <v>999</v>
          </cell>
          <cell r="U12">
            <v>0</v>
          </cell>
        </row>
        <row r="13">
          <cell r="A13">
            <v>6</v>
          </cell>
          <cell r="B13" t="str">
            <v>郭振輝</v>
          </cell>
          <cell r="D13" t="str">
            <v>台中市</v>
          </cell>
          <cell r="E13">
            <v>14</v>
          </cell>
          <cell r="G13" t="str">
            <v>陳錦堂</v>
          </cell>
          <cell r="I13" t="str">
            <v>台中市</v>
          </cell>
          <cell r="Q13">
            <v>999</v>
          </cell>
          <cell r="R13">
            <v>999</v>
          </cell>
          <cell r="U13">
            <v>0</v>
          </cell>
        </row>
        <row r="14">
          <cell r="A14">
            <v>7</v>
          </cell>
          <cell r="B14" t="str">
            <v>黃瑞添</v>
          </cell>
          <cell r="D14" t="str">
            <v>南投縣</v>
          </cell>
          <cell r="G14" t="str">
            <v>游貴柱</v>
          </cell>
          <cell r="I14" t="str">
            <v>南投縣</v>
          </cell>
          <cell r="M14">
            <v>14</v>
          </cell>
          <cell r="Q14">
            <v>999</v>
          </cell>
          <cell r="R14">
            <v>999</v>
          </cell>
          <cell r="U14">
            <v>0</v>
          </cell>
        </row>
        <row r="15">
          <cell r="A15">
            <v>8</v>
          </cell>
          <cell r="B15" t="str">
            <v>賴昆光</v>
          </cell>
          <cell r="E15">
            <v>14</v>
          </cell>
          <cell r="G15" t="str">
            <v>黃禎宏</v>
          </cell>
          <cell r="I15" t="str">
            <v>新竹縣</v>
          </cell>
          <cell r="Q15">
            <v>999</v>
          </cell>
          <cell r="R15">
            <v>999</v>
          </cell>
          <cell r="U15">
            <v>0</v>
          </cell>
        </row>
        <row r="16">
          <cell r="A16">
            <v>9</v>
          </cell>
          <cell r="B16" t="str">
            <v>李忠華</v>
          </cell>
          <cell r="D16" t="str">
            <v>苗栗縣</v>
          </cell>
          <cell r="G16" t="str">
            <v>陳源成</v>
          </cell>
          <cell r="I16" t="str">
            <v>苗栗縣</v>
          </cell>
          <cell r="Q16">
            <v>999</v>
          </cell>
          <cell r="R16">
            <v>999</v>
          </cell>
          <cell r="U16">
            <v>0</v>
          </cell>
        </row>
        <row r="17">
          <cell r="A17">
            <v>10</v>
          </cell>
          <cell r="B17" t="str">
            <v>蔣聯鎔</v>
          </cell>
          <cell r="D17" t="str">
            <v>台北市</v>
          </cell>
          <cell r="G17" t="str">
            <v>郭惠新</v>
          </cell>
          <cell r="I17" t="str">
            <v>台北市</v>
          </cell>
          <cell r="Q17">
            <v>999</v>
          </cell>
          <cell r="R17">
            <v>999</v>
          </cell>
          <cell r="U17">
            <v>0</v>
          </cell>
        </row>
        <row r="18">
          <cell r="A18">
            <v>11</v>
          </cell>
          <cell r="B18" t="str">
            <v>陳光華</v>
          </cell>
          <cell r="D18" t="str">
            <v>桃園縣</v>
          </cell>
          <cell r="G18" t="str">
            <v>李訓忠</v>
          </cell>
          <cell r="I18" t="str">
            <v>桃園縣</v>
          </cell>
          <cell r="Q18">
            <v>999</v>
          </cell>
          <cell r="R18">
            <v>999</v>
          </cell>
          <cell r="U18">
            <v>0</v>
          </cell>
        </row>
        <row r="19">
          <cell r="A19">
            <v>12</v>
          </cell>
          <cell r="B19" t="str">
            <v>江進喜</v>
          </cell>
          <cell r="D19" t="str">
            <v>台北縣</v>
          </cell>
          <cell r="G19" t="str">
            <v>江登興</v>
          </cell>
          <cell r="I19" t="str">
            <v>台北縣</v>
          </cell>
          <cell r="Q19">
            <v>999</v>
          </cell>
          <cell r="R19">
            <v>999</v>
          </cell>
          <cell r="U19">
            <v>0</v>
          </cell>
        </row>
        <row r="20">
          <cell r="A20">
            <v>13</v>
          </cell>
          <cell r="B20" t="str">
            <v>陳家田</v>
          </cell>
          <cell r="D20" t="str">
            <v>基隆市</v>
          </cell>
          <cell r="G20" t="str">
            <v>馬連成</v>
          </cell>
          <cell r="I20" t="str">
            <v>基隆市</v>
          </cell>
          <cell r="Q20">
            <v>999</v>
          </cell>
          <cell r="R20">
            <v>999</v>
          </cell>
          <cell r="U20">
            <v>0</v>
          </cell>
        </row>
        <row r="21">
          <cell r="A21">
            <v>14</v>
          </cell>
          <cell r="B21" t="str">
            <v>詹行慤</v>
          </cell>
          <cell r="D21" t="str">
            <v>台北市</v>
          </cell>
          <cell r="G21" t="str">
            <v>戴詒鵬</v>
          </cell>
          <cell r="I21" t="str">
            <v>台北縣</v>
          </cell>
          <cell r="Q21">
            <v>999</v>
          </cell>
          <cell r="R21">
            <v>999</v>
          </cell>
          <cell r="U21">
            <v>0</v>
          </cell>
        </row>
        <row r="22">
          <cell r="A22">
            <v>15</v>
          </cell>
          <cell r="B22" t="str">
            <v>于殿仁</v>
          </cell>
          <cell r="D22" t="str">
            <v>台中市</v>
          </cell>
          <cell r="G22" t="str">
            <v>劉仲甫</v>
          </cell>
          <cell r="I22" t="str">
            <v>台中市</v>
          </cell>
          <cell r="Q22">
            <v>999</v>
          </cell>
          <cell r="R22">
            <v>999</v>
          </cell>
          <cell r="U22">
            <v>0</v>
          </cell>
        </row>
        <row r="23">
          <cell r="A23">
            <v>16</v>
          </cell>
          <cell r="B23" t="str">
            <v>葉豐田</v>
          </cell>
          <cell r="D23" t="str">
            <v>高雄市</v>
          </cell>
          <cell r="G23" t="str">
            <v>王昭輝</v>
          </cell>
          <cell r="I23" t="str">
            <v>高雄市</v>
          </cell>
          <cell r="Q23">
            <v>999</v>
          </cell>
          <cell r="R23">
            <v>999</v>
          </cell>
          <cell r="U23">
            <v>0</v>
          </cell>
        </row>
        <row r="24">
          <cell r="A24">
            <v>17</v>
          </cell>
          <cell r="B24" t="str">
            <v>石家璧</v>
          </cell>
          <cell r="D24" t="str">
            <v>台中市</v>
          </cell>
          <cell r="G24" t="str">
            <v>張學鎔</v>
          </cell>
          <cell r="I24" t="str">
            <v>台中市</v>
          </cell>
          <cell r="Q24">
            <v>999</v>
          </cell>
          <cell r="R24">
            <v>999</v>
          </cell>
          <cell r="U24">
            <v>0</v>
          </cell>
        </row>
        <row r="25">
          <cell r="A25">
            <v>18</v>
          </cell>
          <cell r="B25" t="str">
            <v>張富國</v>
          </cell>
          <cell r="D25" t="str">
            <v>台中市</v>
          </cell>
          <cell r="G25" t="str">
            <v>李善興</v>
          </cell>
          <cell r="I25" t="str">
            <v>台中市</v>
          </cell>
          <cell r="Q25">
            <v>999</v>
          </cell>
          <cell r="R25">
            <v>999</v>
          </cell>
          <cell r="U25">
            <v>0</v>
          </cell>
        </row>
        <row r="26">
          <cell r="A26">
            <v>19</v>
          </cell>
          <cell r="B26" t="str">
            <v>張殷榮</v>
          </cell>
          <cell r="D26" t="str">
            <v>台中市</v>
          </cell>
          <cell r="G26" t="str">
            <v>林志成</v>
          </cell>
          <cell r="I26" t="str">
            <v>台中市</v>
          </cell>
          <cell r="Q26">
            <v>999</v>
          </cell>
          <cell r="R26">
            <v>999</v>
          </cell>
          <cell r="U26">
            <v>0</v>
          </cell>
        </row>
        <row r="27">
          <cell r="A27">
            <v>20</v>
          </cell>
          <cell r="B27" t="str">
            <v>呂柏瑩</v>
          </cell>
          <cell r="D27" t="str">
            <v>台中市</v>
          </cell>
          <cell r="G27" t="str">
            <v>林琦景</v>
          </cell>
          <cell r="I27" t="str">
            <v>台中市</v>
          </cell>
          <cell r="Q27">
            <v>999</v>
          </cell>
          <cell r="R27">
            <v>999</v>
          </cell>
          <cell r="U27">
            <v>0</v>
          </cell>
        </row>
        <row r="28">
          <cell r="A28">
            <v>21</v>
          </cell>
          <cell r="B28" t="str">
            <v>吳樹強</v>
          </cell>
          <cell r="D28" t="str">
            <v>台中市</v>
          </cell>
          <cell r="G28" t="str">
            <v>林坤猛</v>
          </cell>
          <cell r="I28" t="str">
            <v>台中市</v>
          </cell>
          <cell r="Q28">
            <v>999</v>
          </cell>
          <cell r="R28">
            <v>999</v>
          </cell>
          <cell r="U28">
            <v>0</v>
          </cell>
        </row>
        <row r="29">
          <cell r="A29">
            <v>22</v>
          </cell>
          <cell r="B29" t="str">
            <v>孔令名</v>
          </cell>
          <cell r="D29" t="str">
            <v>台中市</v>
          </cell>
          <cell r="G29" t="str">
            <v>黃永杰</v>
          </cell>
          <cell r="I29" t="str">
            <v>台中市</v>
          </cell>
          <cell r="Q29">
            <v>999</v>
          </cell>
          <cell r="R29">
            <v>999</v>
          </cell>
          <cell r="U29">
            <v>0</v>
          </cell>
        </row>
        <row r="30">
          <cell r="A30">
            <v>23</v>
          </cell>
          <cell r="Q30" t="str">
            <v/>
          </cell>
          <cell r="R30" t="str">
            <v/>
          </cell>
          <cell r="U30">
            <v>0</v>
          </cell>
        </row>
        <row r="31">
          <cell r="A31">
            <v>24</v>
          </cell>
          <cell r="Q31" t="str">
            <v/>
          </cell>
          <cell r="R31" t="str">
            <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 sheetId="3">
        <row r="7">
          <cell r="A7">
            <v>1</v>
          </cell>
          <cell r="B7" t="str">
            <v>楊金善</v>
          </cell>
          <cell r="D7" t="str">
            <v>桃園縣</v>
          </cell>
          <cell r="P7">
            <v>1</v>
          </cell>
        </row>
        <row r="8">
          <cell r="A8">
            <v>2</v>
          </cell>
          <cell r="B8" t="str">
            <v>鄭足足</v>
          </cell>
          <cell r="D8" t="str">
            <v>高雄縣</v>
          </cell>
          <cell r="P8">
            <v>1</v>
          </cell>
        </row>
        <row r="9">
          <cell r="A9">
            <v>3</v>
          </cell>
          <cell r="B9" t="str">
            <v>張美芳</v>
          </cell>
          <cell r="D9" t="str">
            <v>台中市</v>
          </cell>
          <cell r="M9">
            <v>999</v>
          </cell>
          <cell r="P9">
            <v>3</v>
          </cell>
        </row>
        <row r="10">
          <cell r="A10">
            <v>4</v>
          </cell>
          <cell r="B10" t="str">
            <v>馮鳳珠</v>
          </cell>
          <cell r="D10" t="str">
            <v>台北縣</v>
          </cell>
          <cell r="P10">
            <v>5</v>
          </cell>
        </row>
        <row r="11">
          <cell r="A11">
            <v>5</v>
          </cell>
          <cell r="B11" t="str">
            <v>蘇秀子</v>
          </cell>
        </row>
        <row r="12">
          <cell r="A12">
            <v>6</v>
          </cell>
          <cell r="B12" t="str">
            <v>陳秀荷</v>
          </cell>
          <cell r="D12" t="str">
            <v>桃園縣</v>
          </cell>
        </row>
        <row r="13">
          <cell r="A13">
            <v>7</v>
          </cell>
          <cell r="B13" t="str">
            <v>陳惠英</v>
          </cell>
          <cell r="D13" t="str">
            <v>台中市</v>
          </cell>
        </row>
        <row r="14">
          <cell r="A14">
            <v>8</v>
          </cell>
          <cell r="B14" t="str">
            <v>何秋香</v>
          </cell>
          <cell r="D14" t="str">
            <v>台中市</v>
          </cell>
        </row>
        <row r="15">
          <cell r="A15">
            <v>9</v>
          </cell>
          <cell r="B15" t="str">
            <v>林世齡</v>
          </cell>
          <cell r="D15" t="str">
            <v>台北市</v>
          </cell>
          <cell r="M15">
            <v>999</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 </v>
          </cell>
          <cell r="E7" t="str">
            <v>排名</v>
          </cell>
          <cell r="F7" t="str">
            <v>Pro
Rank</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楊金善</v>
          </cell>
          <cell r="D8" t="str">
            <v>桃園縣</v>
          </cell>
          <cell r="E8">
            <v>1</v>
          </cell>
          <cell r="G8" t="str">
            <v>王月嬌</v>
          </cell>
          <cell r="M8">
            <v>1</v>
          </cell>
          <cell r="Q8">
            <v>999</v>
          </cell>
          <cell r="R8">
            <v>999</v>
          </cell>
          <cell r="U8">
            <v>2</v>
          </cell>
        </row>
        <row r="9">
          <cell r="A9">
            <v>2</v>
          </cell>
          <cell r="B9" t="str">
            <v>馮鳳珠</v>
          </cell>
          <cell r="D9" t="str">
            <v>台北縣</v>
          </cell>
          <cell r="E9">
            <v>5</v>
          </cell>
          <cell r="G9" t="str">
            <v>徐孟蘭</v>
          </cell>
          <cell r="I9" t="str">
            <v>台南縣</v>
          </cell>
          <cell r="M9">
            <v>5</v>
          </cell>
          <cell r="Q9">
            <v>999</v>
          </cell>
          <cell r="R9">
            <v>999</v>
          </cell>
          <cell r="U9">
            <v>10</v>
          </cell>
        </row>
        <row r="10">
          <cell r="A10">
            <v>3</v>
          </cell>
          <cell r="B10" t="str">
            <v>陳秀娥</v>
          </cell>
          <cell r="D10" t="str">
            <v>台中縣</v>
          </cell>
          <cell r="E10">
            <v>5</v>
          </cell>
          <cell r="G10" t="str">
            <v>盧美麗</v>
          </cell>
          <cell r="I10" t="str">
            <v>台中縣</v>
          </cell>
          <cell r="Q10">
            <v>999</v>
          </cell>
          <cell r="R10">
            <v>999</v>
          </cell>
          <cell r="U10">
            <v>0</v>
          </cell>
        </row>
        <row r="11">
          <cell r="A11">
            <v>4</v>
          </cell>
          <cell r="B11" t="str">
            <v>謝月里</v>
          </cell>
          <cell r="D11" t="str">
            <v>台中市</v>
          </cell>
          <cell r="G11" t="str">
            <v>張美芳</v>
          </cell>
          <cell r="I11" t="str">
            <v>台中市</v>
          </cell>
          <cell r="M11">
            <v>5</v>
          </cell>
          <cell r="Q11">
            <v>999</v>
          </cell>
          <cell r="R11">
            <v>999</v>
          </cell>
          <cell r="U11">
            <v>0</v>
          </cell>
        </row>
        <row r="12">
          <cell r="A12">
            <v>5</v>
          </cell>
          <cell r="B12" t="str">
            <v>李秀珠</v>
          </cell>
          <cell r="D12" t="str">
            <v>台中縣</v>
          </cell>
          <cell r="G12" t="str">
            <v>劉淑媛</v>
          </cell>
          <cell r="I12" t="str">
            <v>台中縣</v>
          </cell>
          <cell r="Q12">
            <v>999</v>
          </cell>
          <cell r="R12">
            <v>999</v>
          </cell>
          <cell r="U12">
            <v>0</v>
          </cell>
        </row>
        <row r="13">
          <cell r="A13">
            <v>6</v>
          </cell>
          <cell r="B13" t="str">
            <v>蘇秀子</v>
          </cell>
          <cell r="D13" t="str">
            <v>高雄市</v>
          </cell>
          <cell r="G13" t="str">
            <v>鄭足足</v>
          </cell>
          <cell r="I13" t="str">
            <v>高雄市</v>
          </cell>
          <cell r="Q13">
            <v>999</v>
          </cell>
          <cell r="R13">
            <v>999</v>
          </cell>
          <cell r="U13">
            <v>0</v>
          </cell>
        </row>
        <row r="14">
          <cell r="A14">
            <v>7</v>
          </cell>
          <cell r="B14" t="str">
            <v>陳惠英</v>
          </cell>
          <cell r="D14" t="str">
            <v>台中市</v>
          </cell>
          <cell r="G14" t="str">
            <v>黃怡甄</v>
          </cell>
          <cell r="I14" t="str">
            <v>台中市</v>
          </cell>
          <cell r="Q14">
            <v>999</v>
          </cell>
          <cell r="R14">
            <v>999</v>
          </cell>
          <cell r="U14">
            <v>0</v>
          </cell>
        </row>
        <row r="15">
          <cell r="A15">
            <v>8</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男單55(32)"/>
      <sheetName val="女單55(3人)"/>
      <sheetName val="男雙55(32)"/>
      <sheetName val="女雙55(4組)"/>
    </sheetNames>
    <sheetDataSet>
      <sheetData sheetId="0">
        <row r="6">
          <cell r="A6" t="str">
            <v>99年宏凱盃</v>
          </cell>
        </row>
        <row r="8">
          <cell r="A8" t="str">
            <v>全國壯年網球排名錦標賽</v>
          </cell>
        </row>
        <row r="10">
          <cell r="A10" t="str">
            <v>2010/11/13-15</v>
          </cell>
          <cell r="C10" t="str">
            <v>台中市</v>
          </cell>
          <cell r="E10" t="str">
            <v>王正松</v>
          </cell>
        </row>
      </sheetData>
      <sheetData sheetId="1">
        <row r="7">
          <cell r="A7">
            <v>1</v>
          </cell>
          <cell r="B7" t="str">
            <v>王昭輝</v>
          </cell>
          <cell r="D7" t="str">
            <v>高雄市</v>
          </cell>
          <cell r="M7">
            <v>999</v>
          </cell>
          <cell r="P7">
            <v>1</v>
          </cell>
        </row>
        <row r="8">
          <cell r="A8">
            <v>2</v>
          </cell>
          <cell r="B8" t="str">
            <v>謝文勇</v>
          </cell>
          <cell r="D8" t="str">
            <v>宜蘭縣</v>
          </cell>
          <cell r="P8">
            <v>3</v>
          </cell>
        </row>
        <row r="9">
          <cell r="A9">
            <v>3</v>
          </cell>
          <cell r="B9" t="str">
            <v>葉錦德</v>
          </cell>
          <cell r="D9" t="str">
            <v>高雄市</v>
          </cell>
          <cell r="P9">
            <v>3</v>
          </cell>
        </row>
        <row r="10">
          <cell r="A10">
            <v>4</v>
          </cell>
          <cell r="B10" t="str">
            <v>張殷嘉</v>
          </cell>
          <cell r="D10" t="str">
            <v>台中市</v>
          </cell>
          <cell r="P10">
            <v>6</v>
          </cell>
        </row>
        <row r="11">
          <cell r="A11">
            <v>5</v>
          </cell>
          <cell r="B11" t="str">
            <v>劉辛騰</v>
          </cell>
          <cell r="D11" t="str">
            <v>台中市</v>
          </cell>
          <cell r="P11">
            <v>6</v>
          </cell>
        </row>
        <row r="12">
          <cell r="A12">
            <v>6</v>
          </cell>
          <cell r="B12" t="str">
            <v>葉為</v>
          </cell>
          <cell r="D12" t="str">
            <v>彰化縣</v>
          </cell>
          <cell r="P12">
            <v>6</v>
          </cell>
        </row>
        <row r="13">
          <cell r="A13">
            <v>7</v>
          </cell>
          <cell r="B13" t="str">
            <v>王松村</v>
          </cell>
          <cell r="D13" t="str">
            <v>台南市</v>
          </cell>
          <cell r="P13">
            <v>6</v>
          </cell>
        </row>
        <row r="14">
          <cell r="A14">
            <v>8</v>
          </cell>
          <cell r="B14" t="str">
            <v>尹大明</v>
          </cell>
          <cell r="D14" t="str">
            <v>桃園縣</v>
          </cell>
          <cell r="P14">
            <v>6</v>
          </cell>
        </row>
        <row r="15">
          <cell r="A15">
            <v>9</v>
          </cell>
          <cell r="B15" t="str">
            <v>劉建民</v>
          </cell>
          <cell r="D15" t="str">
            <v>苗栗縣</v>
          </cell>
          <cell r="P15">
            <v>11</v>
          </cell>
        </row>
        <row r="16">
          <cell r="A16">
            <v>10</v>
          </cell>
          <cell r="B16" t="str">
            <v>王興科</v>
          </cell>
          <cell r="D16" t="str">
            <v>苗栗縣</v>
          </cell>
          <cell r="M16">
            <v>999</v>
          </cell>
          <cell r="P16">
            <v>12</v>
          </cell>
        </row>
        <row r="17">
          <cell r="A17">
            <v>11</v>
          </cell>
          <cell r="B17" t="str">
            <v>陳永欣</v>
          </cell>
          <cell r="D17" t="str">
            <v>台南縣</v>
          </cell>
          <cell r="P17">
            <v>12</v>
          </cell>
        </row>
        <row r="18">
          <cell r="A18">
            <v>12</v>
          </cell>
          <cell r="B18" t="str">
            <v>楊明順</v>
          </cell>
          <cell r="D18" t="str">
            <v>屏東縣</v>
          </cell>
          <cell r="P18">
            <v>14</v>
          </cell>
        </row>
        <row r="19">
          <cell r="A19">
            <v>13</v>
          </cell>
          <cell r="B19" t="str">
            <v>陳禮城</v>
          </cell>
          <cell r="D19" t="str">
            <v>台北縣</v>
          </cell>
          <cell r="P19">
            <v>14</v>
          </cell>
        </row>
        <row r="20">
          <cell r="A20">
            <v>14</v>
          </cell>
          <cell r="B20" t="str">
            <v>陳欣榮</v>
          </cell>
          <cell r="D20" t="str">
            <v>台南縣</v>
          </cell>
          <cell r="P20">
            <v>14</v>
          </cell>
        </row>
        <row r="21">
          <cell r="A21">
            <v>15</v>
          </cell>
          <cell r="B21" t="str">
            <v>江進喜</v>
          </cell>
          <cell r="D21" t="str">
            <v>台北縣</v>
          </cell>
          <cell r="P21">
            <v>14</v>
          </cell>
        </row>
        <row r="22">
          <cell r="A22">
            <v>16</v>
          </cell>
          <cell r="B22" t="str">
            <v>呂文雄</v>
          </cell>
          <cell r="D22" t="str">
            <v>苗栗縣</v>
          </cell>
          <cell r="M22">
            <v>999</v>
          </cell>
          <cell r="P22">
            <v>14</v>
          </cell>
        </row>
        <row r="23">
          <cell r="A23">
            <v>17</v>
          </cell>
          <cell r="B23" t="str">
            <v>謝頂敏</v>
          </cell>
          <cell r="D23" t="str">
            <v>彰化縣</v>
          </cell>
        </row>
        <row r="24">
          <cell r="A24">
            <v>18</v>
          </cell>
          <cell r="B24" t="str">
            <v>沈瑞榮</v>
          </cell>
          <cell r="D24" t="str">
            <v>台東縣</v>
          </cell>
        </row>
        <row r="25">
          <cell r="A25">
            <v>19</v>
          </cell>
          <cell r="B25" t="str">
            <v>蔣聯鎔</v>
          </cell>
          <cell r="D25" t="str">
            <v>台北市</v>
          </cell>
        </row>
        <row r="26">
          <cell r="A26">
            <v>20</v>
          </cell>
          <cell r="B26" t="str">
            <v>傅守仁</v>
          </cell>
        </row>
        <row r="27">
          <cell r="A27">
            <v>21</v>
          </cell>
          <cell r="B27" t="str">
            <v>吳崇楨</v>
          </cell>
          <cell r="D27" t="str">
            <v>桃園縣</v>
          </cell>
        </row>
        <row r="28">
          <cell r="A28">
            <v>22</v>
          </cell>
          <cell r="B28" t="str">
            <v>林春慶</v>
          </cell>
          <cell r="D28" t="str">
            <v>台北縣</v>
          </cell>
        </row>
        <row r="29">
          <cell r="A29">
            <v>23</v>
          </cell>
          <cell r="B29" t="str">
            <v>邱深江</v>
          </cell>
          <cell r="D29" t="str">
            <v>台北市</v>
          </cell>
        </row>
        <row r="30">
          <cell r="A30">
            <v>24</v>
          </cell>
          <cell r="B30" t="str">
            <v>高碩文</v>
          </cell>
          <cell r="D30" t="str">
            <v>台北市</v>
          </cell>
        </row>
        <row r="31">
          <cell r="A31">
            <v>25</v>
          </cell>
          <cell r="B31" t="str">
            <v>林志榮</v>
          </cell>
          <cell r="D31" t="str">
            <v>台南市</v>
          </cell>
        </row>
        <row r="32">
          <cell r="A32">
            <v>26</v>
          </cell>
          <cell r="B32" t="str">
            <v>姜自立</v>
          </cell>
          <cell r="D32" t="str">
            <v>台南市</v>
          </cell>
        </row>
        <row r="33">
          <cell r="A33">
            <v>27</v>
          </cell>
          <cell r="B33" t="str">
            <v>陳翰璋</v>
          </cell>
          <cell r="D33" t="str">
            <v>台北市</v>
          </cell>
        </row>
        <row r="34">
          <cell r="A34">
            <v>28</v>
          </cell>
          <cell r="B34" t="str">
            <v>江上進</v>
          </cell>
          <cell r="D34" t="str">
            <v>台中市</v>
          </cell>
        </row>
        <row r="35">
          <cell r="A35">
            <v>29</v>
          </cell>
          <cell r="B35" t="str">
            <v>楊鴻輝</v>
          </cell>
          <cell r="D35" t="str">
            <v>高雄市</v>
          </cell>
        </row>
        <row r="36">
          <cell r="A36">
            <v>30</v>
          </cell>
          <cell r="B36" t="str">
            <v>葉展雄</v>
          </cell>
          <cell r="D36" t="str">
            <v>嘉義市</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葉錦德</v>
          </cell>
          <cell r="D8" t="str">
            <v>高雄市</v>
          </cell>
          <cell r="E8">
            <v>5</v>
          </cell>
          <cell r="G8" t="str">
            <v>葉錦祥</v>
          </cell>
          <cell r="I8" t="str">
            <v>高雄市</v>
          </cell>
          <cell r="M8">
            <v>5</v>
          </cell>
          <cell r="Q8">
            <v>999</v>
          </cell>
          <cell r="R8">
            <v>999</v>
          </cell>
          <cell r="U8">
            <v>10</v>
          </cell>
        </row>
        <row r="9">
          <cell r="A9">
            <v>2</v>
          </cell>
          <cell r="B9" t="str">
            <v>王松村</v>
          </cell>
          <cell r="D9" t="str">
            <v>台南市</v>
          </cell>
          <cell r="E9">
            <v>9</v>
          </cell>
          <cell r="G9" t="str">
            <v>張殷嘉</v>
          </cell>
          <cell r="I9" t="str">
            <v>台中市</v>
          </cell>
          <cell r="M9">
            <v>1</v>
          </cell>
          <cell r="Q9">
            <v>999</v>
          </cell>
          <cell r="R9">
            <v>999</v>
          </cell>
          <cell r="U9">
            <v>10</v>
          </cell>
        </row>
        <row r="10">
          <cell r="A10">
            <v>3</v>
          </cell>
          <cell r="B10" t="str">
            <v>謝文勇</v>
          </cell>
          <cell r="D10" t="str">
            <v>宜蘭縣</v>
          </cell>
          <cell r="E10">
            <v>2</v>
          </cell>
          <cell r="G10" t="str">
            <v>陳順騰</v>
          </cell>
          <cell r="I10" t="str">
            <v>台北縣</v>
          </cell>
          <cell r="M10">
            <v>9</v>
          </cell>
          <cell r="Q10">
            <v>999</v>
          </cell>
          <cell r="R10">
            <v>999</v>
          </cell>
          <cell r="U10">
            <v>11</v>
          </cell>
        </row>
        <row r="11">
          <cell r="A11">
            <v>4</v>
          </cell>
          <cell r="B11" t="str">
            <v>施能通</v>
          </cell>
          <cell r="D11" t="str">
            <v>彰化縣</v>
          </cell>
          <cell r="G11" t="str">
            <v>劉舜仁</v>
          </cell>
          <cell r="I11" t="str">
            <v>彰化縣</v>
          </cell>
          <cell r="M11">
            <v>18</v>
          </cell>
          <cell r="Q11">
            <v>999</v>
          </cell>
          <cell r="R11">
            <v>999</v>
          </cell>
          <cell r="U11">
            <v>0</v>
          </cell>
        </row>
        <row r="12">
          <cell r="A12">
            <v>5</v>
          </cell>
          <cell r="B12" t="str">
            <v>黃志正</v>
          </cell>
          <cell r="D12" t="str">
            <v>台中市</v>
          </cell>
          <cell r="G12" t="str">
            <v>蘇錦堂</v>
          </cell>
          <cell r="I12" t="str">
            <v>台中市</v>
          </cell>
          <cell r="M12">
            <v>18</v>
          </cell>
          <cell r="Q12">
            <v>999</v>
          </cell>
          <cell r="R12">
            <v>999</v>
          </cell>
          <cell r="U12">
            <v>0</v>
          </cell>
        </row>
        <row r="13">
          <cell r="A13">
            <v>6</v>
          </cell>
          <cell r="B13" t="str">
            <v>楊明順</v>
          </cell>
          <cell r="D13" t="str">
            <v>屏東縣</v>
          </cell>
          <cell r="G13" t="str">
            <v>蕭敬民</v>
          </cell>
          <cell r="I13" t="str">
            <v>屏東縣</v>
          </cell>
          <cell r="Q13">
            <v>999</v>
          </cell>
          <cell r="R13">
            <v>999</v>
          </cell>
          <cell r="U13">
            <v>0</v>
          </cell>
        </row>
        <row r="14">
          <cell r="A14">
            <v>7</v>
          </cell>
          <cell r="B14" t="str">
            <v>張正興</v>
          </cell>
          <cell r="D14" t="str">
            <v>台東縣</v>
          </cell>
          <cell r="G14" t="str">
            <v>沈瑞榮</v>
          </cell>
          <cell r="I14" t="str">
            <v>台東縣</v>
          </cell>
          <cell r="Q14">
            <v>999</v>
          </cell>
          <cell r="R14">
            <v>999</v>
          </cell>
          <cell r="U14">
            <v>0</v>
          </cell>
        </row>
        <row r="15">
          <cell r="A15">
            <v>8</v>
          </cell>
          <cell r="B15" t="str">
            <v>黃安祥</v>
          </cell>
          <cell r="D15" t="str">
            <v>台中市</v>
          </cell>
          <cell r="G15" t="str">
            <v>欉勁燁</v>
          </cell>
          <cell r="I15" t="str">
            <v>台中市</v>
          </cell>
          <cell r="U15">
            <v>0</v>
          </cell>
        </row>
        <row r="16">
          <cell r="A16">
            <v>9</v>
          </cell>
          <cell r="B16" t="str">
            <v>左曉熹</v>
          </cell>
          <cell r="D16" t="str">
            <v>桃園縣</v>
          </cell>
          <cell r="G16" t="str">
            <v>王繼華</v>
          </cell>
          <cell r="I16" t="str">
            <v>台北市</v>
          </cell>
          <cell r="Q16">
            <v>999</v>
          </cell>
          <cell r="R16">
            <v>999</v>
          </cell>
          <cell r="U16">
            <v>0</v>
          </cell>
        </row>
        <row r="17">
          <cell r="A17">
            <v>10</v>
          </cell>
          <cell r="B17" t="str">
            <v>張天和</v>
          </cell>
          <cell r="D17" t="str">
            <v>台中市</v>
          </cell>
          <cell r="G17" t="str">
            <v>蔡晉昇</v>
          </cell>
          <cell r="I17" t="str">
            <v>台中市</v>
          </cell>
          <cell r="Q17">
            <v>999</v>
          </cell>
          <cell r="R17">
            <v>999</v>
          </cell>
          <cell r="U17">
            <v>0</v>
          </cell>
        </row>
        <row r="18">
          <cell r="A18">
            <v>11</v>
          </cell>
          <cell r="B18" t="str">
            <v>張堃雄</v>
          </cell>
          <cell r="D18" t="str">
            <v>高雄市</v>
          </cell>
          <cell r="G18" t="str">
            <v>李來福</v>
          </cell>
          <cell r="I18" t="str">
            <v>高雄市</v>
          </cell>
          <cell r="Q18">
            <v>999</v>
          </cell>
          <cell r="R18">
            <v>999</v>
          </cell>
          <cell r="U18">
            <v>0</v>
          </cell>
        </row>
        <row r="19">
          <cell r="A19">
            <v>12</v>
          </cell>
          <cell r="B19" t="str">
            <v>林志榮</v>
          </cell>
          <cell r="D19" t="str">
            <v>台南市</v>
          </cell>
          <cell r="G19" t="str">
            <v>姜自立</v>
          </cell>
          <cell r="I19" t="str">
            <v>台南市</v>
          </cell>
          <cell r="Q19">
            <v>999</v>
          </cell>
          <cell r="R19">
            <v>999</v>
          </cell>
          <cell r="U19">
            <v>0</v>
          </cell>
        </row>
        <row r="20">
          <cell r="A20">
            <v>13</v>
          </cell>
          <cell r="B20" t="str">
            <v>周志昌</v>
          </cell>
          <cell r="D20" t="str">
            <v>台中市</v>
          </cell>
          <cell r="G20" t="str">
            <v>鄧穩貴</v>
          </cell>
          <cell r="I20" t="str">
            <v>台中市</v>
          </cell>
          <cell r="Q20">
            <v>999</v>
          </cell>
          <cell r="R20">
            <v>999</v>
          </cell>
          <cell r="U20">
            <v>0</v>
          </cell>
        </row>
        <row r="21">
          <cell r="A21">
            <v>14</v>
          </cell>
          <cell r="B21" t="str">
            <v>陳宏智</v>
          </cell>
          <cell r="D21" t="str">
            <v>嘉義市</v>
          </cell>
          <cell r="G21" t="str">
            <v>葉展雄</v>
          </cell>
          <cell r="I21" t="str">
            <v>嘉義市</v>
          </cell>
          <cell r="Q21">
            <v>999</v>
          </cell>
          <cell r="R21">
            <v>999</v>
          </cell>
          <cell r="U21">
            <v>0</v>
          </cell>
        </row>
        <row r="22">
          <cell r="A22">
            <v>15</v>
          </cell>
          <cell r="B22" t="str">
            <v>尹大明</v>
          </cell>
          <cell r="D22" t="str">
            <v>桃園縣</v>
          </cell>
          <cell r="G22" t="str">
            <v>葉嘉荃</v>
          </cell>
          <cell r="I22" t="str">
            <v>桃園縣</v>
          </cell>
          <cell r="Q22">
            <v>999</v>
          </cell>
          <cell r="R22">
            <v>999</v>
          </cell>
          <cell r="U22">
            <v>0</v>
          </cell>
        </row>
        <row r="23">
          <cell r="A23">
            <v>16</v>
          </cell>
          <cell r="B23" t="str">
            <v>劉建民</v>
          </cell>
          <cell r="D23" t="str">
            <v>苗栗縣</v>
          </cell>
          <cell r="G23" t="str">
            <v>王興科</v>
          </cell>
          <cell r="I23" t="str">
            <v>苗栗縣</v>
          </cell>
          <cell r="Q23">
            <v>999</v>
          </cell>
          <cell r="R23">
            <v>999</v>
          </cell>
          <cell r="U23">
            <v>0</v>
          </cell>
        </row>
        <row r="24">
          <cell r="A24">
            <v>17</v>
          </cell>
          <cell r="B24" t="str">
            <v>楊期忠</v>
          </cell>
          <cell r="D24" t="str">
            <v>台中市</v>
          </cell>
          <cell r="G24" t="str">
            <v>沈天保</v>
          </cell>
          <cell r="I24" t="str">
            <v>台中市</v>
          </cell>
          <cell r="Q24">
            <v>999</v>
          </cell>
          <cell r="R24">
            <v>999</v>
          </cell>
          <cell r="U24">
            <v>0</v>
          </cell>
        </row>
        <row r="25">
          <cell r="A25">
            <v>18</v>
          </cell>
          <cell r="B25" t="str">
            <v>姜林明</v>
          </cell>
          <cell r="D25" t="str">
            <v>台中市</v>
          </cell>
          <cell r="G25" t="str">
            <v>李友恭</v>
          </cell>
          <cell r="I25" t="str">
            <v>台中市</v>
          </cell>
          <cell r="Q25">
            <v>999</v>
          </cell>
          <cell r="R25">
            <v>999</v>
          </cell>
          <cell r="U25">
            <v>0</v>
          </cell>
        </row>
        <row r="26">
          <cell r="A26">
            <v>19</v>
          </cell>
          <cell r="B26" t="str">
            <v>楊正忠</v>
          </cell>
          <cell r="D26" t="str">
            <v>台中市</v>
          </cell>
          <cell r="G26" t="str">
            <v>葉明樂</v>
          </cell>
          <cell r="I26" t="str">
            <v>台中市</v>
          </cell>
          <cell r="Q26">
            <v>999</v>
          </cell>
          <cell r="R26">
            <v>999</v>
          </cell>
          <cell r="U26">
            <v>0</v>
          </cell>
        </row>
        <row r="27">
          <cell r="A27">
            <v>20</v>
          </cell>
          <cell r="B27" t="str">
            <v>吳源泉</v>
          </cell>
          <cell r="D27" t="str">
            <v>台中市</v>
          </cell>
          <cell r="G27" t="str">
            <v>魏和昭</v>
          </cell>
          <cell r="I27" t="str">
            <v>台中市</v>
          </cell>
          <cell r="Q27">
            <v>999</v>
          </cell>
          <cell r="R27">
            <v>999</v>
          </cell>
          <cell r="U27">
            <v>0</v>
          </cell>
        </row>
        <row r="28">
          <cell r="A28">
            <v>21</v>
          </cell>
          <cell r="B28" t="str">
            <v>吳世輝</v>
          </cell>
          <cell r="D28" t="str">
            <v>台中市</v>
          </cell>
          <cell r="G28" t="str">
            <v>莊勝逸</v>
          </cell>
          <cell r="I28" t="str">
            <v>台中市</v>
          </cell>
          <cell r="Q28">
            <v>999</v>
          </cell>
          <cell r="R28">
            <v>999</v>
          </cell>
          <cell r="U28">
            <v>0</v>
          </cell>
        </row>
        <row r="29">
          <cell r="A29">
            <v>22</v>
          </cell>
          <cell r="Q29" t="str">
            <v/>
          </cell>
          <cell r="R29" t="str">
            <v/>
          </cell>
          <cell r="U29">
            <v>0</v>
          </cell>
        </row>
        <row r="30">
          <cell r="A30">
            <v>23</v>
          </cell>
          <cell r="Q30" t="str">
            <v/>
          </cell>
          <cell r="R30" t="str">
            <v/>
          </cell>
          <cell r="U30">
            <v>0</v>
          </cell>
        </row>
        <row r="31">
          <cell r="A31">
            <v>24</v>
          </cell>
          <cell r="Q31" t="str">
            <v/>
          </cell>
          <cell r="R31" t="str">
            <v/>
          </cell>
          <cell r="U31">
            <v>0</v>
          </cell>
        </row>
        <row r="32">
          <cell r="A32">
            <v>25</v>
          </cell>
          <cell r="Q32" t="str">
            <v/>
          </cell>
          <cell r="R32" t="str">
            <v/>
          </cell>
          <cell r="U32">
            <v>0</v>
          </cell>
        </row>
        <row r="33">
          <cell r="A33">
            <v>26</v>
          </cell>
          <cell r="Q33" t="str">
            <v/>
          </cell>
          <cell r="R33" t="str">
            <v/>
          </cell>
          <cell r="U33">
            <v>0</v>
          </cell>
        </row>
        <row r="34">
          <cell r="A34">
            <v>27</v>
          </cell>
          <cell r="Q34" t="str">
            <v/>
          </cell>
          <cell r="R34" t="str">
            <v/>
          </cell>
          <cell r="U34">
            <v>0</v>
          </cell>
        </row>
        <row r="35">
          <cell r="A35">
            <v>28</v>
          </cell>
          <cell r="Q35" t="str">
            <v/>
          </cell>
          <cell r="R35" t="str">
            <v/>
          </cell>
          <cell r="U35">
            <v>0</v>
          </cell>
        </row>
        <row r="36">
          <cell r="A36">
            <v>29</v>
          </cell>
          <cell r="Q36" t="str">
            <v/>
          </cell>
          <cell r="R36" t="str">
            <v/>
          </cell>
          <cell r="U36">
            <v>0</v>
          </cell>
        </row>
        <row r="37">
          <cell r="A37">
            <v>30</v>
          </cell>
          <cell r="Q37" t="str">
            <v/>
          </cell>
          <cell r="R37" t="str">
            <v/>
          </cell>
          <cell r="U37">
            <v>0</v>
          </cell>
        </row>
        <row r="38">
          <cell r="A38">
            <v>31</v>
          </cell>
          <cell r="Q38" t="str">
            <v/>
          </cell>
          <cell r="R38" t="str">
            <v/>
          </cell>
          <cell r="U38">
            <v>0</v>
          </cell>
        </row>
        <row r="39">
          <cell r="A39">
            <v>32</v>
          </cell>
          <cell r="Q39" t="str">
            <v/>
          </cell>
          <cell r="R39" t="str">
            <v/>
          </cell>
          <cell r="U39">
            <v>0</v>
          </cell>
        </row>
      </sheetData>
      <sheetData sheetId="4">
        <row r="7">
          <cell r="A7" t="str">
            <v>Line</v>
          </cell>
          <cell r="B7" t="str">
            <v>姓名</v>
          </cell>
          <cell r="D7" t="str">
            <v> </v>
          </cell>
          <cell r="E7" t="str">
            <v>排名</v>
          </cell>
          <cell r="F7" t="str">
            <v>Pro
Rank</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陳麗玉</v>
          </cell>
          <cell r="D8" t="str">
            <v>台中市</v>
          </cell>
          <cell r="E8">
            <v>1</v>
          </cell>
          <cell r="G8" t="str">
            <v>張容瑄</v>
          </cell>
          <cell r="I8" t="str">
            <v>台中市</v>
          </cell>
          <cell r="Q8">
            <v>999</v>
          </cell>
          <cell r="R8">
            <v>999</v>
          </cell>
          <cell r="U8">
            <v>0</v>
          </cell>
        </row>
        <row r="9">
          <cell r="A9">
            <v>2</v>
          </cell>
          <cell r="B9" t="str">
            <v>楊麗珠</v>
          </cell>
          <cell r="D9" t="str">
            <v>高雄市</v>
          </cell>
          <cell r="G9" t="str">
            <v>陳麗珠</v>
          </cell>
          <cell r="I9" t="str">
            <v>高雄市</v>
          </cell>
          <cell r="Q9">
            <v>999</v>
          </cell>
          <cell r="R9">
            <v>999</v>
          </cell>
          <cell r="U9">
            <v>0</v>
          </cell>
        </row>
        <row r="10">
          <cell r="A10">
            <v>3</v>
          </cell>
          <cell r="B10" t="str">
            <v>吳美貞</v>
          </cell>
          <cell r="D10" t="str">
            <v>台中市</v>
          </cell>
          <cell r="G10" t="str">
            <v>張素瑛</v>
          </cell>
          <cell r="I10" t="str">
            <v>台中市</v>
          </cell>
          <cell r="Q10">
            <v>999</v>
          </cell>
          <cell r="R10">
            <v>999</v>
          </cell>
          <cell r="U10">
            <v>0</v>
          </cell>
        </row>
        <row r="11">
          <cell r="A11">
            <v>4</v>
          </cell>
          <cell r="B11" t="str">
            <v>陳碧霞</v>
          </cell>
          <cell r="D11" t="str">
            <v>台中市</v>
          </cell>
          <cell r="G11" t="str">
            <v>洪童瓊姬</v>
          </cell>
          <cell r="I11" t="str">
            <v>台中市</v>
          </cell>
          <cell r="Q11">
            <v>999</v>
          </cell>
          <cell r="R11">
            <v>999</v>
          </cell>
          <cell r="U11">
            <v>0</v>
          </cell>
        </row>
        <row r="12">
          <cell r="A12">
            <v>5</v>
          </cell>
          <cell r="Q12" t="str">
            <v/>
          </cell>
          <cell r="R12" t="str">
            <v/>
          </cell>
          <cell r="U12">
            <v>0</v>
          </cell>
        </row>
        <row r="13">
          <cell r="A13">
            <v>6</v>
          </cell>
          <cell r="Q13" t="str">
            <v/>
          </cell>
          <cell r="R13" t="str">
            <v/>
          </cell>
          <cell r="U13">
            <v>0</v>
          </cell>
        </row>
        <row r="14">
          <cell r="A14">
            <v>7</v>
          </cell>
          <cell r="Q14" t="str">
            <v/>
          </cell>
          <cell r="R14" t="str">
            <v/>
          </cell>
          <cell r="U14">
            <v>0</v>
          </cell>
        </row>
        <row r="15">
          <cell r="A15">
            <v>8</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女單 Prep"/>
      <sheetName val="女雙 Prep"/>
      <sheetName val="男單60(32)"/>
      <sheetName val="女單60(5人)"/>
      <sheetName val="男雙60(16)"/>
      <sheetName val="女雙60(4組)"/>
    </sheetNames>
    <sheetDataSet>
      <sheetData sheetId="0">
        <row r="6">
          <cell r="A6" t="str">
            <v>99年宏凱盃</v>
          </cell>
        </row>
        <row r="8">
          <cell r="A8" t="str">
            <v>全國壯年網球排名錦標賽</v>
          </cell>
        </row>
        <row r="10">
          <cell r="A10" t="str">
            <v>2010/11/13-15</v>
          </cell>
          <cell r="C10" t="str">
            <v>台中市</v>
          </cell>
          <cell r="E10" t="str">
            <v>王正松</v>
          </cell>
        </row>
      </sheetData>
      <sheetData sheetId="1">
        <row r="7">
          <cell r="A7">
            <v>1</v>
          </cell>
          <cell r="B7" t="str">
            <v>黃建賓</v>
          </cell>
          <cell r="D7" t="str">
            <v>台中市</v>
          </cell>
          <cell r="P7">
            <v>1</v>
          </cell>
        </row>
        <row r="8">
          <cell r="A8">
            <v>2</v>
          </cell>
          <cell r="B8" t="str">
            <v>邱錫吉</v>
          </cell>
          <cell r="D8" t="str">
            <v>台中市</v>
          </cell>
          <cell r="P8">
            <v>3</v>
          </cell>
        </row>
        <row r="9">
          <cell r="A9">
            <v>3</v>
          </cell>
          <cell r="B9" t="str">
            <v>劉雲忠</v>
          </cell>
          <cell r="P9">
            <v>3</v>
          </cell>
        </row>
        <row r="10">
          <cell r="A10">
            <v>4</v>
          </cell>
          <cell r="B10" t="str">
            <v>施能通</v>
          </cell>
          <cell r="D10" t="str">
            <v>彰化縣</v>
          </cell>
          <cell r="P10">
            <v>3</v>
          </cell>
        </row>
        <row r="11">
          <cell r="A11">
            <v>5</v>
          </cell>
          <cell r="B11" t="str">
            <v>林幸福</v>
          </cell>
          <cell r="D11" t="str">
            <v>台北市</v>
          </cell>
          <cell r="P11">
            <v>6</v>
          </cell>
        </row>
        <row r="12">
          <cell r="A12">
            <v>6</v>
          </cell>
          <cell r="B12" t="str">
            <v>湯献進</v>
          </cell>
          <cell r="D12" t="str">
            <v>台中縣</v>
          </cell>
          <cell r="P12">
            <v>6</v>
          </cell>
        </row>
        <row r="13">
          <cell r="A13">
            <v>7</v>
          </cell>
          <cell r="B13" t="str">
            <v>顏榮洲</v>
          </cell>
          <cell r="D13" t="str">
            <v>台中縣</v>
          </cell>
          <cell r="P13">
            <v>8</v>
          </cell>
        </row>
        <row r="14">
          <cell r="A14">
            <v>8</v>
          </cell>
          <cell r="B14" t="str">
            <v>李良順</v>
          </cell>
          <cell r="D14" t="str">
            <v>高雄市</v>
          </cell>
          <cell r="P14">
            <v>9</v>
          </cell>
        </row>
        <row r="15">
          <cell r="A15">
            <v>9</v>
          </cell>
          <cell r="B15" t="str">
            <v>李永明</v>
          </cell>
          <cell r="P15">
            <v>9</v>
          </cell>
        </row>
        <row r="16">
          <cell r="A16">
            <v>10</v>
          </cell>
          <cell r="B16" t="str">
            <v>林智廣</v>
          </cell>
          <cell r="D16" t="str">
            <v>台中縣</v>
          </cell>
        </row>
        <row r="17">
          <cell r="A17">
            <v>11</v>
          </cell>
          <cell r="B17" t="str">
            <v>鍾景榮</v>
          </cell>
          <cell r="D17" t="str">
            <v>台北市</v>
          </cell>
        </row>
        <row r="18">
          <cell r="A18">
            <v>12</v>
          </cell>
          <cell r="B18" t="str">
            <v>張正興</v>
          </cell>
          <cell r="D18" t="str">
            <v>台東縣</v>
          </cell>
        </row>
        <row r="19">
          <cell r="A19">
            <v>13</v>
          </cell>
          <cell r="B19" t="str">
            <v>謝德亮</v>
          </cell>
          <cell r="D19" t="str">
            <v>南投縣</v>
          </cell>
        </row>
        <row r="20">
          <cell r="A20">
            <v>14</v>
          </cell>
          <cell r="B20" t="str">
            <v>陳明亮</v>
          </cell>
          <cell r="D20" t="str">
            <v>苗栗縣</v>
          </cell>
        </row>
        <row r="21">
          <cell r="A21">
            <v>15</v>
          </cell>
          <cell r="B21" t="str">
            <v>陳四平</v>
          </cell>
          <cell r="D21" t="str">
            <v>台中市</v>
          </cell>
        </row>
        <row r="22">
          <cell r="A22">
            <v>16</v>
          </cell>
          <cell r="B22" t="str">
            <v>蔡鎮鴻</v>
          </cell>
          <cell r="D22" t="str">
            <v>高雄市</v>
          </cell>
        </row>
        <row r="23">
          <cell r="A23">
            <v>17</v>
          </cell>
          <cell r="B23" t="str">
            <v>吳金霖</v>
          </cell>
          <cell r="D23" t="str">
            <v>桃園縣</v>
          </cell>
        </row>
        <row r="24">
          <cell r="A24">
            <v>18</v>
          </cell>
          <cell r="B24" t="str">
            <v>賴波章</v>
          </cell>
        </row>
        <row r="25">
          <cell r="A25">
            <v>19</v>
          </cell>
          <cell r="B25" t="str">
            <v>林豊昌</v>
          </cell>
          <cell r="D25" t="str">
            <v>高雄市</v>
          </cell>
        </row>
        <row r="26">
          <cell r="A26">
            <v>20</v>
          </cell>
          <cell r="B26" t="str">
            <v>程明振</v>
          </cell>
          <cell r="D26" t="str">
            <v>桃園縣</v>
          </cell>
        </row>
        <row r="27">
          <cell r="A27">
            <v>21</v>
          </cell>
          <cell r="B27" t="str">
            <v>林欽珍</v>
          </cell>
          <cell r="D27" t="str">
            <v>桃園縣</v>
          </cell>
          <cell r="M27">
            <v>999</v>
          </cell>
        </row>
        <row r="28">
          <cell r="A28">
            <v>22</v>
          </cell>
          <cell r="B28" t="str">
            <v>余是庸</v>
          </cell>
          <cell r="D28" t="str">
            <v>台北市</v>
          </cell>
          <cell r="M28">
            <v>999</v>
          </cell>
        </row>
        <row r="29">
          <cell r="A29">
            <v>23</v>
          </cell>
          <cell r="B29" t="str">
            <v>陳永波</v>
          </cell>
          <cell r="D29" t="str">
            <v>台中市</v>
          </cell>
          <cell r="M29">
            <v>999</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劉孟欣</v>
          </cell>
          <cell r="D8" t="str">
            <v>台中市</v>
          </cell>
          <cell r="E8">
            <v>3</v>
          </cell>
          <cell r="G8" t="str">
            <v>黃建賓</v>
          </cell>
          <cell r="I8" t="str">
            <v>台中市</v>
          </cell>
          <cell r="M8">
            <v>3</v>
          </cell>
          <cell r="Q8">
            <v>999</v>
          </cell>
          <cell r="R8">
            <v>999</v>
          </cell>
          <cell r="U8">
            <v>6</v>
          </cell>
        </row>
        <row r="9">
          <cell r="A9">
            <v>2</v>
          </cell>
          <cell r="B9" t="str">
            <v>李良順</v>
          </cell>
          <cell r="D9" t="str">
            <v>高雄市</v>
          </cell>
          <cell r="E9">
            <v>11</v>
          </cell>
          <cell r="G9" t="str">
            <v>蔡鎮鴻</v>
          </cell>
          <cell r="I9" t="str">
            <v>高雄市</v>
          </cell>
          <cell r="M9">
            <v>5</v>
          </cell>
          <cell r="Q9">
            <v>999</v>
          </cell>
          <cell r="R9">
            <v>999</v>
          </cell>
          <cell r="U9">
            <v>16</v>
          </cell>
        </row>
        <row r="10">
          <cell r="A10">
            <v>3</v>
          </cell>
          <cell r="B10" t="str">
            <v>宋啟碩</v>
          </cell>
          <cell r="D10" t="str">
            <v>高雄市</v>
          </cell>
          <cell r="E10">
            <v>15</v>
          </cell>
          <cell r="G10" t="str">
            <v>李孟賢</v>
          </cell>
          <cell r="I10" t="str">
            <v>高雄市</v>
          </cell>
          <cell r="M10">
            <v>15</v>
          </cell>
          <cell r="Q10">
            <v>999</v>
          </cell>
          <cell r="R10">
            <v>999</v>
          </cell>
          <cell r="U10">
            <v>30</v>
          </cell>
        </row>
        <row r="11">
          <cell r="A11">
            <v>4</v>
          </cell>
          <cell r="B11" t="str">
            <v>張文</v>
          </cell>
          <cell r="D11" t="str">
            <v>台北縣</v>
          </cell>
          <cell r="E11">
            <v>5</v>
          </cell>
          <cell r="G11" t="str">
            <v>張道雄</v>
          </cell>
          <cell r="Q11">
            <v>999</v>
          </cell>
          <cell r="R11">
            <v>999</v>
          </cell>
          <cell r="U11">
            <v>0</v>
          </cell>
        </row>
        <row r="12">
          <cell r="A12">
            <v>5</v>
          </cell>
          <cell r="B12" t="str">
            <v>李永明</v>
          </cell>
          <cell r="E12">
            <v>5</v>
          </cell>
          <cell r="G12" t="str">
            <v>賴波章</v>
          </cell>
          <cell r="Q12">
            <v>999</v>
          </cell>
          <cell r="R12">
            <v>999</v>
          </cell>
          <cell r="U12">
            <v>0</v>
          </cell>
        </row>
        <row r="13">
          <cell r="A13">
            <v>6</v>
          </cell>
          <cell r="B13" t="str">
            <v>王文成</v>
          </cell>
          <cell r="E13">
            <v>15</v>
          </cell>
          <cell r="G13" t="str">
            <v>王合法</v>
          </cell>
          <cell r="Q13">
            <v>999</v>
          </cell>
          <cell r="R13">
            <v>999</v>
          </cell>
          <cell r="U13">
            <v>0</v>
          </cell>
        </row>
        <row r="14">
          <cell r="A14">
            <v>7</v>
          </cell>
          <cell r="B14" t="str">
            <v>鐘俊成</v>
          </cell>
          <cell r="D14" t="str">
            <v>台北市</v>
          </cell>
          <cell r="G14" t="str">
            <v>官萬豪</v>
          </cell>
          <cell r="I14" t="str">
            <v>台中市</v>
          </cell>
          <cell r="Q14">
            <v>999</v>
          </cell>
          <cell r="R14">
            <v>999</v>
          </cell>
          <cell r="U14">
            <v>0</v>
          </cell>
        </row>
        <row r="15">
          <cell r="A15">
            <v>8</v>
          </cell>
          <cell r="B15" t="str">
            <v>陳宣僖</v>
          </cell>
          <cell r="D15" t="str">
            <v>台中縣</v>
          </cell>
          <cell r="G15" t="str">
            <v>李得茂</v>
          </cell>
          <cell r="Q15">
            <v>999</v>
          </cell>
          <cell r="R15">
            <v>999</v>
          </cell>
          <cell r="U15">
            <v>0</v>
          </cell>
        </row>
        <row r="16">
          <cell r="A16">
            <v>9</v>
          </cell>
          <cell r="B16" t="str">
            <v>陳四平</v>
          </cell>
          <cell r="D16" t="str">
            <v>台中市</v>
          </cell>
          <cell r="G16" t="str">
            <v>邱錫吉</v>
          </cell>
          <cell r="I16" t="str">
            <v>台中市</v>
          </cell>
          <cell r="Q16">
            <v>999</v>
          </cell>
          <cell r="R16">
            <v>999</v>
          </cell>
          <cell r="U16">
            <v>0</v>
          </cell>
        </row>
        <row r="17">
          <cell r="A17">
            <v>10</v>
          </cell>
          <cell r="B17" t="str">
            <v>林豊昌</v>
          </cell>
          <cell r="D17" t="str">
            <v>高雄市</v>
          </cell>
          <cell r="G17" t="str">
            <v>劉啟昌</v>
          </cell>
          <cell r="I17" t="str">
            <v>高雄市</v>
          </cell>
          <cell r="Q17">
            <v>999</v>
          </cell>
          <cell r="R17">
            <v>999</v>
          </cell>
          <cell r="U17">
            <v>0</v>
          </cell>
        </row>
        <row r="18">
          <cell r="A18">
            <v>11</v>
          </cell>
          <cell r="B18" t="str">
            <v>余是庸</v>
          </cell>
          <cell r="D18" t="str">
            <v>台北市</v>
          </cell>
          <cell r="G18" t="str">
            <v>黃隆禧</v>
          </cell>
          <cell r="Q18">
            <v>999</v>
          </cell>
          <cell r="R18">
            <v>999</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 sheetId="3">
        <row r="7">
          <cell r="A7">
            <v>1</v>
          </cell>
          <cell r="B7" t="str">
            <v>吳柳鳳煌</v>
          </cell>
          <cell r="D7" t="str">
            <v>台中市</v>
          </cell>
          <cell r="P7">
            <v>2</v>
          </cell>
        </row>
        <row r="8">
          <cell r="A8">
            <v>2</v>
          </cell>
          <cell r="B8" t="str">
            <v>謝秀英</v>
          </cell>
          <cell r="D8" t="str">
            <v>桃園縣</v>
          </cell>
          <cell r="M8">
            <v>999</v>
          </cell>
          <cell r="P8">
            <v>3</v>
          </cell>
        </row>
        <row r="9">
          <cell r="A9">
            <v>3</v>
          </cell>
          <cell r="B9" t="str">
            <v>劉淑絹</v>
          </cell>
          <cell r="D9" t="str">
            <v>台中市</v>
          </cell>
        </row>
        <row r="10">
          <cell r="A10">
            <v>4</v>
          </cell>
          <cell r="B10" t="str">
            <v>羅淑娥</v>
          </cell>
          <cell r="D10" t="str">
            <v>桃園縣</v>
          </cell>
          <cell r="M10">
            <v>999</v>
          </cell>
        </row>
        <row r="11">
          <cell r="A11">
            <v>5</v>
          </cell>
          <cell r="B11" t="str">
            <v>張圓妹</v>
          </cell>
          <cell r="M11">
            <v>999</v>
          </cell>
        </row>
        <row r="12">
          <cell r="A12">
            <v>6</v>
          </cell>
        </row>
        <row r="13">
          <cell r="A13">
            <v>7</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 sheetId="4">
        <row r="7">
          <cell r="A7" t="str">
            <v>Line</v>
          </cell>
          <cell r="B7" t="str">
            <v>姓名</v>
          </cell>
          <cell r="D7" t="str">
            <v> </v>
          </cell>
          <cell r="E7" t="str">
            <v>排名</v>
          </cell>
          <cell r="F7" t="str">
            <v>Pro
Rank</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李淑娥</v>
          </cell>
          <cell r="D8" t="str">
            <v>台北市</v>
          </cell>
          <cell r="E8">
            <v>1</v>
          </cell>
          <cell r="G8" t="str">
            <v>林春美</v>
          </cell>
          <cell r="I8" t="str">
            <v>台北縣</v>
          </cell>
          <cell r="M8">
            <v>1</v>
          </cell>
          <cell r="Q8">
            <v>999</v>
          </cell>
          <cell r="R8">
            <v>999</v>
          </cell>
          <cell r="U8">
            <v>2</v>
          </cell>
        </row>
        <row r="9">
          <cell r="A9">
            <v>2</v>
          </cell>
          <cell r="B9" t="str">
            <v>吳柳鳳煌</v>
          </cell>
          <cell r="D9" t="str">
            <v>台中縣</v>
          </cell>
          <cell r="G9" t="str">
            <v>劉淑絹</v>
          </cell>
          <cell r="I9" t="str">
            <v>台中縣</v>
          </cell>
          <cell r="M9">
            <v>3</v>
          </cell>
          <cell r="Q9">
            <v>999</v>
          </cell>
          <cell r="R9">
            <v>999</v>
          </cell>
          <cell r="U9">
            <v>0</v>
          </cell>
        </row>
        <row r="10">
          <cell r="A10">
            <v>3</v>
          </cell>
          <cell r="B10" t="str">
            <v>羅淑娥</v>
          </cell>
          <cell r="D10" t="str">
            <v>桃園縣</v>
          </cell>
          <cell r="G10" t="str">
            <v>謝秀英</v>
          </cell>
          <cell r="I10" t="str">
            <v>桃園縣</v>
          </cell>
          <cell r="M10">
            <v>3</v>
          </cell>
          <cell r="Q10">
            <v>999</v>
          </cell>
          <cell r="R10">
            <v>999</v>
          </cell>
          <cell r="U10">
            <v>0</v>
          </cell>
        </row>
        <row r="11">
          <cell r="A11">
            <v>4</v>
          </cell>
          <cell r="B11" t="str">
            <v>林惠瑛</v>
          </cell>
          <cell r="D11" t="str">
            <v>高雄市</v>
          </cell>
          <cell r="E11">
            <v>3</v>
          </cell>
          <cell r="G11" t="str">
            <v>張圓妹</v>
          </cell>
          <cell r="Q11">
            <v>999</v>
          </cell>
          <cell r="R11">
            <v>999</v>
          </cell>
          <cell r="U11">
            <v>0</v>
          </cell>
        </row>
        <row r="12">
          <cell r="A12">
            <v>5</v>
          </cell>
          <cell r="Q12" t="str">
            <v/>
          </cell>
          <cell r="R12" t="str">
            <v/>
          </cell>
          <cell r="U12">
            <v>0</v>
          </cell>
        </row>
        <row r="13">
          <cell r="A13">
            <v>6</v>
          </cell>
          <cell r="Q13" t="str">
            <v/>
          </cell>
          <cell r="R13" t="str">
            <v/>
          </cell>
          <cell r="U13">
            <v>0</v>
          </cell>
        </row>
        <row r="14">
          <cell r="A14">
            <v>7</v>
          </cell>
          <cell r="Q14" t="str">
            <v/>
          </cell>
          <cell r="R14" t="str">
            <v/>
          </cell>
          <cell r="U14">
            <v>0</v>
          </cell>
        </row>
        <row r="15">
          <cell r="A15">
            <v>8</v>
          </cell>
          <cell r="Q15" t="str">
            <v/>
          </cell>
          <cell r="R15" t="str">
            <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男單65(16)"/>
      <sheetName val="男雙65(16)"/>
    </sheetNames>
    <sheetDataSet>
      <sheetData sheetId="0">
        <row r="6">
          <cell r="A6" t="str">
            <v>99年宏凱盃</v>
          </cell>
        </row>
        <row r="8">
          <cell r="A8" t="str">
            <v>全國壯年網球排名錦標賽</v>
          </cell>
        </row>
        <row r="10">
          <cell r="A10" t="str">
            <v>2010/11/13-15</v>
          </cell>
          <cell r="C10" t="str">
            <v>台中市</v>
          </cell>
          <cell r="E10" t="str">
            <v>王正松</v>
          </cell>
        </row>
      </sheetData>
      <sheetData sheetId="1">
        <row r="7">
          <cell r="A7">
            <v>1</v>
          </cell>
          <cell r="B7" t="str">
            <v>張安南</v>
          </cell>
          <cell r="D7" t="str">
            <v>台中縣</v>
          </cell>
          <cell r="P7">
            <v>1</v>
          </cell>
        </row>
        <row r="8">
          <cell r="A8">
            <v>2</v>
          </cell>
          <cell r="B8" t="str">
            <v>劉成</v>
          </cell>
          <cell r="D8" t="str">
            <v>台東縣</v>
          </cell>
          <cell r="P8">
            <v>3</v>
          </cell>
        </row>
        <row r="9">
          <cell r="A9">
            <v>3</v>
          </cell>
          <cell r="B9" t="str">
            <v>鍾恒廣</v>
          </cell>
          <cell r="D9" t="str">
            <v>屏東縣</v>
          </cell>
          <cell r="P9">
            <v>9</v>
          </cell>
        </row>
        <row r="10">
          <cell r="A10">
            <v>4</v>
          </cell>
          <cell r="B10" t="str">
            <v>蔡龍根</v>
          </cell>
          <cell r="D10" t="str">
            <v>台中市</v>
          </cell>
          <cell r="P10">
            <v>9</v>
          </cell>
        </row>
        <row r="11">
          <cell r="A11">
            <v>5</v>
          </cell>
          <cell r="B11" t="str">
            <v>江宏凱</v>
          </cell>
          <cell r="D11" t="str">
            <v>台中市</v>
          </cell>
          <cell r="P11">
            <v>11</v>
          </cell>
        </row>
        <row r="12">
          <cell r="A12">
            <v>6</v>
          </cell>
          <cell r="B12" t="str">
            <v>野田山豐</v>
          </cell>
          <cell r="D12" t="str">
            <v>台中市</v>
          </cell>
          <cell r="M12">
            <v>999</v>
          </cell>
          <cell r="P12">
            <v>11</v>
          </cell>
        </row>
        <row r="13">
          <cell r="A13">
            <v>7</v>
          </cell>
          <cell r="B13" t="str">
            <v>洪和献</v>
          </cell>
          <cell r="D13" t="str">
            <v>屏東縣</v>
          </cell>
        </row>
        <row r="14">
          <cell r="A14">
            <v>8</v>
          </cell>
          <cell r="B14" t="str">
            <v>鄭敬善</v>
          </cell>
          <cell r="D14" t="str">
            <v>屏東縣</v>
          </cell>
        </row>
        <row r="15">
          <cell r="A15">
            <v>9</v>
          </cell>
          <cell r="B15" t="str">
            <v>曾信雄</v>
          </cell>
          <cell r="D15" t="str">
            <v>苗栗縣</v>
          </cell>
        </row>
        <row r="16">
          <cell r="A16">
            <v>10</v>
          </cell>
          <cell r="B16" t="str">
            <v>潘進銓</v>
          </cell>
          <cell r="D16" t="str">
            <v>南投縣</v>
          </cell>
        </row>
        <row r="17">
          <cell r="A17">
            <v>11</v>
          </cell>
          <cell r="B17" t="str">
            <v>賴政市</v>
          </cell>
          <cell r="D17" t="str">
            <v>台東縣</v>
          </cell>
        </row>
        <row r="18">
          <cell r="A18">
            <v>12</v>
          </cell>
          <cell r="B18" t="str">
            <v>莊奎文</v>
          </cell>
          <cell r="D18" t="str">
            <v>台中市</v>
          </cell>
        </row>
        <row r="19">
          <cell r="A19">
            <v>13</v>
          </cell>
          <cell r="B19" t="str">
            <v>何天放</v>
          </cell>
          <cell r="D19" t="str">
            <v>台中市</v>
          </cell>
        </row>
        <row r="20">
          <cell r="A20">
            <v>14</v>
          </cell>
          <cell r="B20" t="str">
            <v>王忠義</v>
          </cell>
          <cell r="D20" t="str">
            <v>台中市</v>
          </cell>
        </row>
        <row r="21">
          <cell r="A21">
            <v>15</v>
          </cell>
        </row>
        <row r="22">
          <cell r="A22">
            <v>16</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傅景志</v>
          </cell>
          <cell r="D8" t="str">
            <v>高雄市</v>
          </cell>
          <cell r="E8">
            <v>3</v>
          </cell>
          <cell r="G8" t="str">
            <v>陳啟南</v>
          </cell>
          <cell r="I8" t="str">
            <v>高雄市</v>
          </cell>
          <cell r="M8">
            <v>4</v>
          </cell>
          <cell r="Q8">
            <v>999</v>
          </cell>
          <cell r="R8">
            <v>999</v>
          </cell>
          <cell r="U8">
            <v>7</v>
          </cell>
        </row>
        <row r="9">
          <cell r="A9">
            <v>2</v>
          </cell>
          <cell r="B9" t="str">
            <v>余太山</v>
          </cell>
          <cell r="D9" t="str">
            <v>高雄市</v>
          </cell>
          <cell r="E9">
            <v>7</v>
          </cell>
          <cell r="G9" t="str">
            <v>張安南</v>
          </cell>
          <cell r="I9" t="str">
            <v>台中市</v>
          </cell>
          <cell r="Q9">
            <v>999</v>
          </cell>
          <cell r="R9">
            <v>999</v>
          </cell>
          <cell r="U9">
            <v>0</v>
          </cell>
        </row>
        <row r="10">
          <cell r="A10">
            <v>3</v>
          </cell>
          <cell r="B10" t="str">
            <v>凌原田</v>
          </cell>
          <cell r="G10" t="str">
            <v>曾紹勳</v>
          </cell>
          <cell r="I10" t="str">
            <v>彰化縣</v>
          </cell>
          <cell r="M10">
            <v>11</v>
          </cell>
          <cell r="Q10">
            <v>999</v>
          </cell>
          <cell r="R10">
            <v>999</v>
          </cell>
          <cell r="U10">
            <v>0</v>
          </cell>
        </row>
        <row r="11">
          <cell r="A11">
            <v>4</v>
          </cell>
          <cell r="B11" t="str">
            <v>江宏凱</v>
          </cell>
          <cell r="D11" t="str">
            <v>台中市</v>
          </cell>
          <cell r="G11" t="str">
            <v>野田山豐</v>
          </cell>
          <cell r="I11" t="str">
            <v>台中市</v>
          </cell>
          <cell r="M11">
            <v>11</v>
          </cell>
          <cell r="Q11">
            <v>999</v>
          </cell>
          <cell r="R11">
            <v>999</v>
          </cell>
          <cell r="U11">
            <v>0</v>
          </cell>
        </row>
        <row r="12">
          <cell r="A12">
            <v>5</v>
          </cell>
          <cell r="B12" t="str">
            <v>洪和献</v>
          </cell>
          <cell r="D12" t="str">
            <v>屏東縣</v>
          </cell>
          <cell r="G12" t="str">
            <v>許居鎰</v>
          </cell>
          <cell r="I12" t="str">
            <v>屏東縣</v>
          </cell>
          <cell r="Q12">
            <v>999</v>
          </cell>
          <cell r="R12">
            <v>999</v>
          </cell>
          <cell r="U12">
            <v>0</v>
          </cell>
        </row>
        <row r="13">
          <cell r="A13">
            <v>6</v>
          </cell>
          <cell r="B13" t="str">
            <v>鄭敬善</v>
          </cell>
          <cell r="D13" t="str">
            <v>屏東縣</v>
          </cell>
          <cell r="G13" t="str">
            <v>鍾恒廣</v>
          </cell>
          <cell r="I13" t="str">
            <v>屏東縣</v>
          </cell>
          <cell r="Q13">
            <v>999</v>
          </cell>
          <cell r="R13">
            <v>999</v>
          </cell>
          <cell r="U13">
            <v>0</v>
          </cell>
        </row>
        <row r="14">
          <cell r="A14">
            <v>7</v>
          </cell>
          <cell r="B14" t="str">
            <v>潘進銓</v>
          </cell>
          <cell r="D14" t="str">
            <v>南投縣</v>
          </cell>
          <cell r="G14" t="str">
            <v>蔡政雄</v>
          </cell>
          <cell r="I14" t="str">
            <v>南投縣</v>
          </cell>
          <cell r="Q14">
            <v>999</v>
          </cell>
          <cell r="R14">
            <v>999</v>
          </cell>
          <cell r="U14">
            <v>0</v>
          </cell>
        </row>
        <row r="15">
          <cell r="A15">
            <v>8</v>
          </cell>
          <cell r="B15" t="str">
            <v>劉成</v>
          </cell>
          <cell r="D15" t="str">
            <v>台東縣</v>
          </cell>
          <cell r="G15" t="str">
            <v>賴政市</v>
          </cell>
          <cell r="I15" t="str">
            <v>台東縣</v>
          </cell>
          <cell r="Q15">
            <v>999</v>
          </cell>
          <cell r="R15">
            <v>999</v>
          </cell>
          <cell r="U15">
            <v>0</v>
          </cell>
        </row>
        <row r="16">
          <cell r="A16">
            <v>9</v>
          </cell>
          <cell r="B16" t="str">
            <v>陳國富</v>
          </cell>
          <cell r="G16" t="str">
            <v>陳俊成</v>
          </cell>
          <cell r="Q16">
            <v>999</v>
          </cell>
          <cell r="R16">
            <v>999</v>
          </cell>
          <cell r="U16">
            <v>0</v>
          </cell>
        </row>
        <row r="17">
          <cell r="A17">
            <v>10</v>
          </cell>
          <cell r="B17" t="str">
            <v>廖仁村</v>
          </cell>
          <cell r="D17" t="str">
            <v>台中市</v>
          </cell>
          <cell r="G17" t="str">
            <v>薛景勝</v>
          </cell>
          <cell r="I17" t="str">
            <v>台中縣</v>
          </cell>
          <cell r="Q17">
            <v>999</v>
          </cell>
          <cell r="R17">
            <v>999</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男單70(16)"/>
      <sheetName val="男雙70(8)"/>
    </sheetNames>
    <sheetDataSet>
      <sheetData sheetId="0">
        <row r="6">
          <cell r="A6" t="str">
            <v>99年宏凱盃</v>
          </cell>
        </row>
        <row r="8">
          <cell r="A8" t="str">
            <v>全國壯年網球排名錦標賽</v>
          </cell>
        </row>
        <row r="10">
          <cell r="A10" t="str">
            <v>2010/11/13-15</v>
          </cell>
          <cell r="C10" t="str">
            <v>台中市</v>
          </cell>
          <cell r="E10" t="str">
            <v>王正松</v>
          </cell>
        </row>
      </sheetData>
      <sheetData sheetId="1">
        <row r="7">
          <cell r="A7">
            <v>1</v>
          </cell>
          <cell r="B7" t="str">
            <v>吳清良</v>
          </cell>
          <cell r="D7" t="str">
            <v>台中縣</v>
          </cell>
          <cell r="P7">
            <v>4</v>
          </cell>
        </row>
        <row r="8">
          <cell r="A8">
            <v>2</v>
          </cell>
          <cell r="B8" t="str">
            <v>陳德銘</v>
          </cell>
          <cell r="D8" t="str">
            <v>台南市</v>
          </cell>
          <cell r="P8">
            <v>6</v>
          </cell>
        </row>
        <row r="9">
          <cell r="A9">
            <v>3</v>
          </cell>
          <cell r="B9" t="str">
            <v>程朝勳</v>
          </cell>
          <cell r="D9" t="str">
            <v>台中市</v>
          </cell>
          <cell r="P9">
            <v>6</v>
          </cell>
        </row>
        <row r="10">
          <cell r="A10">
            <v>4</v>
          </cell>
          <cell r="B10" t="str">
            <v>傅相枝</v>
          </cell>
          <cell r="D10" t="str">
            <v>桃園縣</v>
          </cell>
          <cell r="P10">
            <v>6</v>
          </cell>
        </row>
        <row r="11">
          <cell r="A11">
            <v>5</v>
          </cell>
          <cell r="B11" t="str">
            <v>顏榮義</v>
          </cell>
          <cell r="D11" t="str">
            <v>台南縣</v>
          </cell>
          <cell r="P11">
            <v>12</v>
          </cell>
        </row>
        <row r="12">
          <cell r="A12">
            <v>6</v>
          </cell>
          <cell r="B12" t="str">
            <v>許居鎰</v>
          </cell>
          <cell r="D12" t="str">
            <v>屏東縣</v>
          </cell>
        </row>
        <row r="13">
          <cell r="A13">
            <v>7</v>
          </cell>
          <cell r="B13" t="str">
            <v>朱忠勇</v>
          </cell>
          <cell r="D13" t="str">
            <v>雲林縣</v>
          </cell>
        </row>
        <row r="14">
          <cell r="A14">
            <v>8</v>
          </cell>
          <cell r="B14" t="str">
            <v>田開增</v>
          </cell>
          <cell r="D14" t="str">
            <v>桃園縣</v>
          </cell>
        </row>
        <row r="15">
          <cell r="A15">
            <v>9</v>
          </cell>
          <cell r="B15" t="str">
            <v>張登貴</v>
          </cell>
          <cell r="D15" t="str">
            <v>台北縣</v>
          </cell>
        </row>
        <row r="16">
          <cell r="A16">
            <v>10</v>
          </cell>
          <cell r="B16" t="str">
            <v>林江文</v>
          </cell>
          <cell r="D16" t="str">
            <v>苗栗縣</v>
          </cell>
        </row>
        <row r="17">
          <cell r="A17">
            <v>11</v>
          </cell>
          <cell r="B17" t="str">
            <v>湯慶智</v>
          </cell>
          <cell r="D17" t="str">
            <v>苗栗縣</v>
          </cell>
        </row>
        <row r="18">
          <cell r="A18">
            <v>12</v>
          </cell>
          <cell r="B18" t="str">
            <v>張和進</v>
          </cell>
          <cell r="D18" t="str">
            <v>台中縣</v>
          </cell>
        </row>
        <row r="19">
          <cell r="A19">
            <v>13</v>
          </cell>
          <cell r="B19" t="str">
            <v>邱木啟</v>
          </cell>
          <cell r="D19" t="str">
            <v>台北縣</v>
          </cell>
        </row>
        <row r="20">
          <cell r="A20">
            <v>14</v>
          </cell>
          <cell r="B20" t="str">
            <v>陳松增</v>
          </cell>
          <cell r="D20" t="str">
            <v>台中市</v>
          </cell>
        </row>
        <row r="21">
          <cell r="A21">
            <v>15</v>
          </cell>
        </row>
        <row r="22">
          <cell r="A22">
            <v>16</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程朝勳</v>
          </cell>
          <cell r="D8" t="str">
            <v>台中市</v>
          </cell>
          <cell r="E8">
            <v>1</v>
          </cell>
          <cell r="G8" t="str">
            <v>陳德銘</v>
          </cell>
          <cell r="I8" t="str">
            <v>台南市</v>
          </cell>
          <cell r="M8">
            <v>1</v>
          </cell>
          <cell r="Q8">
            <v>999</v>
          </cell>
          <cell r="R8">
            <v>999</v>
          </cell>
          <cell r="U8">
            <v>2</v>
          </cell>
        </row>
        <row r="9">
          <cell r="A9">
            <v>2</v>
          </cell>
          <cell r="B9" t="str">
            <v>林受錄</v>
          </cell>
          <cell r="D9" t="str">
            <v>高雄市</v>
          </cell>
          <cell r="E9">
            <v>5</v>
          </cell>
          <cell r="G9" t="str">
            <v>許浩然</v>
          </cell>
          <cell r="I9" t="str">
            <v>高雄市</v>
          </cell>
          <cell r="M9">
            <v>5</v>
          </cell>
          <cell r="Q9">
            <v>999</v>
          </cell>
          <cell r="R9">
            <v>999</v>
          </cell>
          <cell r="U9">
            <v>10</v>
          </cell>
        </row>
        <row r="10">
          <cell r="A10">
            <v>3</v>
          </cell>
          <cell r="B10" t="str">
            <v>施性實</v>
          </cell>
          <cell r="D10" t="str">
            <v>台中市</v>
          </cell>
          <cell r="E10">
            <v>5</v>
          </cell>
          <cell r="G10" t="str">
            <v>聶俊甫</v>
          </cell>
          <cell r="I10" t="str">
            <v>台中市</v>
          </cell>
          <cell r="M10">
            <v>5</v>
          </cell>
          <cell r="Q10">
            <v>999</v>
          </cell>
          <cell r="R10">
            <v>999</v>
          </cell>
          <cell r="U10">
            <v>10</v>
          </cell>
        </row>
        <row r="11">
          <cell r="A11">
            <v>4</v>
          </cell>
          <cell r="B11" t="str">
            <v>陳當英</v>
          </cell>
          <cell r="D11" t="str">
            <v>南投縣</v>
          </cell>
          <cell r="E11">
            <v>1</v>
          </cell>
          <cell r="G11" t="str">
            <v>吳清良</v>
          </cell>
          <cell r="I11" t="str">
            <v>南投縣</v>
          </cell>
          <cell r="M11">
            <v>9</v>
          </cell>
          <cell r="Q11">
            <v>999</v>
          </cell>
          <cell r="R11">
            <v>999</v>
          </cell>
          <cell r="U11">
            <v>10</v>
          </cell>
        </row>
        <row r="12">
          <cell r="A12">
            <v>5</v>
          </cell>
          <cell r="B12" t="str">
            <v>張登貴</v>
          </cell>
          <cell r="D12" t="str">
            <v>台北縣</v>
          </cell>
          <cell r="G12" t="str">
            <v>林景光</v>
          </cell>
          <cell r="I12" t="str">
            <v>台北縣</v>
          </cell>
          <cell r="Q12">
            <v>999</v>
          </cell>
          <cell r="R12">
            <v>999</v>
          </cell>
          <cell r="U12">
            <v>0</v>
          </cell>
        </row>
        <row r="13">
          <cell r="A13">
            <v>6</v>
          </cell>
          <cell r="B13" t="str">
            <v>林江文</v>
          </cell>
          <cell r="D13" t="str">
            <v>苗栗縣</v>
          </cell>
          <cell r="G13" t="str">
            <v>湯慶智</v>
          </cell>
          <cell r="I13" t="str">
            <v>苗栗縣</v>
          </cell>
          <cell r="Q13">
            <v>999</v>
          </cell>
          <cell r="R13">
            <v>999</v>
          </cell>
          <cell r="U13">
            <v>0</v>
          </cell>
        </row>
        <row r="14">
          <cell r="A14">
            <v>7</v>
          </cell>
          <cell r="B14" t="str">
            <v>陳松增</v>
          </cell>
          <cell r="D14" t="str">
            <v>台中市</v>
          </cell>
          <cell r="G14" t="str">
            <v>廖榮吉</v>
          </cell>
          <cell r="I14" t="str">
            <v>台中市</v>
          </cell>
          <cell r="Q14">
            <v>999</v>
          </cell>
          <cell r="R14">
            <v>999</v>
          </cell>
          <cell r="U14">
            <v>0</v>
          </cell>
        </row>
        <row r="15">
          <cell r="A15">
            <v>8</v>
          </cell>
          <cell r="U15">
            <v>0</v>
          </cell>
        </row>
        <row r="16">
          <cell r="A16">
            <v>9</v>
          </cell>
          <cell r="Q16" t="str">
            <v/>
          </cell>
          <cell r="R16" t="str">
            <v/>
          </cell>
          <cell r="U16">
            <v>0</v>
          </cell>
        </row>
        <row r="17">
          <cell r="A17">
            <v>10</v>
          </cell>
          <cell r="Q17" t="str">
            <v/>
          </cell>
          <cell r="R17" t="str">
            <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ek SetUp"/>
      <sheetName val="男單 Prep"/>
      <sheetName val="男雙 Prep"/>
      <sheetName val="男單75(8)"/>
      <sheetName val="男雙75(4)"/>
    </sheetNames>
    <sheetDataSet>
      <sheetData sheetId="0">
        <row r="6">
          <cell r="A6" t="str">
            <v>99年宏凱盃</v>
          </cell>
        </row>
        <row r="8">
          <cell r="A8" t="str">
            <v>全國壯年網球排名錦標賽</v>
          </cell>
        </row>
        <row r="10">
          <cell r="A10" t="str">
            <v>2010/11/13-15</v>
          </cell>
          <cell r="C10" t="str">
            <v>台中市</v>
          </cell>
          <cell r="E10" t="str">
            <v>王正松</v>
          </cell>
        </row>
      </sheetData>
      <sheetData sheetId="1">
        <row r="7">
          <cell r="A7">
            <v>1</v>
          </cell>
          <cell r="B7" t="str">
            <v>蔡福仁</v>
          </cell>
          <cell r="D7" t="str">
            <v>雲林縣</v>
          </cell>
          <cell r="P7">
            <v>1</v>
          </cell>
        </row>
        <row r="8">
          <cell r="A8">
            <v>2</v>
          </cell>
          <cell r="B8" t="str">
            <v>張培堂</v>
          </cell>
          <cell r="D8" t="str">
            <v>台中市</v>
          </cell>
        </row>
        <row r="9">
          <cell r="A9">
            <v>3</v>
          </cell>
          <cell r="B9" t="str">
            <v>許高藏</v>
          </cell>
          <cell r="D9" t="str">
            <v>嘉義市</v>
          </cell>
        </row>
        <row r="10">
          <cell r="A10">
            <v>4</v>
          </cell>
          <cell r="B10" t="str">
            <v>游常吉</v>
          </cell>
          <cell r="D10" t="str">
            <v>台中市</v>
          </cell>
        </row>
        <row r="11">
          <cell r="A11">
            <v>5</v>
          </cell>
          <cell r="B11" t="str">
            <v>尾田行令</v>
          </cell>
          <cell r="D11" t="str">
            <v>日本</v>
          </cell>
        </row>
        <row r="12">
          <cell r="A12">
            <v>6</v>
          </cell>
          <cell r="B12" t="str">
            <v>林汝倉</v>
          </cell>
          <cell r="D12" t="str">
            <v>台中市</v>
          </cell>
        </row>
        <row r="13">
          <cell r="A13">
            <v>7</v>
          </cell>
        </row>
        <row r="14">
          <cell r="A14">
            <v>8</v>
          </cell>
        </row>
        <row r="15">
          <cell r="A15">
            <v>9</v>
          </cell>
        </row>
        <row r="16">
          <cell r="A16">
            <v>10</v>
          </cell>
        </row>
        <row r="17">
          <cell r="A17">
            <v>11</v>
          </cell>
        </row>
        <row r="18">
          <cell r="A18">
            <v>12</v>
          </cell>
        </row>
        <row r="19">
          <cell r="A19">
            <v>13</v>
          </cell>
          <cell r="M19">
            <v>999</v>
          </cell>
        </row>
        <row r="20">
          <cell r="A20">
            <v>14</v>
          </cell>
        </row>
        <row r="21">
          <cell r="A21">
            <v>15</v>
          </cell>
        </row>
        <row r="22">
          <cell r="A22">
            <v>16</v>
          </cell>
        </row>
      </sheetData>
      <sheetData sheetId="2">
        <row r="7">
          <cell r="A7" t="str">
            <v>Line</v>
          </cell>
          <cell r="B7" t="str">
            <v>姓名</v>
          </cell>
          <cell r="D7" t="str">
            <v> </v>
          </cell>
          <cell r="E7" t="str">
            <v>排名</v>
          </cell>
          <cell r="G7" t="str">
            <v>姓名</v>
          </cell>
          <cell r="I7" t="str">
            <v> </v>
          </cell>
          <cell r="M7" t="str">
            <v>排名</v>
          </cell>
          <cell r="N7" t="str">
            <v>Pro
Rank</v>
          </cell>
          <cell r="Q7" t="str">
            <v>Acc
Number</v>
          </cell>
          <cell r="R7" t="str">
            <v>Status
Number</v>
          </cell>
          <cell r="S7" t="str">
            <v>Accept
Yes</v>
          </cell>
          <cell r="T7" t="str">
            <v>Acc status
DA,WC
A</v>
          </cell>
          <cell r="U7" t="str">
            <v>Display
Rank
ITF18</v>
          </cell>
          <cell r="V7" t="str">
            <v>Seed Pos</v>
          </cell>
        </row>
        <row r="8">
          <cell r="A8">
            <v>1</v>
          </cell>
          <cell r="B8" t="str">
            <v>蔡福仁</v>
          </cell>
          <cell r="D8" t="str">
            <v>雲林縣</v>
          </cell>
          <cell r="E8">
            <v>1</v>
          </cell>
          <cell r="G8" t="str">
            <v>謝明琳</v>
          </cell>
          <cell r="I8" t="str">
            <v>台中市</v>
          </cell>
          <cell r="M8">
            <v>1</v>
          </cell>
          <cell r="Q8">
            <v>999</v>
          </cell>
          <cell r="R8">
            <v>999</v>
          </cell>
          <cell r="U8">
            <v>2</v>
          </cell>
        </row>
        <row r="9">
          <cell r="A9">
            <v>2</v>
          </cell>
          <cell r="B9" t="str">
            <v>許高藏</v>
          </cell>
          <cell r="D9" t="str">
            <v>嘉義市</v>
          </cell>
          <cell r="E9">
            <v>2</v>
          </cell>
          <cell r="G9" t="str">
            <v>賴澄江</v>
          </cell>
          <cell r="I9" t="str">
            <v>嘉義市</v>
          </cell>
          <cell r="Q9">
            <v>999</v>
          </cell>
          <cell r="R9">
            <v>999</v>
          </cell>
          <cell r="U9">
            <v>0</v>
          </cell>
        </row>
        <row r="10">
          <cell r="A10">
            <v>3</v>
          </cell>
          <cell r="B10" t="str">
            <v>游常吉</v>
          </cell>
          <cell r="D10" t="str">
            <v>台中市</v>
          </cell>
          <cell r="G10" t="str">
            <v>吳澄泉</v>
          </cell>
          <cell r="I10" t="str">
            <v>台中市</v>
          </cell>
          <cell r="M10">
            <v>2</v>
          </cell>
          <cell r="Q10">
            <v>999</v>
          </cell>
          <cell r="R10">
            <v>999</v>
          </cell>
          <cell r="U10">
            <v>0</v>
          </cell>
        </row>
        <row r="11">
          <cell r="A11">
            <v>4</v>
          </cell>
          <cell r="B11" t="str">
            <v>尾田行令</v>
          </cell>
          <cell r="D11" t="str">
            <v>日本</v>
          </cell>
          <cell r="G11" t="str">
            <v>官耿南</v>
          </cell>
          <cell r="I11" t="str">
            <v>南投縣</v>
          </cell>
          <cell r="Q11">
            <v>999</v>
          </cell>
          <cell r="R11">
            <v>999</v>
          </cell>
          <cell r="U11">
            <v>0</v>
          </cell>
        </row>
        <row r="12">
          <cell r="A12">
            <v>5</v>
          </cell>
          <cell r="U12">
            <v>0</v>
          </cell>
        </row>
        <row r="13">
          <cell r="A13">
            <v>6</v>
          </cell>
          <cell r="U13">
            <v>0</v>
          </cell>
        </row>
        <row r="14">
          <cell r="A14">
            <v>7</v>
          </cell>
          <cell r="U14">
            <v>0</v>
          </cell>
        </row>
        <row r="15">
          <cell r="A15">
            <v>8</v>
          </cell>
          <cell r="U15">
            <v>0</v>
          </cell>
        </row>
        <row r="16">
          <cell r="A16">
            <v>9</v>
          </cell>
          <cell r="U16">
            <v>0</v>
          </cell>
        </row>
        <row r="17">
          <cell r="A17">
            <v>10</v>
          </cell>
          <cell r="U17">
            <v>0</v>
          </cell>
        </row>
        <row r="18">
          <cell r="A18">
            <v>11</v>
          </cell>
          <cell r="Q18" t="str">
            <v/>
          </cell>
          <cell r="R18" t="str">
            <v/>
          </cell>
          <cell r="U18">
            <v>0</v>
          </cell>
        </row>
        <row r="19">
          <cell r="A19">
            <v>12</v>
          </cell>
          <cell r="Q19" t="str">
            <v/>
          </cell>
          <cell r="R19" t="str">
            <v/>
          </cell>
          <cell r="U19">
            <v>0</v>
          </cell>
        </row>
        <row r="20">
          <cell r="A20">
            <v>13</v>
          </cell>
          <cell r="Q20" t="str">
            <v/>
          </cell>
          <cell r="R20" t="str">
            <v/>
          </cell>
          <cell r="U20">
            <v>0</v>
          </cell>
        </row>
        <row r="21">
          <cell r="A21">
            <v>14</v>
          </cell>
          <cell r="Q21" t="str">
            <v/>
          </cell>
          <cell r="R21" t="str">
            <v/>
          </cell>
          <cell r="U21">
            <v>0</v>
          </cell>
        </row>
        <row r="22">
          <cell r="A22">
            <v>15</v>
          </cell>
          <cell r="Q22" t="str">
            <v/>
          </cell>
          <cell r="R22" t="str">
            <v/>
          </cell>
          <cell r="U22">
            <v>0</v>
          </cell>
        </row>
        <row r="23">
          <cell r="A23">
            <v>16</v>
          </cell>
          <cell r="Q23" t="str">
            <v/>
          </cell>
          <cell r="R23" t="str">
            <v/>
          </cell>
          <cell r="U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71"/>
  <sheetViews>
    <sheetView showGridLines="0" workbookViewId="0" topLeftCell="A1">
      <selection activeCell="K9" sqref="K9"/>
    </sheetView>
  </sheetViews>
  <sheetFormatPr defaultColWidth="9.00390625" defaultRowHeight="16.5"/>
  <cols>
    <col min="1" max="1" width="2.50390625" style="2" customWidth="1"/>
    <col min="2" max="3" width="2.625" style="2" customWidth="1"/>
    <col min="4" max="4" width="0.6171875" style="2" customWidth="1"/>
    <col min="5" max="5" width="6.75390625" style="2" customWidth="1"/>
    <col min="6" max="6" width="13.25390625" style="2" customWidth="1"/>
    <col min="7" max="7" width="0.74609375" style="2" customWidth="1"/>
    <col min="8" max="8" width="4.75390625" style="2" customWidth="1"/>
    <col min="9" max="9" width="0.37109375" style="3" customWidth="1"/>
    <col min="10" max="10" width="7.875" style="2" customWidth="1"/>
    <col min="11" max="11" width="7.875" style="3" customWidth="1"/>
    <col min="12" max="12" width="7.875" style="2" customWidth="1"/>
    <col min="13" max="13" width="7.875" style="4" customWidth="1"/>
    <col min="14" max="14" width="7.875" style="2" customWidth="1"/>
    <col min="15" max="15" width="7.875" style="3" customWidth="1"/>
    <col min="16" max="16" width="8.00390625" style="2" customWidth="1"/>
    <col min="17" max="17" width="0.74609375" style="4" customWidth="1"/>
    <col min="18" max="18" width="8.00390625" style="2" hidden="1" customWidth="1"/>
    <col min="19" max="19" width="7.625" style="2" customWidth="1"/>
    <col min="20" max="20" width="8.00390625" style="2" hidden="1" customWidth="1"/>
    <col min="21" max="16384" width="9.00390625" style="2" customWidth="1"/>
  </cols>
  <sheetData>
    <row r="1" ht="26.25" customHeight="1">
      <c r="A1" s="1" t="s">
        <v>0</v>
      </c>
    </row>
    <row r="2" spans="1:17" s="13" customFormat="1" ht="17.25" customHeight="1">
      <c r="A2" s="5" t="str">
        <f>'[1]Week SetUp'!$A$6</f>
        <v>99年宏凱盃</v>
      </c>
      <c r="B2" s="6"/>
      <c r="C2" s="7"/>
      <c r="D2" s="7"/>
      <c r="E2" s="7"/>
      <c r="F2" s="7"/>
      <c r="G2" s="7"/>
      <c r="H2" s="7"/>
      <c r="I2" s="8"/>
      <c r="J2" s="9"/>
      <c r="K2" s="8"/>
      <c r="L2" s="10"/>
      <c r="M2" s="8"/>
      <c r="N2" s="8" t="s">
        <v>1</v>
      </c>
      <c r="O2" s="8"/>
      <c r="P2" s="11"/>
      <c r="Q2" s="12"/>
    </row>
    <row r="3" spans="1:17" ht="17.25" customHeight="1">
      <c r="A3" s="14" t="str">
        <f>'[1]Week SetUp'!$A$8</f>
        <v>全國壯年網球排名錦標賽</v>
      </c>
      <c r="B3" s="15"/>
      <c r="C3" s="16"/>
      <c r="D3" s="16"/>
      <c r="E3" s="16"/>
      <c r="F3" s="17"/>
      <c r="G3" s="16"/>
      <c r="H3" s="16"/>
      <c r="I3" s="18"/>
      <c r="J3" s="9"/>
      <c r="K3" s="18"/>
      <c r="L3" s="10"/>
      <c r="M3" s="18"/>
      <c r="N3" s="16"/>
      <c r="O3" s="18"/>
      <c r="P3" s="16"/>
      <c r="Q3" s="18"/>
    </row>
    <row r="4" spans="1:17" s="24" customFormat="1" ht="13.5" customHeight="1">
      <c r="A4" s="19" t="s">
        <v>2</v>
      </c>
      <c r="B4" s="19"/>
      <c r="C4" s="19"/>
      <c r="D4" s="19"/>
      <c r="E4" s="20"/>
      <c r="F4" s="19" t="s">
        <v>3</v>
      </c>
      <c r="G4" s="20"/>
      <c r="H4" s="19"/>
      <c r="I4" s="21"/>
      <c r="J4" s="19"/>
      <c r="K4" s="22"/>
      <c r="L4" s="19"/>
      <c r="M4" s="22"/>
      <c r="N4" s="19"/>
      <c r="O4" s="21"/>
      <c r="P4" s="20"/>
      <c r="Q4" s="23" t="s">
        <v>4</v>
      </c>
    </row>
    <row r="5" spans="1:17" s="32" customFormat="1" ht="14.25" customHeight="1" thickBot="1">
      <c r="A5" s="25" t="str">
        <f>'[1]Week SetUp'!$A$10</f>
        <v>2010/11/13-15</v>
      </c>
      <c r="B5" s="25"/>
      <c r="C5" s="25"/>
      <c r="D5" s="26"/>
      <c r="E5" s="26"/>
      <c r="F5" s="26" t="str">
        <f>'[1]Week SetUp'!$C$10</f>
        <v>台中市</v>
      </c>
      <c r="G5" s="27"/>
      <c r="H5" s="26"/>
      <c r="I5" s="28"/>
      <c r="J5" s="29"/>
      <c r="K5" s="28"/>
      <c r="L5" s="30"/>
      <c r="M5" s="28"/>
      <c r="N5" s="26"/>
      <c r="O5" s="28"/>
      <c r="P5" s="26"/>
      <c r="Q5" s="31" t="str">
        <f>'[1]Week SetUp'!$E$10</f>
        <v>王正松</v>
      </c>
    </row>
    <row r="6" spans="1:17" s="37" customFormat="1" ht="12.75" customHeight="1">
      <c r="A6" s="33"/>
      <c r="B6" s="34" t="s">
        <v>5</v>
      </c>
      <c r="C6" s="34" t="s">
        <v>6</v>
      </c>
      <c r="D6" s="34"/>
      <c r="E6" s="35" t="s">
        <v>7</v>
      </c>
      <c r="F6" s="35"/>
      <c r="G6" s="20"/>
      <c r="H6" s="35"/>
      <c r="I6" s="36"/>
      <c r="J6" s="34" t="s">
        <v>8</v>
      </c>
      <c r="K6" s="36"/>
      <c r="L6" s="34" t="s">
        <v>9</v>
      </c>
      <c r="M6" s="36"/>
      <c r="N6" s="34" t="s">
        <v>10</v>
      </c>
      <c r="O6" s="36"/>
      <c r="P6" s="34" t="s">
        <v>11</v>
      </c>
      <c r="Q6" s="22"/>
    </row>
    <row r="7" spans="1:17" s="37" customFormat="1" ht="11.25" customHeight="1" thickBot="1">
      <c r="A7" s="38"/>
      <c r="B7" s="39"/>
      <c r="C7" s="40"/>
      <c r="D7" s="39"/>
      <c r="E7" s="41"/>
      <c r="F7" s="41"/>
      <c r="G7" s="42"/>
      <c r="H7" s="41"/>
      <c r="I7" s="43"/>
      <c r="J7" s="39"/>
      <c r="K7" s="43"/>
      <c r="L7" s="39"/>
      <c r="M7" s="43"/>
      <c r="N7" s="39"/>
      <c r="O7" s="43"/>
      <c r="P7" s="39"/>
      <c r="Q7" s="44"/>
    </row>
    <row r="8" spans="1:20" s="57" customFormat="1" ht="21.75" customHeight="1">
      <c r="A8" s="45">
        <v>1</v>
      </c>
      <c r="B8" s="46" t="s">
        <v>12</v>
      </c>
      <c r="C8" s="46">
        <f>IF($D8="","",VLOOKUP($D8,'[1]男單 Prep'!$A$7:$P$22,16))</f>
        <v>1</v>
      </c>
      <c r="D8" s="47">
        <v>1</v>
      </c>
      <c r="E8" s="275" t="str">
        <f>UPPER(IF($D8="","",VLOOKUP($D8,'[1]男單 Prep'!$A$7:$P$22,2)))</f>
        <v>邱永鎮</v>
      </c>
      <c r="F8" s="49"/>
      <c r="G8" s="49"/>
      <c r="H8" s="46" t="str">
        <f>IF($D8="","",VLOOKUP($D8,'[1]男單 Prep'!$A$7:$P$22,4))</f>
        <v>台中市</v>
      </c>
      <c r="I8" s="50"/>
      <c r="J8" s="51"/>
      <c r="K8" s="51"/>
      <c r="L8" s="51"/>
      <c r="M8" s="185" t="s">
        <v>237</v>
      </c>
      <c r="O8" s="53"/>
      <c r="P8" s="54"/>
      <c r="Q8" s="55"/>
      <c r="R8" s="56"/>
      <c r="T8" s="58" t="e">
        <f>#REF!</f>
        <v>#REF!</v>
      </c>
    </row>
    <row r="9" spans="1:20" s="57" customFormat="1" ht="21.75" customHeight="1">
      <c r="A9" s="45"/>
      <c r="B9" s="59"/>
      <c r="C9" s="59"/>
      <c r="D9" s="59"/>
      <c r="E9" s="276"/>
      <c r="F9" s="280" t="s">
        <v>220</v>
      </c>
      <c r="G9" s="280"/>
      <c r="H9" s="61" t="s">
        <v>13</v>
      </c>
      <c r="I9" s="62"/>
      <c r="J9" s="63">
        <f>UPPER(IF(OR(I9="a",I9="as"),E8,IF(OR(I9="b",I9="bs"),E10,)))</f>
      </c>
      <c r="K9" s="63"/>
      <c r="L9" s="51"/>
      <c r="M9" s="51"/>
      <c r="N9" s="52"/>
      <c r="O9" s="53"/>
      <c r="P9" s="54"/>
      <c r="Q9" s="55"/>
      <c r="R9" s="56"/>
      <c r="T9" s="64" t="e">
        <f>#REF!</f>
        <v>#REF!</v>
      </c>
    </row>
    <row r="10" spans="1:20" s="57" customFormat="1" ht="21.75" customHeight="1">
      <c r="A10" s="45">
        <v>2</v>
      </c>
      <c r="B10" s="46"/>
      <c r="C10" s="46"/>
      <c r="D10" s="47">
        <v>13</v>
      </c>
      <c r="E10" s="275" t="str">
        <f>UPPER(IF($D10="","",VLOOKUP($D10,'[1]男單 Prep'!$A$7:$P$22,2)))</f>
        <v>劉維華</v>
      </c>
      <c r="F10" s="281"/>
      <c r="G10" s="281"/>
      <c r="H10" s="46" t="str">
        <f>IF($D10="","",VLOOKUP($D10,'[1]男單 Prep'!$A$7:$P$22,4))</f>
        <v>台中市</v>
      </c>
      <c r="I10" s="66"/>
      <c r="J10" s="67"/>
      <c r="K10" s="68"/>
      <c r="L10" s="51"/>
      <c r="M10" s="51"/>
      <c r="N10" s="52"/>
      <c r="O10" s="53"/>
      <c r="P10" s="54"/>
      <c r="Q10" s="55"/>
      <c r="R10" s="56"/>
      <c r="T10" s="64" t="e">
        <f>#REF!</f>
        <v>#REF!</v>
      </c>
    </row>
    <row r="11" spans="1:20" s="57" customFormat="1" ht="21.75" customHeight="1">
      <c r="A11" s="45"/>
      <c r="B11" s="59"/>
      <c r="C11" s="59"/>
      <c r="D11" s="69"/>
      <c r="E11" s="276"/>
      <c r="F11" s="51"/>
      <c r="G11" s="70"/>
      <c r="H11" s="51"/>
      <c r="I11" s="71"/>
      <c r="J11" s="282" t="s">
        <v>230</v>
      </c>
      <c r="K11" s="283"/>
      <c r="L11" s="63">
        <f>UPPER(IF(OR(K11="a",K11="as"),J9,IF(OR(K11="b",K11="bs"),J13,)))</f>
      </c>
      <c r="M11" s="72"/>
      <c r="N11" s="73"/>
      <c r="O11" s="73"/>
      <c r="P11" s="54"/>
      <c r="Q11" s="55"/>
      <c r="R11" s="56"/>
      <c r="T11" s="64" t="e">
        <f>#REF!</f>
        <v>#REF!</v>
      </c>
    </row>
    <row r="12" spans="1:20" s="57" customFormat="1" ht="21.75" customHeight="1">
      <c r="A12" s="45">
        <v>3</v>
      </c>
      <c r="B12" s="46"/>
      <c r="C12" s="46">
        <f>IF($D12="","",VLOOKUP($D12,'[1]男單 Prep'!$A$7:$P$22,16))</f>
        <v>10</v>
      </c>
      <c r="D12" s="47">
        <v>6</v>
      </c>
      <c r="E12" s="275" t="str">
        <f>UPPER(IF($D12="","",VLOOKUP($D12,'[1]男單 Prep'!$A$7:$P$22,2)))</f>
        <v>林文政</v>
      </c>
      <c r="F12" s="46"/>
      <c r="G12" s="46"/>
      <c r="H12" s="46" t="str">
        <f>IF($D12="","",VLOOKUP($D12,'[1]男單 Prep'!$A$7:$P$22,4))</f>
        <v>台中市</v>
      </c>
      <c r="I12" s="50"/>
      <c r="J12" s="282"/>
      <c r="K12" s="283"/>
      <c r="L12" s="67"/>
      <c r="M12" s="74"/>
      <c r="N12" s="73"/>
      <c r="O12" s="73"/>
      <c r="P12" s="54"/>
      <c r="Q12" s="55"/>
      <c r="R12" s="56"/>
      <c r="T12" s="64" t="e">
        <f>#REF!</f>
        <v>#REF!</v>
      </c>
    </row>
    <row r="13" spans="1:20" s="57" customFormat="1" ht="21.75" customHeight="1">
      <c r="A13" s="45" t="s">
        <v>14</v>
      </c>
      <c r="B13" s="46"/>
      <c r="C13" s="46"/>
      <c r="D13" s="47">
        <v>15</v>
      </c>
      <c r="E13" s="275" t="str">
        <f>UPPER(IF($D13="","",VLOOKUP($D13,'[1]男單 Prep'!$A$7:$P$22,2)))</f>
        <v>蕭國偉</v>
      </c>
      <c r="F13" s="65" t="s">
        <v>221</v>
      </c>
      <c r="G13" s="76"/>
      <c r="H13" s="77" t="str">
        <f>IF($D13="","",VLOOKUP($D13,'[1]男單 Prep'!$A$7:$P$22,4))</f>
        <v>台中市</v>
      </c>
      <c r="I13" s="62"/>
      <c r="J13" s="63">
        <f>UPPER(IF(OR(I13="a",I13="as"),E12,IF(OR(I13="b",I13="bs"),E14,)))</f>
      </c>
      <c r="K13" s="78"/>
      <c r="L13" s="79"/>
      <c r="M13" s="80"/>
      <c r="N13" s="73"/>
      <c r="O13" s="73"/>
      <c r="P13" s="54"/>
      <c r="Q13" s="55"/>
      <c r="R13" s="56"/>
      <c r="T13" s="64" t="e">
        <f>#REF!</f>
        <v>#REF!</v>
      </c>
    </row>
    <row r="14" spans="1:20" s="57" customFormat="1" ht="21.75" customHeight="1">
      <c r="A14" s="45">
        <v>4</v>
      </c>
      <c r="B14" s="46">
        <f>IF($D14="","",VLOOKUP($D14,'[1]男單 Prep'!$A$7:$P$22,15))</f>
      </c>
      <c r="C14" s="46">
        <f>IF($D14="","",VLOOKUP($D14,'[1]男單 Prep'!$A$7:$P$22,16))</f>
      </c>
      <c r="D14" s="47"/>
      <c r="E14" s="275" t="s">
        <v>15</v>
      </c>
      <c r="F14" s="65" t="s">
        <v>222</v>
      </c>
      <c r="G14" s="81"/>
      <c r="H14" s="46" t="s">
        <v>16</v>
      </c>
      <c r="I14" s="82"/>
      <c r="J14" s="67"/>
      <c r="K14" s="51"/>
      <c r="L14" s="79"/>
      <c r="M14" s="80"/>
      <c r="N14" s="73"/>
      <c r="O14" s="73"/>
      <c r="P14" s="54"/>
      <c r="Q14" s="55"/>
      <c r="R14" s="56"/>
      <c r="T14" s="64" t="e">
        <f>#REF!</f>
        <v>#REF!</v>
      </c>
    </row>
    <row r="15" spans="1:20" s="57" customFormat="1" ht="21.75" customHeight="1">
      <c r="A15" s="45"/>
      <c r="B15" s="59"/>
      <c r="C15" s="59"/>
      <c r="D15" s="69"/>
      <c r="E15" s="276"/>
      <c r="F15" s="51"/>
      <c r="G15" s="70"/>
      <c r="H15" s="51"/>
      <c r="I15" s="71"/>
      <c r="J15" s="51"/>
      <c r="K15" s="51"/>
      <c r="L15" s="282" t="s">
        <v>234</v>
      </c>
      <c r="M15" s="283"/>
      <c r="N15" s="63">
        <f>UPPER(IF(OR(M15="a",M15="as"),L11,IF(OR(M15="b",M15="bs"),L19,)))</f>
      </c>
      <c r="O15" s="72"/>
      <c r="P15" s="54"/>
      <c r="Q15" s="55"/>
      <c r="R15" s="56"/>
      <c r="T15" s="64" t="e">
        <f>#REF!</f>
        <v>#REF!</v>
      </c>
    </row>
    <row r="16" spans="1:20" s="57" customFormat="1" ht="21.75" customHeight="1">
      <c r="A16" s="45">
        <v>5</v>
      </c>
      <c r="B16" s="46" t="s">
        <v>17</v>
      </c>
      <c r="C16" s="46">
        <f>IF($D16="","",VLOOKUP($D16,'[1]男單 Prep'!$A$7:$P$22,16))</f>
        <v>8</v>
      </c>
      <c r="D16" s="47">
        <v>4</v>
      </c>
      <c r="E16" s="275" t="str">
        <f>UPPER(IF($D16="","",VLOOKUP($D16,'[1]男單 Prep'!$A$7:$P$22,2)))</f>
        <v>李其旺</v>
      </c>
      <c r="F16" s="49"/>
      <c r="G16" s="49"/>
      <c r="H16" s="46" t="str">
        <f>IF($D16="","",VLOOKUP($D16,'[1]男單 Prep'!$A$7:$P$22,4))</f>
        <v>台中市</v>
      </c>
      <c r="I16" s="83"/>
      <c r="J16" s="51"/>
      <c r="K16" s="51"/>
      <c r="L16" s="282"/>
      <c r="M16" s="283"/>
      <c r="N16" s="67"/>
      <c r="O16" s="74"/>
      <c r="P16" s="54"/>
      <c r="Q16" s="55"/>
      <c r="R16" s="56"/>
      <c r="T16" s="64" t="e">
        <f>#REF!</f>
        <v>#REF!</v>
      </c>
    </row>
    <row r="17" spans="1:20" s="57" customFormat="1" ht="21.75" customHeight="1" thickBot="1">
      <c r="A17" s="45"/>
      <c r="B17" s="59"/>
      <c r="C17" s="59"/>
      <c r="D17" s="69"/>
      <c r="E17" s="276"/>
      <c r="F17" s="280" t="s">
        <v>223</v>
      </c>
      <c r="G17" s="280"/>
      <c r="H17" s="61" t="s">
        <v>13</v>
      </c>
      <c r="I17" s="62"/>
      <c r="J17" s="63">
        <f>UPPER(IF(OR(I17="a",I17="as"),E16,IF(OR(I17="b",I17="bs"),E18,)))</f>
      </c>
      <c r="K17" s="63"/>
      <c r="L17" s="51"/>
      <c r="M17" s="80"/>
      <c r="N17" s="73"/>
      <c r="O17" s="80"/>
      <c r="P17" s="54"/>
      <c r="Q17" s="55"/>
      <c r="R17" s="56"/>
      <c r="T17" s="84" t="e">
        <f>#REF!</f>
        <v>#REF!</v>
      </c>
    </row>
    <row r="18" spans="1:18" s="57" customFormat="1" ht="21.75" customHeight="1">
      <c r="A18" s="45">
        <v>6</v>
      </c>
      <c r="B18" s="46"/>
      <c r="C18" s="46"/>
      <c r="D18" s="47">
        <v>14</v>
      </c>
      <c r="E18" s="275" t="str">
        <f>UPPER(IF($D18="","",VLOOKUP($D18,'[1]男單 Prep'!$A$7:$P$22,2)))</f>
        <v>張碧峰</v>
      </c>
      <c r="F18" s="281"/>
      <c r="G18" s="281"/>
      <c r="H18" s="46" t="str">
        <f>IF($D18="","",VLOOKUP($D18,'[1]男單 Prep'!$A$7:$P$22,4))</f>
        <v>台中市</v>
      </c>
      <c r="I18" s="66"/>
      <c r="J18" s="67"/>
      <c r="K18" s="68"/>
      <c r="L18" s="51"/>
      <c r="M18" s="80"/>
      <c r="N18" s="73"/>
      <c r="O18" s="80"/>
      <c r="P18" s="54"/>
      <c r="Q18" s="55"/>
      <c r="R18" s="56"/>
    </row>
    <row r="19" spans="1:18" s="57" customFormat="1" ht="21.75" customHeight="1">
      <c r="A19" s="45"/>
      <c r="B19" s="59"/>
      <c r="C19" s="59"/>
      <c r="D19" s="69"/>
      <c r="E19" s="276"/>
      <c r="F19" s="51"/>
      <c r="G19" s="70"/>
      <c r="H19" s="51"/>
      <c r="I19" s="71"/>
      <c r="J19" s="282" t="s">
        <v>231</v>
      </c>
      <c r="K19" s="283"/>
      <c r="L19" s="63">
        <f>UPPER(IF(OR(K19="a",K19="as"),J17,IF(OR(K19="b",K19="bs"),J21,)))</f>
      </c>
      <c r="M19" s="85"/>
      <c r="N19" s="73"/>
      <c r="O19" s="80"/>
      <c r="P19" s="54"/>
      <c r="Q19" s="55"/>
      <c r="R19" s="56"/>
    </row>
    <row r="20" spans="1:18" s="57" customFormat="1" ht="21.75" customHeight="1">
      <c r="A20" s="45">
        <v>7</v>
      </c>
      <c r="B20" s="46"/>
      <c r="C20" s="46"/>
      <c r="D20" s="47">
        <v>9</v>
      </c>
      <c r="E20" s="275" t="str">
        <f>UPPER(IF($D20="","",VLOOKUP($D20,'[1]男單 Prep'!$A$7:$P$22,2)))</f>
        <v>謝憲宜</v>
      </c>
      <c r="F20" s="46"/>
      <c r="G20" s="46"/>
      <c r="H20" s="46" t="str">
        <f>IF($D20="","",VLOOKUP($D20,'[1]男單 Prep'!$A$7:$P$22,4))</f>
        <v>雲林縣</v>
      </c>
      <c r="I20" s="50"/>
      <c r="J20" s="282"/>
      <c r="K20" s="283"/>
      <c r="L20" s="67"/>
      <c r="M20" s="73"/>
      <c r="N20" s="73"/>
      <c r="O20" s="80"/>
      <c r="P20" s="54"/>
      <c r="Q20" s="55"/>
      <c r="R20" s="56"/>
    </row>
    <row r="21" spans="1:18" s="57" customFormat="1" ht="21.75" customHeight="1">
      <c r="A21" s="45"/>
      <c r="B21" s="59"/>
      <c r="C21" s="59"/>
      <c r="D21" s="59"/>
      <c r="E21" s="276"/>
      <c r="F21" s="280" t="s">
        <v>224</v>
      </c>
      <c r="G21" s="280"/>
      <c r="H21" s="61" t="s">
        <v>13</v>
      </c>
      <c r="I21" s="62"/>
      <c r="J21" s="63">
        <f>UPPER(IF(OR(I21="a",I21="as"),E20,IF(OR(I21="b",I21="bs"),E22,)))</f>
      </c>
      <c r="K21" s="78"/>
      <c r="L21" s="79"/>
      <c r="M21" s="73"/>
      <c r="N21" s="73"/>
      <c r="O21" s="80"/>
      <c r="P21" s="54"/>
      <c r="Q21" s="55"/>
      <c r="R21" s="56"/>
    </row>
    <row r="22" spans="1:18" s="57" customFormat="1" ht="21.75" customHeight="1">
      <c r="A22" s="45">
        <v>8</v>
      </c>
      <c r="B22" s="46"/>
      <c r="C22" s="46">
        <f>IF($D22="","",VLOOKUP($D22,'[1]男單 Prep'!$A$7:$P$22,16))</f>
        <v>14</v>
      </c>
      <c r="D22" s="47">
        <v>8</v>
      </c>
      <c r="E22" s="275" t="str">
        <f>UPPER(IF($D22="","",VLOOKUP($D22,'[1]男單 Prep'!$A$7:$P$22,2)))</f>
        <v>林佑城</v>
      </c>
      <c r="F22" s="281"/>
      <c r="G22" s="281"/>
      <c r="H22" s="46" t="str">
        <f>IF($D22="","",VLOOKUP($D22,'[1]男單 Prep'!$A$7:$P$22,4))</f>
        <v>台中市</v>
      </c>
      <c r="I22" s="82"/>
      <c r="J22" s="67"/>
      <c r="K22" s="51"/>
      <c r="L22" s="79"/>
      <c r="M22" s="73"/>
      <c r="N22" s="73"/>
      <c r="O22" s="80"/>
      <c r="P22" s="54"/>
      <c r="Q22" s="55"/>
      <c r="R22" s="56"/>
    </row>
    <row r="23" spans="1:18" s="57" customFormat="1" ht="21.75" customHeight="1">
      <c r="A23" s="45"/>
      <c r="B23" s="59"/>
      <c r="C23" s="59"/>
      <c r="D23" s="59"/>
      <c r="E23" s="276"/>
      <c r="F23" s="86"/>
      <c r="G23" s="87"/>
      <c r="H23" s="51"/>
      <c r="I23" s="71"/>
      <c r="J23" s="51"/>
      <c r="K23" s="51"/>
      <c r="L23" s="79"/>
      <c r="M23" s="88"/>
      <c r="N23" s="282" t="s">
        <v>236</v>
      </c>
      <c r="O23" s="283"/>
      <c r="P23" s="63">
        <f>UPPER(IF(OR(O23="a",O23="as"),N15,IF(OR(O23="b",O23="bs"),N31,)))</f>
      </c>
      <c r="Q23" s="72"/>
      <c r="R23" s="56"/>
    </row>
    <row r="24" spans="1:18" s="57" customFormat="1" ht="21.75" customHeight="1">
      <c r="A24" s="45">
        <v>9</v>
      </c>
      <c r="B24" s="46"/>
      <c r="C24" s="46">
        <f>IF($D24="","",VLOOKUP($D24,'[1]男單 Prep'!$A$7:$P$22,16))</f>
        <v>14</v>
      </c>
      <c r="D24" s="47">
        <v>7</v>
      </c>
      <c r="E24" s="275" t="str">
        <f>UPPER(IF($D24="","",VLOOKUP($D24,'[1]男單 Prep'!$A$7:$P$22,2)))</f>
        <v>曾彥杰</v>
      </c>
      <c r="F24" s="46"/>
      <c r="G24" s="46"/>
      <c r="H24" s="46" t="str">
        <f>IF($D24="","",VLOOKUP($D24,'[1]男單 Prep'!$A$7:$P$22,4))</f>
        <v>台中市</v>
      </c>
      <c r="I24" s="50"/>
      <c r="J24" s="51"/>
      <c r="K24" s="51"/>
      <c r="L24" s="51"/>
      <c r="M24" s="73"/>
      <c r="N24" s="282"/>
      <c r="O24" s="283"/>
      <c r="P24" s="67"/>
      <c r="Q24" s="89"/>
      <c r="R24" s="56"/>
    </row>
    <row r="25" spans="1:18" s="57" customFormat="1" ht="21.75" customHeight="1">
      <c r="A25" s="45"/>
      <c r="B25" s="59"/>
      <c r="C25" s="59"/>
      <c r="D25" s="59"/>
      <c r="E25" s="276"/>
      <c r="F25" s="280" t="s">
        <v>225</v>
      </c>
      <c r="G25" s="280"/>
      <c r="H25" s="61" t="s">
        <v>13</v>
      </c>
      <c r="I25" s="62"/>
      <c r="J25" s="63">
        <f>UPPER(IF(OR(I25="a",I25="as"),E24,IF(OR(I25="b",I25="bs"),E26,)))</f>
      </c>
      <c r="K25" s="63"/>
      <c r="L25" s="51"/>
      <c r="M25" s="73"/>
      <c r="N25" s="73"/>
      <c r="O25" s="80"/>
      <c r="P25" s="54"/>
      <c r="Q25" s="90"/>
      <c r="R25" s="56"/>
    </row>
    <row r="26" spans="1:18" s="57" customFormat="1" ht="21.75" customHeight="1">
      <c r="A26" s="45">
        <v>10</v>
      </c>
      <c r="B26" s="46"/>
      <c r="C26" s="46"/>
      <c r="D26" s="47">
        <v>16</v>
      </c>
      <c r="E26" s="275" t="str">
        <f>UPPER(IF($D26="","",VLOOKUP($D26,'[1]男單 Prep'!$A$7:$P$22,2)))</f>
        <v>詹程翔</v>
      </c>
      <c r="F26" s="281"/>
      <c r="G26" s="281"/>
      <c r="H26" s="46" t="str">
        <f>IF($D26="","",VLOOKUP($D26,'[1]男單 Prep'!$A$7:$P$22,4))</f>
        <v>桃園縣</v>
      </c>
      <c r="I26" s="66"/>
      <c r="J26" s="67"/>
      <c r="K26" s="68"/>
      <c r="L26" s="51"/>
      <c r="M26" s="73"/>
      <c r="N26" s="73"/>
      <c r="O26" s="80"/>
      <c r="P26" s="54"/>
      <c r="Q26" s="90"/>
      <c r="R26" s="56"/>
    </row>
    <row r="27" spans="1:18" s="57" customFormat="1" ht="21.75" customHeight="1">
      <c r="A27" s="45"/>
      <c r="B27" s="59"/>
      <c r="C27" s="59"/>
      <c r="D27" s="69"/>
      <c r="E27" s="276"/>
      <c r="F27" s="51"/>
      <c r="G27" s="70"/>
      <c r="H27" s="51"/>
      <c r="I27" s="71"/>
      <c r="J27" s="282" t="s">
        <v>232</v>
      </c>
      <c r="K27" s="283"/>
      <c r="L27" s="63">
        <f>UPPER(IF(OR(K27="a",K27="as"),J25,IF(OR(K27="b",K27="bs"),J29,)))</f>
      </c>
      <c r="M27" s="72"/>
      <c r="N27" s="73"/>
      <c r="O27" s="80"/>
      <c r="P27" s="54"/>
      <c r="Q27" s="90"/>
      <c r="R27" s="56"/>
    </row>
    <row r="28" spans="1:18" s="57" customFormat="1" ht="21.75" customHeight="1">
      <c r="A28" s="45">
        <v>11</v>
      </c>
      <c r="B28" s="46"/>
      <c r="C28" s="46"/>
      <c r="D28" s="47">
        <v>10</v>
      </c>
      <c r="E28" s="275" t="str">
        <f>UPPER(IF($D28="","",VLOOKUP($D28,'[1]男單 Prep'!$A$7:$P$22,2)))</f>
        <v>廖遠志</v>
      </c>
      <c r="F28" s="46"/>
      <c r="G28" s="46"/>
      <c r="H28" s="46" t="str">
        <f>IF($D28="","",VLOOKUP($D28,'[1]男單 Prep'!$A$7:$P$22,4))</f>
        <v>台中市</v>
      </c>
      <c r="I28" s="50"/>
      <c r="J28" s="282"/>
      <c r="K28" s="283"/>
      <c r="L28" s="67"/>
      <c r="M28" s="74"/>
      <c r="N28" s="73"/>
      <c r="O28" s="80"/>
      <c r="P28" s="54"/>
      <c r="Q28" s="90"/>
      <c r="R28" s="56"/>
    </row>
    <row r="29" spans="1:18" s="57" customFormat="1" ht="21.75" customHeight="1">
      <c r="A29" s="45"/>
      <c r="B29" s="59"/>
      <c r="C29" s="59"/>
      <c r="D29" s="69"/>
      <c r="E29" s="276"/>
      <c r="F29" s="280" t="s">
        <v>226</v>
      </c>
      <c r="G29" s="280"/>
      <c r="H29" s="61" t="s">
        <v>13</v>
      </c>
      <c r="I29" s="62"/>
      <c r="J29" s="63">
        <f>UPPER(IF(OR(I29="a",I29="as"),E28,IF(OR(I29="b",I29="bs"),E30,)))</f>
      </c>
      <c r="K29" s="78"/>
      <c r="L29" s="79"/>
      <c r="M29" s="80"/>
      <c r="N29" s="73"/>
      <c r="O29" s="80"/>
      <c r="P29" s="54"/>
      <c r="Q29" s="90"/>
      <c r="R29" s="56"/>
    </row>
    <row r="30" spans="1:18" s="57" customFormat="1" ht="21.75" customHeight="1">
      <c r="A30" s="45">
        <v>12</v>
      </c>
      <c r="B30" s="46" t="s">
        <v>18</v>
      </c>
      <c r="C30" s="46">
        <f>IF($D30="","",VLOOKUP($D30,'[1]男單 Prep'!$A$7:$P$22,16))</f>
        <v>5</v>
      </c>
      <c r="D30" s="47">
        <v>3</v>
      </c>
      <c r="E30" s="275" t="str">
        <f>UPPER(IF($D30="","",VLOOKUP($D30,'[1]男單 Prep'!$A$7:$P$22,2)))</f>
        <v>謝和龍</v>
      </c>
      <c r="F30" s="281"/>
      <c r="G30" s="281"/>
      <c r="H30" s="46" t="str">
        <f>IF($D30="","",VLOOKUP($D30,'[1]男單 Prep'!$A$7:$P$22,4))</f>
        <v>台南市</v>
      </c>
      <c r="I30" s="82"/>
      <c r="J30" s="67"/>
      <c r="K30" s="51"/>
      <c r="L30" s="79"/>
      <c r="M30" s="80"/>
      <c r="N30" s="73"/>
      <c r="O30" s="80"/>
      <c r="P30" s="54"/>
      <c r="Q30" s="90"/>
      <c r="R30" s="56"/>
    </row>
    <row r="31" spans="1:18" s="57" customFormat="1" ht="21.75" customHeight="1">
      <c r="A31" s="45"/>
      <c r="B31" s="59"/>
      <c r="C31" s="59"/>
      <c r="D31" s="69"/>
      <c r="E31" s="276"/>
      <c r="F31" s="51"/>
      <c r="G31" s="70"/>
      <c r="H31" s="51"/>
      <c r="I31" s="71"/>
      <c r="J31" s="51"/>
      <c r="K31" s="51"/>
      <c r="L31" s="282" t="s">
        <v>235</v>
      </c>
      <c r="M31" s="283"/>
      <c r="N31" s="63">
        <f>UPPER(IF(OR(M31="a",M31="as"),L27,IF(OR(M31="b",M31="bs"),L35,)))</f>
      </c>
      <c r="O31" s="85"/>
      <c r="P31" s="54"/>
      <c r="Q31" s="90"/>
      <c r="R31" s="56"/>
    </row>
    <row r="32" spans="1:18" s="57" customFormat="1" ht="21.75" customHeight="1">
      <c r="A32" s="45">
        <v>13</v>
      </c>
      <c r="B32" s="46"/>
      <c r="C32" s="46"/>
      <c r="D32" s="47">
        <v>17</v>
      </c>
      <c r="E32" s="275" t="s">
        <v>19</v>
      </c>
      <c r="F32" s="46"/>
      <c r="G32" s="46"/>
      <c r="H32" s="46" t="s">
        <v>20</v>
      </c>
      <c r="I32" s="83"/>
      <c r="J32" s="51"/>
      <c r="K32" s="51"/>
      <c r="L32" s="282"/>
      <c r="M32" s="283"/>
      <c r="N32" s="67"/>
      <c r="O32" s="88"/>
      <c r="P32" s="54"/>
      <c r="Q32" s="90"/>
      <c r="R32" s="56"/>
    </row>
    <row r="33" spans="1:18" s="57" customFormat="1" ht="21.75" customHeight="1">
      <c r="A33" s="45" t="s">
        <v>21</v>
      </c>
      <c r="B33" s="46"/>
      <c r="C33" s="46"/>
      <c r="D33" s="47">
        <v>12</v>
      </c>
      <c r="E33" s="275" t="str">
        <f>UPPER(IF($D33="","",VLOOKUP($D33,'[1]男單 Prep'!$A$7:$P$22,2)))</f>
        <v>林威仰</v>
      </c>
      <c r="F33" s="65" t="s">
        <v>228</v>
      </c>
      <c r="G33" s="91"/>
      <c r="H33" s="92" t="str">
        <f>IF($D33="","",VLOOKUP($D33,'[1]男單 Prep'!$A$7:$P$22,4))</f>
        <v>台中市</v>
      </c>
      <c r="I33" s="62"/>
      <c r="J33" s="63">
        <f>UPPER(IF(OR(I33="a",I33="as"),E32,IF(OR(I33="b",I33="bs"),E34,)))</f>
      </c>
      <c r="K33" s="63"/>
      <c r="L33" s="51"/>
      <c r="M33" s="80"/>
      <c r="N33" s="73"/>
      <c r="O33" s="88"/>
      <c r="P33" s="54"/>
      <c r="Q33" s="90"/>
      <c r="R33" s="56"/>
    </row>
    <row r="34" spans="1:18" s="57" customFormat="1" ht="21.75" customHeight="1">
      <c r="A34" s="45">
        <v>14</v>
      </c>
      <c r="B34" s="46"/>
      <c r="C34" s="46">
        <f>IF($D34="","",VLOOKUP($D34,'[1]男單 Prep'!$A$7:$P$22,16))</f>
        <v>10</v>
      </c>
      <c r="D34" s="47">
        <v>5</v>
      </c>
      <c r="E34" s="275" t="str">
        <f>UPPER(IF($D34="","",VLOOKUP($D34,'[1]男單 Prep'!$A$7:$P$22,2)))</f>
        <v>吳垂楊</v>
      </c>
      <c r="F34" s="65" t="s">
        <v>229</v>
      </c>
      <c r="G34" s="75"/>
      <c r="H34" s="46" t="str">
        <f>IF($D34="","",VLOOKUP($D34,'[1]男單 Prep'!$A$7:$P$22,4))</f>
        <v>嘉義市</v>
      </c>
      <c r="I34" s="66"/>
      <c r="J34" s="67"/>
      <c r="K34" s="68"/>
      <c r="L34" s="51"/>
      <c r="M34" s="80"/>
      <c r="N34" s="73"/>
      <c r="O34" s="88"/>
      <c r="P34" s="54"/>
      <c r="Q34" s="90"/>
      <c r="R34" s="56"/>
    </row>
    <row r="35" spans="1:18" s="57" customFormat="1" ht="21.75" customHeight="1">
      <c r="A35" s="45"/>
      <c r="B35" s="59"/>
      <c r="C35" s="59"/>
      <c r="D35" s="69"/>
      <c r="E35" s="276"/>
      <c r="F35" s="51"/>
      <c r="G35" s="70"/>
      <c r="H35" s="51"/>
      <c r="I35" s="71"/>
      <c r="J35" s="282" t="s">
        <v>233</v>
      </c>
      <c r="K35" s="283"/>
      <c r="L35" s="63">
        <f>UPPER(IF(OR(K35="a",K35="as"),J33,IF(OR(K35="b",K35="bs"),J37,)))</f>
      </c>
      <c r="M35" s="85"/>
      <c r="N35" s="73"/>
      <c r="O35" s="88"/>
      <c r="P35" s="54"/>
      <c r="Q35" s="90"/>
      <c r="R35" s="56"/>
    </row>
    <row r="36" spans="1:18" s="57" customFormat="1" ht="21.75" customHeight="1">
      <c r="A36" s="45">
        <v>15</v>
      </c>
      <c r="B36" s="46"/>
      <c r="C36" s="46"/>
      <c r="D36" s="47">
        <v>11</v>
      </c>
      <c r="E36" s="275" t="str">
        <f>UPPER(IF($D36="","",VLOOKUP($D36,'[1]男單 Prep'!$A$7:$P$22,2)))</f>
        <v>李聖傑</v>
      </c>
      <c r="F36" s="46"/>
      <c r="G36" s="46"/>
      <c r="H36" s="46" t="str">
        <f>IF($D36="","",VLOOKUP($D36,'[1]男單 Prep'!$A$7:$P$22,4))</f>
        <v>台北市</v>
      </c>
      <c r="I36" s="50"/>
      <c r="J36" s="282"/>
      <c r="K36" s="283"/>
      <c r="L36" s="67"/>
      <c r="M36" s="73"/>
      <c r="N36" s="73"/>
      <c r="O36" s="73"/>
      <c r="P36" s="54"/>
      <c r="Q36" s="90"/>
      <c r="R36" s="56"/>
    </row>
    <row r="37" spans="1:18" s="57" customFormat="1" ht="21.75" customHeight="1">
      <c r="A37" s="45"/>
      <c r="B37" s="59"/>
      <c r="C37" s="59"/>
      <c r="D37" s="59"/>
      <c r="E37" s="276"/>
      <c r="F37" s="280" t="s">
        <v>227</v>
      </c>
      <c r="G37" s="280"/>
      <c r="H37" s="61" t="s">
        <v>13</v>
      </c>
      <c r="I37" s="62"/>
      <c r="J37" s="63">
        <f>UPPER(IF(OR(I37="a",I37="as"),E36,IF(OR(I37="b",I37="bs"),E38,)))</f>
      </c>
      <c r="K37" s="78"/>
      <c r="L37" s="79"/>
      <c r="M37" s="73"/>
      <c r="N37" s="73"/>
      <c r="O37" s="73"/>
      <c r="P37" s="54"/>
      <c r="Q37" s="90"/>
      <c r="R37" s="56"/>
    </row>
    <row r="38" spans="1:18" s="57" customFormat="1" ht="21.75" customHeight="1">
      <c r="A38" s="45">
        <v>16</v>
      </c>
      <c r="B38" s="46" t="s">
        <v>22</v>
      </c>
      <c r="C38" s="46">
        <f>IF($D38="","",VLOOKUP($D38,'[1]男單 Prep'!$A$7:$P$22,16))</f>
        <v>2</v>
      </c>
      <c r="D38" s="47">
        <v>2</v>
      </c>
      <c r="E38" s="275" t="str">
        <f>UPPER(IF($D38="","",VLOOKUP($D38,'[1]男單 Prep'!$A$7:$P$22,2)))</f>
        <v>陳銘曲</v>
      </c>
      <c r="F38" s="281"/>
      <c r="G38" s="281"/>
      <c r="H38" s="46" t="str">
        <f>IF($D38="","",VLOOKUP($D38,'[1]男單 Prep'!$A$7:$P$22,4))</f>
        <v>雲林縣</v>
      </c>
      <c r="I38" s="82"/>
      <c r="J38" s="67"/>
      <c r="K38" s="51"/>
      <c r="L38" s="79"/>
      <c r="M38" s="73"/>
      <c r="N38" s="73"/>
      <c r="O38" s="73"/>
      <c r="P38" s="54"/>
      <c r="Q38" s="90"/>
      <c r="R38" s="56"/>
    </row>
    <row r="39" spans="1:18" s="57" customFormat="1" ht="9" customHeight="1">
      <c r="A39" s="93"/>
      <c r="B39" s="59"/>
      <c r="C39" s="59"/>
      <c r="D39" s="59"/>
      <c r="E39" s="276"/>
      <c r="F39" s="86"/>
      <c r="G39" s="87"/>
      <c r="H39" s="51"/>
      <c r="I39" s="71"/>
      <c r="J39" s="51"/>
      <c r="K39" s="51"/>
      <c r="L39" s="79"/>
      <c r="M39" s="88"/>
      <c r="N39" s="88"/>
      <c r="O39" s="88"/>
      <c r="P39" s="94"/>
      <c r="Q39" s="90"/>
      <c r="R39" s="56"/>
    </row>
    <row r="40" spans="1:18" s="57" customFormat="1" ht="9" customHeight="1">
      <c r="A40" s="93"/>
      <c r="B40" s="77"/>
      <c r="C40" s="77"/>
      <c r="D40" s="95"/>
      <c r="E40" s="277"/>
      <c r="F40" s="77"/>
      <c r="G40" s="77"/>
      <c r="H40" s="77"/>
      <c r="I40" s="95"/>
      <c r="J40" s="77"/>
      <c r="K40" s="77"/>
      <c r="L40" s="77"/>
      <c r="M40" s="96"/>
      <c r="N40" s="96"/>
      <c r="O40" s="96"/>
      <c r="P40" s="54"/>
      <c r="Q40" s="55"/>
      <c r="R40" s="56"/>
    </row>
    <row r="41" spans="1:18" s="57" customFormat="1" ht="9" customHeight="1">
      <c r="A41" s="93"/>
      <c r="B41" s="95"/>
      <c r="C41" s="95"/>
      <c r="D41" s="95"/>
      <c r="E41" s="277"/>
      <c r="F41" s="77"/>
      <c r="G41" s="76"/>
      <c r="H41" s="97"/>
      <c r="I41" s="95"/>
      <c r="J41" s="77"/>
      <c r="K41" s="77"/>
      <c r="L41" s="77"/>
      <c r="M41" s="96"/>
      <c r="N41" s="96"/>
      <c r="O41" s="96"/>
      <c r="P41" s="54"/>
      <c r="Q41" s="55"/>
      <c r="R41" s="56"/>
    </row>
    <row r="42" spans="1:18" s="57" customFormat="1" ht="9" customHeight="1">
      <c r="A42" s="93"/>
      <c r="B42" s="77"/>
      <c r="C42" s="77"/>
      <c r="D42" s="95"/>
      <c r="E42" s="277"/>
      <c r="F42" s="77"/>
      <c r="G42" s="77"/>
      <c r="H42" s="77"/>
      <c r="I42" s="95"/>
      <c r="J42" s="77"/>
      <c r="K42" s="98"/>
      <c r="L42" s="77"/>
      <c r="M42" s="96"/>
      <c r="N42" s="96"/>
      <c r="O42" s="96"/>
      <c r="P42" s="54"/>
      <c r="Q42" s="55"/>
      <c r="R42" s="56"/>
    </row>
    <row r="43" spans="1:18" s="57" customFormat="1" ht="9" customHeight="1">
      <c r="A43" s="93"/>
      <c r="B43" s="95"/>
      <c r="C43" s="95"/>
      <c r="D43" s="95"/>
      <c r="E43" s="277"/>
      <c r="F43" s="77"/>
      <c r="G43" s="76"/>
      <c r="H43" s="77"/>
      <c r="I43" s="95"/>
      <c r="J43" s="97"/>
      <c r="K43" s="95"/>
      <c r="L43" s="77"/>
      <c r="M43" s="96"/>
      <c r="N43" s="96"/>
      <c r="O43" s="96"/>
      <c r="P43" s="54"/>
      <c r="Q43" s="55"/>
      <c r="R43" s="56"/>
    </row>
    <row r="44" spans="1:18" s="57" customFormat="1" ht="9" customHeight="1">
      <c r="A44" s="93"/>
      <c r="B44" s="77"/>
      <c r="C44" s="77"/>
      <c r="D44" s="95"/>
      <c r="E44" s="277"/>
      <c r="F44" s="77"/>
      <c r="G44" s="77"/>
      <c r="H44" s="77"/>
      <c r="I44" s="95"/>
      <c r="J44" s="77"/>
      <c r="K44" s="77"/>
      <c r="L44" s="77"/>
      <c r="M44" s="96"/>
      <c r="N44" s="96"/>
      <c r="O44" s="96"/>
      <c r="P44" s="54"/>
      <c r="Q44" s="55"/>
      <c r="R44" s="99"/>
    </row>
    <row r="45" spans="1:18" s="57" customFormat="1" ht="9" customHeight="1">
      <c r="A45" s="93"/>
      <c r="B45" s="95"/>
      <c r="C45" s="95"/>
      <c r="D45" s="95"/>
      <c r="E45" s="277"/>
      <c r="F45" s="77"/>
      <c r="G45" s="76"/>
      <c r="H45" s="97"/>
      <c r="I45" s="95"/>
      <c r="J45" s="77"/>
      <c r="K45" s="77"/>
      <c r="L45" s="77"/>
      <c r="M45" s="96"/>
      <c r="N45" s="96"/>
      <c r="O45" s="96"/>
      <c r="P45" s="54"/>
      <c r="Q45" s="55"/>
      <c r="R45" s="56"/>
    </row>
    <row r="46" spans="1:18" s="57" customFormat="1" ht="9" customHeight="1">
      <c r="A46" s="93"/>
      <c r="B46" s="77"/>
      <c r="C46" s="77"/>
      <c r="D46" s="95"/>
      <c r="E46" s="277"/>
      <c r="F46" s="77"/>
      <c r="G46" s="77"/>
      <c r="H46" s="77"/>
      <c r="I46" s="95"/>
      <c r="J46" s="77"/>
      <c r="K46" s="77"/>
      <c r="L46" s="77"/>
      <c r="M46" s="96"/>
      <c r="N46" s="96"/>
      <c r="O46" s="96"/>
      <c r="P46" s="54"/>
      <c r="Q46" s="55"/>
      <c r="R46" s="56"/>
    </row>
    <row r="47" spans="1:18" s="57" customFormat="1" ht="9" customHeight="1">
      <c r="A47" s="93"/>
      <c r="B47" s="95"/>
      <c r="C47" s="95"/>
      <c r="D47" s="95"/>
      <c r="E47" s="277"/>
      <c r="F47" s="77"/>
      <c r="G47" s="76"/>
      <c r="H47" s="77"/>
      <c r="I47" s="95"/>
      <c r="J47" s="77"/>
      <c r="K47" s="77"/>
      <c r="L47" s="97"/>
      <c r="M47" s="95"/>
      <c r="N47" s="77"/>
      <c r="O47" s="96"/>
      <c r="P47" s="54"/>
      <c r="Q47" s="55"/>
      <c r="R47" s="56"/>
    </row>
    <row r="48" spans="1:18" s="57" customFormat="1" ht="9" customHeight="1">
      <c r="A48" s="93"/>
      <c r="B48" s="77"/>
      <c r="C48" s="77"/>
      <c r="D48" s="95"/>
      <c r="E48" s="277"/>
      <c r="F48" s="77"/>
      <c r="G48" s="77"/>
      <c r="H48" s="77"/>
      <c r="I48" s="95"/>
      <c r="J48" s="77"/>
      <c r="K48" s="77"/>
      <c r="L48" s="77"/>
      <c r="M48" s="96"/>
      <c r="N48" s="77"/>
      <c r="O48" s="96"/>
      <c r="P48" s="54"/>
      <c r="Q48" s="55"/>
      <c r="R48" s="56"/>
    </row>
    <row r="49" spans="1:18" s="57" customFormat="1" ht="9" customHeight="1">
      <c r="A49" s="93"/>
      <c r="B49" s="95"/>
      <c r="C49" s="95"/>
      <c r="D49" s="95"/>
      <c r="E49" s="277"/>
      <c r="F49" s="77"/>
      <c r="G49" s="76"/>
      <c r="H49" s="97"/>
      <c r="I49" s="95"/>
      <c r="J49" s="77"/>
      <c r="K49" s="77"/>
      <c r="L49" s="77"/>
      <c r="M49" s="96"/>
      <c r="N49" s="96"/>
      <c r="O49" s="96"/>
      <c r="P49" s="54"/>
      <c r="Q49" s="55"/>
      <c r="R49" s="56"/>
    </row>
    <row r="50" spans="1:18" s="57" customFormat="1" ht="9" customHeight="1">
      <c r="A50" s="93"/>
      <c r="B50" s="77"/>
      <c r="C50" s="77"/>
      <c r="D50" s="95"/>
      <c r="E50" s="277"/>
      <c r="F50" s="77"/>
      <c r="G50" s="77"/>
      <c r="H50" s="77"/>
      <c r="I50" s="95"/>
      <c r="J50" s="77"/>
      <c r="K50" s="98"/>
      <c r="L50" s="77"/>
      <c r="M50" s="96"/>
      <c r="N50" s="96"/>
      <c r="O50" s="96"/>
      <c r="P50" s="54"/>
      <c r="Q50" s="55"/>
      <c r="R50" s="56"/>
    </row>
    <row r="51" spans="1:18" s="57" customFormat="1" ht="9" customHeight="1">
      <c r="A51" s="93"/>
      <c r="B51" s="95"/>
      <c r="C51" s="95"/>
      <c r="D51" s="95"/>
      <c r="E51" s="277"/>
      <c r="F51" s="77"/>
      <c r="G51" s="76"/>
      <c r="H51" s="77"/>
      <c r="I51" s="95"/>
      <c r="J51" s="97"/>
      <c r="K51" s="95"/>
      <c r="L51" s="77"/>
      <c r="M51" s="96"/>
      <c r="N51" s="96"/>
      <c r="O51" s="96"/>
      <c r="P51" s="54"/>
      <c r="Q51" s="55"/>
      <c r="R51" s="56"/>
    </row>
    <row r="52" spans="1:18" s="57" customFormat="1" ht="9" customHeight="1">
      <c r="A52" s="93"/>
      <c r="B52" s="77"/>
      <c r="C52" s="77"/>
      <c r="D52" s="95"/>
      <c r="E52" s="277"/>
      <c r="F52" s="77"/>
      <c r="G52" s="77"/>
      <c r="H52" s="77"/>
      <c r="I52" s="95"/>
      <c r="J52" s="77"/>
      <c r="K52" s="77"/>
      <c r="L52" s="77"/>
      <c r="M52" s="96"/>
      <c r="N52" s="96"/>
      <c r="O52" s="96"/>
      <c r="P52" s="54"/>
      <c r="Q52" s="55"/>
      <c r="R52" s="56"/>
    </row>
    <row r="53" spans="1:18" s="57" customFormat="1" ht="9" customHeight="1">
      <c r="A53" s="93"/>
      <c r="B53" s="95"/>
      <c r="C53" s="95"/>
      <c r="D53" s="95"/>
      <c r="E53" s="277"/>
      <c r="F53" s="77"/>
      <c r="G53" s="76"/>
      <c r="H53" s="97"/>
      <c r="I53" s="95"/>
      <c r="J53" s="77"/>
      <c r="K53" s="77"/>
      <c r="L53" s="77"/>
      <c r="M53" s="96"/>
      <c r="N53" s="96"/>
      <c r="O53" s="96"/>
      <c r="P53" s="54"/>
      <c r="Q53" s="55"/>
      <c r="R53" s="56"/>
    </row>
    <row r="54" spans="1:18" s="57" customFormat="1" ht="9" customHeight="1">
      <c r="A54" s="100"/>
      <c r="B54" s="77"/>
      <c r="C54" s="77"/>
      <c r="D54" s="95"/>
      <c r="E54" s="277"/>
      <c r="F54" s="77"/>
      <c r="G54" s="77"/>
      <c r="H54" s="77"/>
      <c r="I54" s="95"/>
      <c r="J54" s="77"/>
      <c r="K54" s="77"/>
      <c r="L54" s="77"/>
      <c r="M54" s="77"/>
      <c r="N54" s="101"/>
      <c r="O54" s="101"/>
      <c r="P54" s="54"/>
      <c r="Q54" s="55"/>
      <c r="R54" s="56"/>
    </row>
    <row r="55" spans="1:18" s="57" customFormat="1" ht="9" customHeight="1">
      <c r="A55" s="93"/>
      <c r="B55" s="59"/>
      <c r="C55" s="59"/>
      <c r="D55" s="59"/>
      <c r="E55" s="278"/>
      <c r="F55" s="86"/>
      <c r="G55" s="87"/>
      <c r="H55" s="51"/>
      <c r="I55" s="71"/>
      <c r="J55" s="51"/>
      <c r="K55" s="51"/>
      <c r="L55" s="79"/>
      <c r="M55" s="88"/>
      <c r="N55" s="88"/>
      <c r="O55" s="88"/>
      <c r="P55" s="94"/>
      <c r="Q55" s="90"/>
      <c r="R55" s="56"/>
    </row>
    <row r="56" spans="1:18" s="57" customFormat="1" ht="9" customHeight="1">
      <c r="A56" s="100"/>
      <c r="B56" s="77"/>
      <c r="C56" s="77"/>
      <c r="D56" s="95"/>
      <c r="E56" s="277"/>
      <c r="F56" s="77"/>
      <c r="G56" s="77"/>
      <c r="H56" s="77"/>
      <c r="I56" s="95"/>
      <c r="J56" s="77"/>
      <c r="K56" s="77"/>
      <c r="L56" s="77"/>
      <c r="M56" s="96"/>
      <c r="N56" s="96"/>
      <c r="O56" s="96"/>
      <c r="P56" s="54"/>
      <c r="Q56" s="55"/>
      <c r="R56" s="56"/>
    </row>
    <row r="57" spans="1:18" s="57" customFormat="1" ht="9" customHeight="1">
      <c r="A57" s="93"/>
      <c r="B57" s="95"/>
      <c r="C57" s="95"/>
      <c r="D57" s="95"/>
      <c r="E57" s="277"/>
      <c r="F57" s="77"/>
      <c r="G57" s="76"/>
      <c r="H57" s="97"/>
      <c r="I57" s="95"/>
      <c r="J57" s="77"/>
      <c r="K57" s="77"/>
      <c r="L57" s="77"/>
      <c r="M57" s="96"/>
      <c r="N57" s="96"/>
      <c r="O57" s="96"/>
      <c r="P57" s="54"/>
      <c r="Q57" s="55"/>
      <c r="R57" s="56"/>
    </row>
    <row r="58" spans="1:18" s="57" customFormat="1" ht="9" customHeight="1">
      <c r="A58" s="93"/>
      <c r="B58" s="77"/>
      <c r="C58" s="77"/>
      <c r="D58" s="95"/>
      <c r="E58" s="277"/>
      <c r="F58" s="77"/>
      <c r="G58" s="77"/>
      <c r="H58" s="77"/>
      <c r="I58" s="95"/>
      <c r="J58" s="77"/>
      <c r="K58" s="98"/>
      <c r="L58" s="77"/>
      <c r="M58" s="96"/>
      <c r="N58" s="96"/>
      <c r="O58" s="96"/>
      <c r="P58" s="54"/>
      <c r="Q58" s="55"/>
      <c r="R58" s="56"/>
    </row>
    <row r="59" spans="1:18" s="57" customFormat="1" ht="9" customHeight="1">
      <c r="A59" s="93"/>
      <c r="B59" s="95"/>
      <c r="C59" s="95"/>
      <c r="D59" s="95"/>
      <c r="E59" s="277"/>
      <c r="F59" s="77"/>
      <c r="G59" s="76"/>
      <c r="H59" s="77"/>
      <c r="I59" s="95"/>
      <c r="J59" s="97"/>
      <c r="K59" s="95"/>
      <c r="L59" s="77"/>
      <c r="M59" s="96"/>
      <c r="N59" s="96"/>
      <c r="O59" s="96"/>
      <c r="P59" s="54"/>
      <c r="Q59" s="55"/>
      <c r="R59" s="56"/>
    </row>
    <row r="60" spans="1:18" s="57" customFormat="1" ht="9" customHeight="1">
      <c r="A60" s="93"/>
      <c r="B60" s="77"/>
      <c r="C60" s="77"/>
      <c r="D60" s="95"/>
      <c r="E60" s="277"/>
      <c r="F60" s="77"/>
      <c r="G60" s="77"/>
      <c r="H60" s="77"/>
      <c r="I60" s="95"/>
      <c r="J60" s="77"/>
      <c r="K60" s="77"/>
      <c r="L60" s="77"/>
      <c r="M60" s="96"/>
      <c r="N60" s="96"/>
      <c r="O60" s="96"/>
      <c r="P60" s="54"/>
      <c r="Q60" s="55"/>
      <c r="R60" s="99"/>
    </row>
    <row r="61" spans="1:18" s="57" customFormat="1" ht="9" customHeight="1">
      <c r="A61" s="93"/>
      <c r="B61" s="95"/>
      <c r="C61" s="95"/>
      <c r="D61" s="95"/>
      <c r="E61" s="277"/>
      <c r="F61" s="77"/>
      <c r="G61" s="76"/>
      <c r="H61" s="97"/>
      <c r="I61" s="95"/>
      <c r="J61" s="77"/>
      <c r="K61" s="77"/>
      <c r="L61" s="77"/>
      <c r="M61" s="96"/>
      <c r="N61" s="96"/>
      <c r="O61" s="96"/>
      <c r="P61" s="54"/>
      <c r="Q61" s="55"/>
      <c r="R61" s="56"/>
    </row>
    <row r="62" spans="1:18" s="57" customFormat="1" ht="9" customHeight="1">
      <c r="A62" s="93"/>
      <c r="B62" s="77"/>
      <c r="C62" s="77"/>
      <c r="D62" s="95"/>
      <c r="E62" s="77"/>
      <c r="F62" s="77"/>
      <c r="G62" s="77"/>
      <c r="H62" s="77"/>
      <c r="I62" s="95"/>
      <c r="J62" s="77"/>
      <c r="K62" s="77"/>
      <c r="L62" s="77"/>
      <c r="M62" s="96"/>
      <c r="N62" s="96"/>
      <c r="O62" s="96"/>
      <c r="P62" s="54"/>
      <c r="Q62" s="55"/>
      <c r="R62" s="56"/>
    </row>
    <row r="63" spans="1:18" s="57" customFormat="1" ht="9" customHeight="1">
      <c r="A63" s="93"/>
      <c r="B63" s="95"/>
      <c r="C63" s="95"/>
      <c r="D63" s="95"/>
      <c r="E63" s="77"/>
      <c r="F63" s="77"/>
      <c r="G63" s="76"/>
      <c r="H63" s="77"/>
      <c r="I63" s="95"/>
      <c r="J63" s="77"/>
      <c r="K63" s="77"/>
      <c r="L63" s="97"/>
      <c r="M63" s="95"/>
      <c r="N63" s="77"/>
      <c r="O63" s="96"/>
      <c r="P63" s="54"/>
      <c r="Q63" s="55"/>
      <c r="R63" s="56"/>
    </row>
    <row r="64" spans="1:18" s="57" customFormat="1" ht="9" customHeight="1">
      <c r="A64" s="93"/>
      <c r="B64" s="77"/>
      <c r="C64" s="77"/>
      <c r="D64" s="95"/>
      <c r="E64" s="77"/>
      <c r="F64" s="77"/>
      <c r="G64" s="77"/>
      <c r="H64" s="77"/>
      <c r="I64" s="95"/>
      <c r="J64" s="77"/>
      <c r="K64" s="77"/>
      <c r="L64" s="77"/>
      <c r="M64" s="96"/>
      <c r="N64" s="77"/>
      <c r="O64" s="96"/>
      <c r="P64" s="54"/>
      <c r="Q64" s="55"/>
      <c r="R64" s="56"/>
    </row>
    <row r="65" spans="1:18" s="57" customFormat="1" ht="9" customHeight="1">
      <c r="A65" s="93"/>
      <c r="B65" s="95"/>
      <c r="C65" s="95"/>
      <c r="D65" s="95"/>
      <c r="E65" s="77"/>
      <c r="F65" s="77"/>
      <c r="G65" s="76"/>
      <c r="H65" s="97"/>
      <c r="I65" s="95"/>
      <c r="J65" s="77"/>
      <c r="K65" s="77"/>
      <c r="L65" s="77"/>
      <c r="M65" s="96"/>
      <c r="N65" s="96"/>
      <c r="O65" s="96"/>
      <c r="P65" s="54"/>
      <c r="Q65" s="55"/>
      <c r="R65" s="56"/>
    </row>
    <row r="66" spans="1:18" s="57" customFormat="1" ht="9" customHeight="1">
      <c r="A66" s="93"/>
      <c r="B66" s="77"/>
      <c r="C66" s="77"/>
      <c r="D66" s="95"/>
      <c r="E66" s="77"/>
      <c r="F66" s="77"/>
      <c r="G66" s="77"/>
      <c r="H66" s="77"/>
      <c r="I66" s="95"/>
      <c r="J66" s="77"/>
      <c r="K66" s="98"/>
      <c r="L66" s="77"/>
      <c r="M66" s="96"/>
      <c r="N66" s="96"/>
      <c r="O66" s="96"/>
      <c r="P66" s="54"/>
      <c r="Q66" s="55"/>
      <c r="R66" s="56"/>
    </row>
    <row r="67" spans="1:18" s="57" customFormat="1" ht="9" customHeight="1">
      <c r="A67" s="93"/>
      <c r="B67" s="95"/>
      <c r="C67" s="95"/>
      <c r="D67" s="95"/>
      <c r="E67" s="77"/>
      <c r="F67" s="77"/>
      <c r="G67" s="76"/>
      <c r="H67" s="77"/>
      <c r="I67" s="95"/>
      <c r="J67" s="97"/>
      <c r="K67" s="95"/>
      <c r="L67" s="77"/>
      <c r="M67" s="96"/>
      <c r="N67" s="96"/>
      <c r="O67" s="96"/>
      <c r="P67" s="54"/>
      <c r="Q67" s="55"/>
      <c r="R67" s="56"/>
    </row>
    <row r="68" spans="1:18" s="57" customFormat="1" ht="9" customHeight="1">
      <c r="A68" s="93"/>
      <c r="B68" s="77"/>
      <c r="C68" s="77"/>
      <c r="D68" s="95"/>
      <c r="E68" s="77"/>
      <c r="F68" s="77"/>
      <c r="G68" s="77"/>
      <c r="H68" s="77"/>
      <c r="I68" s="95"/>
      <c r="J68" s="77"/>
      <c r="K68" s="77"/>
      <c r="L68" s="77"/>
      <c r="M68" s="96"/>
      <c r="N68" s="96"/>
      <c r="O68" s="96"/>
      <c r="P68" s="54"/>
      <c r="Q68" s="55"/>
      <c r="R68" s="56"/>
    </row>
    <row r="69" spans="1:18" s="57" customFormat="1" ht="9" customHeight="1">
      <c r="A69" s="93"/>
      <c r="B69" s="95"/>
      <c r="C69" s="95"/>
      <c r="D69" s="95"/>
      <c r="E69" s="77"/>
      <c r="F69" s="77"/>
      <c r="G69" s="76"/>
      <c r="H69" s="97"/>
      <c r="I69" s="95"/>
      <c r="J69" s="77"/>
      <c r="K69" s="77"/>
      <c r="L69" s="77"/>
      <c r="M69" s="96"/>
      <c r="N69" s="96"/>
      <c r="O69" s="96"/>
      <c r="P69" s="54"/>
      <c r="Q69" s="55"/>
      <c r="R69" s="56"/>
    </row>
    <row r="70" spans="1:18" s="57" customFormat="1" ht="9" customHeight="1">
      <c r="A70" s="100"/>
      <c r="B70" s="77"/>
      <c r="C70" s="77"/>
      <c r="D70" s="95"/>
      <c r="E70" s="77"/>
      <c r="F70" s="77"/>
      <c r="G70" s="77"/>
      <c r="H70" s="77"/>
      <c r="I70" s="95"/>
      <c r="J70" s="77"/>
      <c r="K70" s="77"/>
      <c r="L70" s="77"/>
      <c r="M70" s="77"/>
      <c r="N70" s="101"/>
      <c r="O70" s="101"/>
      <c r="P70" s="54"/>
      <c r="Q70" s="55"/>
      <c r="R70" s="56"/>
    </row>
    <row r="71" spans="1:18" s="57" customFormat="1" ht="6.75" customHeight="1">
      <c r="A71" s="102"/>
      <c r="B71" s="102"/>
      <c r="C71" s="102"/>
      <c r="D71" s="102"/>
      <c r="E71" s="103"/>
      <c r="F71" s="103"/>
      <c r="G71" s="103"/>
      <c r="H71" s="103"/>
      <c r="I71" s="104"/>
      <c r="J71" s="105"/>
      <c r="K71" s="106"/>
      <c r="L71" s="107"/>
      <c r="M71" s="108"/>
      <c r="N71" s="107"/>
      <c r="O71" s="108"/>
      <c r="P71" s="105"/>
      <c r="Q71" s="106"/>
      <c r="R71" s="56"/>
    </row>
  </sheetData>
  <mergeCells count="13">
    <mergeCell ref="F9:G10"/>
    <mergeCell ref="J11:K12"/>
    <mergeCell ref="L15:M16"/>
    <mergeCell ref="F17:G18"/>
    <mergeCell ref="J19:K20"/>
    <mergeCell ref="F21:G22"/>
    <mergeCell ref="N23:O24"/>
    <mergeCell ref="F25:G26"/>
    <mergeCell ref="F37:G38"/>
    <mergeCell ref="J27:K28"/>
    <mergeCell ref="F29:G30"/>
    <mergeCell ref="L31:M32"/>
    <mergeCell ref="J35:K36"/>
  </mergeCells>
  <conditionalFormatting sqref="F68:H68 F52:H52 F54:H54 F40:H40 F42:H42 F44:H44 F46:H46 F48:H48 G24 G8 G28 G16 G12 G36 G20 F50:H50 F70:H70 F56:H56 F58:H58 F60:H60 F62:H62 F64:H64 F66:H66 G32:G33">
    <cfRule type="expression" priority="1" dxfId="0" stopIfTrue="1">
      <formula>AND($D8&lt;9,$C8&gt;0)</formula>
    </cfRule>
  </conditionalFormatting>
  <conditionalFormatting sqref="H41 H61 J51 H25 H49 L31 J59 H69 H37 H57 J67 H65 J11 L47 H29 J35 H21 J19 J27 L15 L63 H45 J43 H53 H9 H17 N23">
    <cfRule type="expression" priority="2" dxfId="1" stopIfTrue="1">
      <formula>AND($N$2="CU",H9="Umpire")</formula>
    </cfRule>
    <cfRule type="expression" priority="3" dxfId="2" stopIfTrue="1">
      <formula>AND($N$2="CU",H9&lt;&gt;"Umpire",I9&lt;&gt;"")</formula>
    </cfRule>
    <cfRule type="expression" priority="4" dxfId="3" stopIfTrue="1">
      <formula>AND($N$2="CU",H9&lt;&gt;"Umpire")</formula>
    </cfRule>
  </conditionalFormatting>
  <conditionalFormatting sqref="D54 D48 D46 D44 D42 D40 D70 D68 D50 D66 D64 D62 D60 D58 D56 D52">
    <cfRule type="expression" priority="5" dxfId="4" stopIfTrue="1">
      <formula>AND($D40&lt;9,$C40&gt;0)</formula>
    </cfRule>
  </conditionalFormatting>
  <conditionalFormatting sqref="E56 E58 E60 E62 E64 E66 E68 E70 E40 E42 E44 E46 E48 E50 E52 E54">
    <cfRule type="cellIs" priority="6" dxfId="5" operator="equal" stopIfTrue="1">
      <formula>"Bye"</formula>
    </cfRule>
    <cfRule type="expression" priority="7" dxfId="0" stopIfTrue="1">
      <formula>AND($D40&lt;9,$C40&gt;0)</formula>
    </cfRule>
  </conditionalFormatting>
  <conditionalFormatting sqref="L11 L19 L27 L35 N31 N63 L59 L67 N15 N47 L43 L51 P23 J9 J13 J17 J21 J25 J29 J33 J37 J57 J61 J65 J69 J41 J45 J49 J53">
    <cfRule type="expression" priority="8" dxfId="0" stopIfTrue="1">
      <formula>I9="as"</formula>
    </cfRule>
    <cfRule type="expression" priority="9" dxfId="0" stopIfTrue="1">
      <formula>I9="bs"</formula>
    </cfRule>
  </conditionalFormatting>
  <conditionalFormatting sqref="D10 D8 D16 D18 D20 D22 D24 D26 D28 D30 D36 D38 D12:D14 D32:D34">
    <cfRule type="expression" priority="10" dxfId="4" stopIfTrue="1">
      <formula>$D8&lt;5</formula>
    </cfRule>
  </conditionalFormatting>
  <conditionalFormatting sqref="B8 B10 B16 B18 B20 B22 B24 B26 B28 B30 B36 B38 B56 B58 B60 B62 B64 B66 B68 B70 B40 B42 B44 B46 B48 B50 B52 B54 B12:B14 B32:B34">
    <cfRule type="cellIs" priority="11" dxfId="6" operator="equal" stopIfTrue="1">
      <formula>"QA"</formula>
    </cfRule>
    <cfRule type="cellIs" priority="12" dxfId="6" operator="equal" stopIfTrue="1">
      <formula>"DA"</formula>
    </cfRule>
  </conditionalFormatting>
  <conditionalFormatting sqref="I9 I13 I17 I21 I25 I29 I33 I37">
    <cfRule type="expression" priority="13" dxfId="7" stopIfTrue="1">
      <formula>$N$2="CU"</formula>
    </cfRule>
  </conditionalFormatting>
  <conditionalFormatting sqref="E36 E38 E26 E30 E28 E24 E20 E22 E10 E18 E16 E8 E12:E14 E32:E34">
    <cfRule type="cellIs" priority="14" dxfId="5" operator="equal" stopIfTrue="1">
      <formula>"Bye"</formula>
    </cfRule>
  </conditionalFormatting>
  <dataValidations count="1">
    <dataValidation type="list" allowBlank="1" showInputMessage="1" sqref="H41 N23 J51 J35 J11 J43 J19 J27 L63 L15 J59 H17 L31 H9 H21 L47 H65 H29 H69 H25 H49 H61 H53 H37 H45 H57 J67">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T173"/>
  <sheetViews>
    <sheetView showGridLines="0" workbookViewId="0" topLeftCell="A1">
      <selection activeCell="M11" sqref="M11"/>
    </sheetView>
  </sheetViews>
  <sheetFormatPr defaultColWidth="9.00390625" defaultRowHeight="16.5"/>
  <cols>
    <col min="1" max="1" width="2.875" style="2" customWidth="1"/>
    <col min="2" max="3" width="2.75390625" style="2" customWidth="1"/>
    <col min="4" max="4" width="0.74609375" style="2" customWidth="1"/>
    <col min="5" max="5" width="6.50390625" style="2" customWidth="1"/>
    <col min="6" max="6" width="2.375" style="2" customWidth="1"/>
    <col min="7" max="7" width="13.50390625" style="2" customWidth="1"/>
    <col min="8" max="8" width="4.75390625" style="2" customWidth="1"/>
    <col min="9" max="9" width="0.5" style="3" customWidth="1"/>
    <col min="10" max="10" width="7.125" style="141" customWidth="1"/>
    <col min="11" max="11" width="7.125" style="142" customWidth="1"/>
    <col min="12" max="12" width="7.125" style="141" customWidth="1"/>
    <col min="13" max="13" width="7.125" style="143" customWidth="1"/>
    <col min="14" max="14" width="7.125" style="141" customWidth="1"/>
    <col min="15" max="15" width="7.125" style="142" customWidth="1"/>
    <col min="16" max="16" width="9.75390625" style="141" customWidth="1"/>
    <col min="17" max="17" width="1.00390625" style="143" customWidth="1"/>
    <col min="18" max="18" width="9.00390625" style="2" customWidth="1"/>
    <col min="19" max="19" width="7.625" style="2" customWidth="1"/>
    <col min="20" max="20" width="7.75390625" style="2" hidden="1" customWidth="1"/>
    <col min="21" max="21" width="5.00390625" style="2" customWidth="1"/>
    <col min="22" max="16384" width="9.00390625" style="2" customWidth="1"/>
  </cols>
  <sheetData>
    <row r="1" ht="18">
      <c r="A1" s="109" t="s">
        <v>588</v>
      </c>
    </row>
    <row r="2" spans="1:17" s="114" customFormat="1" ht="15" customHeight="1">
      <c r="A2" s="5" t="str">
        <f>'[2]Week SetUp'!$A$6</f>
        <v>99宏凱盃</v>
      </c>
      <c r="I2" s="144"/>
      <c r="J2" s="145"/>
      <c r="K2" s="146"/>
      <c r="L2" s="145"/>
      <c r="M2" s="146"/>
      <c r="N2" s="146"/>
      <c r="O2" s="146"/>
      <c r="P2" s="147"/>
      <c r="Q2" s="148"/>
    </row>
    <row r="3" spans="1:17" s="118" customFormat="1" ht="15" customHeight="1">
      <c r="A3" s="14" t="str">
        <f>'[2]Week SetUp'!$A$8</f>
        <v>全國壯年網球排名錦標賽</v>
      </c>
      <c r="B3" s="149"/>
      <c r="F3" s="116"/>
      <c r="I3" s="150"/>
      <c r="J3" s="145"/>
      <c r="K3" s="151"/>
      <c r="L3" s="145"/>
      <c r="M3" s="151"/>
      <c r="N3" s="152"/>
      <c r="O3" s="151"/>
      <c r="P3" s="152"/>
      <c r="Q3" s="151"/>
    </row>
    <row r="4" spans="1:17" s="24" customFormat="1" ht="10.5" customHeight="1">
      <c r="A4" s="153" t="s">
        <v>137</v>
      </c>
      <c r="B4" s="153"/>
      <c r="C4" s="153"/>
      <c r="D4" s="153"/>
      <c r="E4" s="154"/>
      <c r="F4" s="153" t="s">
        <v>138</v>
      </c>
      <c r="G4" s="154"/>
      <c r="H4" s="153"/>
      <c r="I4" s="155"/>
      <c r="J4" s="19"/>
      <c r="K4" s="22"/>
      <c r="L4" s="156"/>
      <c r="M4" s="157"/>
      <c r="N4" s="158"/>
      <c r="O4" s="159"/>
      <c r="P4" s="160"/>
      <c r="Q4" s="161" t="s">
        <v>139</v>
      </c>
    </row>
    <row r="5" spans="1:17" s="32" customFormat="1" ht="11.25" customHeight="1" thickBot="1">
      <c r="A5" s="25" t="str">
        <f>'[2]Week SetUp'!$A$10</f>
        <v>2010/11/13-15</v>
      </c>
      <c r="B5" s="25"/>
      <c r="C5" s="25"/>
      <c r="D5" s="162"/>
      <c r="E5" s="162"/>
      <c r="F5" s="26" t="str">
        <f>'[2]Week SetUp'!$C$10</f>
        <v>台中市</v>
      </c>
      <c r="G5" s="163"/>
      <c r="H5" s="162"/>
      <c r="I5" s="164"/>
      <c r="J5" s="29"/>
      <c r="K5" s="28"/>
      <c r="L5" s="165"/>
      <c r="M5" s="166"/>
      <c r="N5" s="167"/>
      <c r="O5" s="166"/>
      <c r="P5" s="167"/>
      <c r="Q5" s="31" t="str">
        <f>'[2]Week SetUp'!$E$10</f>
        <v>王正松</v>
      </c>
    </row>
    <row r="6" spans="1:17" s="37" customFormat="1" ht="9.75">
      <c r="A6" s="168"/>
      <c r="B6" s="169" t="s">
        <v>140</v>
      </c>
      <c r="C6" s="170" t="s">
        <v>141</v>
      </c>
      <c r="D6" s="169"/>
      <c r="E6" s="171" t="s">
        <v>142</v>
      </c>
      <c r="F6" s="171"/>
      <c r="G6" s="154"/>
      <c r="H6" s="171"/>
      <c r="I6" s="172"/>
      <c r="J6" s="170" t="s">
        <v>143</v>
      </c>
      <c r="K6" s="173"/>
      <c r="L6" s="170" t="s">
        <v>144</v>
      </c>
      <c r="M6" s="173"/>
      <c r="N6" s="170" t="s">
        <v>145</v>
      </c>
      <c r="O6" s="173"/>
      <c r="P6" s="170" t="s">
        <v>146</v>
      </c>
      <c r="Q6" s="157"/>
    </row>
    <row r="7" spans="1:17" s="37" customFormat="1" ht="6" customHeight="1" thickBot="1">
      <c r="A7" s="174"/>
      <c r="B7" s="175"/>
      <c r="C7" s="40"/>
      <c r="D7" s="175"/>
      <c r="E7" s="176"/>
      <c r="F7" s="176"/>
      <c r="G7" s="177"/>
      <c r="H7" s="176"/>
      <c r="I7" s="178"/>
      <c r="J7" s="40"/>
      <c r="K7" s="179"/>
      <c r="L7" s="40"/>
      <c r="M7" s="179"/>
      <c r="N7" s="40"/>
      <c r="O7" s="179"/>
      <c r="P7" s="40"/>
      <c r="Q7" s="180"/>
    </row>
    <row r="8" spans="1:20" s="186" customFormat="1" ht="12.75" customHeight="1">
      <c r="A8" s="181">
        <v>1</v>
      </c>
      <c r="B8" s="46" t="s">
        <v>147</v>
      </c>
      <c r="C8" s="46">
        <f>IF($D8="","",VLOOKUP($D8,'[2]男雙 Prep'!$A$7:$V$38,21))</f>
        <v>4</v>
      </c>
      <c r="D8" s="47">
        <v>1</v>
      </c>
      <c r="E8" s="48" t="str">
        <f>UPPER(IF($D8="","",VLOOKUP($D8,'[2]男雙 Prep'!$A$7:$V$38,2)))</f>
        <v>廖仁輝</v>
      </c>
      <c r="F8" s="46"/>
      <c r="G8" s="75"/>
      <c r="H8" s="46" t="str">
        <f>IF($D8="","",VLOOKUP($D8,'[2]男雙 Prep'!$A$7:$V$38,4))</f>
        <v>台中市</v>
      </c>
      <c r="I8" s="182"/>
      <c r="J8" s="183"/>
      <c r="K8" s="184"/>
      <c r="L8" s="183"/>
      <c r="M8" s="185" t="s">
        <v>430</v>
      </c>
      <c r="N8" s="183"/>
      <c r="O8" s="184"/>
      <c r="P8" s="183"/>
      <c r="Q8" s="224"/>
      <c r="R8" s="185"/>
      <c r="T8" s="58" t="e">
        <f>#REF!</f>
        <v>#REF!</v>
      </c>
    </row>
    <row r="9" spans="1:20" s="186" customFormat="1" ht="12.75" customHeight="1">
      <c r="A9" s="181"/>
      <c r="B9" s="95"/>
      <c r="C9" s="95"/>
      <c r="D9" s="95"/>
      <c r="E9" s="48" t="str">
        <f>UPPER(IF($D8="","",VLOOKUP($D8,'[2]男雙 Prep'!$A$7:$V$38,7)))</f>
        <v>李鑑芸</v>
      </c>
      <c r="F9" s="46"/>
      <c r="G9" s="75"/>
      <c r="H9" s="46" t="str">
        <f>IF($D8="","",VLOOKUP($D8,'[2]男雙 Prep'!$A$7:$V$38,9))</f>
        <v>台中市</v>
      </c>
      <c r="I9" s="225"/>
      <c r="J9" s="77">
        <f>IF(I9="a",E8,IF(I9="b",E10,""))</f>
      </c>
      <c r="K9" s="188"/>
      <c r="L9" s="183"/>
      <c r="M9" s="184"/>
      <c r="N9" s="183"/>
      <c r="O9" s="184"/>
      <c r="P9" s="183"/>
      <c r="Q9" s="53"/>
      <c r="R9" s="185"/>
      <c r="T9" s="64" t="e">
        <f>#REF!</f>
        <v>#REF!</v>
      </c>
    </row>
    <row r="10" spans="1:20" s="186" customFormat="1" ht="12.75" customHeight="1">
      <c r="A10" s="181"/>
      <c r="B10" s="95"/>
      <c r="C10" s="95"/>
      <c r="D10" s="95"/>
      <c r="E10" s="140"/>
      <c r="F10" s="77"/>
      <c r="G10" s="280"/>
      <c r="H10" s="77"/>
      <c r="I10" s="189"/>
      <c r="J10" s="190">
        <f>UPPER(IF(OR(I11="a",I11="as"),E8,IF(OR(I11="b",I11="bs"),E12,)))</f>
      </c>
      <c r="K10" s="191"/>
      <c r="L10" s="183"/>
      <c r="M10" s="184"/>
      <c r="N10" s="183"/>
      <c r="O10" s="184"/>
      <c r="P10" s="183"/>
      <c r="Q10" s="53"/>
      <c r="R10" s="185"/>
      <c r="T10" s="64" t="e">
        <f>#REF!</f>
        <v>#REF!</v>
      </c>
    </row>
    <row r="11" spans="1:20" s="186" customFormat="1" ht="12.75" customHeight="1">
      <c r="A11" s="181"/>
      <c r="B11" s="59"/>
      <c r="C11" s="59"/>
      <c r="D11" s="59"/>
      <c r="E11" s="192"/>
      <c r="F11" s="183"/>
      <c r="G11" s="282"/>
      <c r="H11" s="61" t="s">
        <v>13</v>
      </c>
      <c r="I11" s="226"/>
      <c r="J11" s="194">
        <f>UPPER(IF(OR(I11="a",I11="as"),E9,IF(OR(I11="b",I11="bs"),E13,)))</f>
      </c>
      <c r="K11" s="227"/>
      <c r="L11" s="77"/>
      <c r="M11" s="188"/>
      <c r="N11" s="183"/>
      <c r="O11" s="184"/>
      <c r="P11" s="183"/>
      <c r="Q11" s="53"/>
      <c r="R11" s="185"/>
      <c r="T11" s="64" t="e">
        <f>#REF!</f>
        <v>#REF!</v>
      </c>
    </row>
    <row r="12" spans="1:20" s="186" customFormat="1" ht="12.75" customHeight="1">
      <c r="A12" s="181">
        <v>2</v>
      </c>
      <c r="B12" s="46">
        <f>IF($D12="","",VLOOKUP($D12,'[2]男雙 Prep'!$A$7:$V$38,20))</f>
      </c>
      <c r="C12" s="46">
        <f>IF($D12="","",VLOOKUP($D12,'[2]男雙 Prep'!$A$7:$V$38,21))</f>
      </c>
      <c r="D12" s="47"/>
      <c r="E12" s="48" t="s">
        <v>134</v>
      </c>
      <c r="F12" s="46">
        <f>IF($D12="","",VLOOKUP($D12,'[2]男雙 Prep'!$A$7:$V$38,3))</f>
      </c>
      <c r="G12" s="75"/>
      <c r="H12" s="46">
        <f>IF($D12="","",VLOOKUP($D12,'[2]男雙 Prep'!$A$7:$V$38,4))</f>
      </c>
      <c r="I12" s="196"/>
      <c r="J12" s="77"/>
      <c r="K12" s="197"/>
      <c r="L12" s="98"/>
      <c r="M12" s="191"/>
      <c r="N12" s="183"/>
      <c r="O12" s="184"/>
      <c r="P12" s="183"/>
      <c r="Q12" s="53"/>
      <c r="R12" s="185"/>
      <c r="T12" s="64" t="e">
        <f>#REF!</f>
        <v>#REF!</v>
      </c>
    </row>
    <row r="13" spans="1:20" s="186" customFormat="1" ht="12.75" customHeight="1">
      <c r="A13" s="181"/>
      <c r="B13" s="95"/>
      <c r="C13" s="95"/>
      <c r="D13" s="95"/>
      <c r="E13" s="48" t="s">
        <v>134</v>
      </c>
      <c r="F13" s="46">
        <f>IF($D12="","",VLOOKUP($D12,'[2]男雙 Prep'!$A$7:$V$38,8))</f>
      </c>
      <c r="G13" s="75"/>
      <c r="H13" s="46">
        <f>IF($D12="","",VLOOKUP($D12,'[2]男雙 Prep'!$A$7:$V$38,9))</f>
      </c>
      <c r="I13" s="225"/>
      <c r="J13" s="77"/>
      <c r="K13" s="197"/>
      <c r="L13" s="198"/>
      <c r="M13" s="228"/>
      <c r="N13" s="183"/>
      <c r="O13" s="184"/>
      <c r="P13" s="183"/>
      <c r="Q13" s="53"/>
      <c r="R13" s="185"/>
      <c r="T13" s="64" t="e">
        <f>#REF!</f>
        <v>#REF!</v>
      </c>
    </row>
    <row r="14" spans="1:20" s="186" customFormat="1" ht="6.75" customHeight="1">
      <c r="A14" s="181"/>
      <c r="B14" s="95"/>
      <c r="C14" s="95"/>
      <c r="D14" s="200"/>
      <c r="E14" s="140"/>
      <c r="F14" s="77"/>
      <c r="G14" s="76"/>
      <c r="H14" s="77"/>
      <c r="I14" s="201"/>
      <c r="J14" s="304" t="s">
        <v>460</v>
      </c>
      <c r="K14" s="283"/>
      <c r="L14" s="190">
        <f>UPPER(IF(OR(K15="a",K15="as"),J10,IF(OR(K15="b",K15="bs"),J18,)))</f>
      </c>
      <c r="M14" s="188"/>
      <c r="N14" s="183"/>
      <c r="O14" s="184"/>
      <c r="P14" s="183"/>
      <c r="Q14" s="53"/>
      <c r="R14" s="185"/>
      <c r="T14" s="64" t="e">
        <f>#REF!</f>
        <v>#REF!</v>
      </c>
    </row>
    <row r="15" spans="1:20" s="186" customFormat="1" ht="6.75" customHeight="1">
      <c r="A15" s="181"/>
      <c r="B15" s="59"/>
      <c r="C15" s="59"/>
      <c r="D15" s="69"/>
      <c r="E15" s="192"/>
      <c r="F15" s="183"/>
      <c r="G15" s="203"/>
      <c r="H15" s="183"/>
      <c r="I15" s="204"/>
      <c r="J15" s="304"/>
      <c r="K15" s="283"/>
      <c r="L15" s="194">
        <f>UPPER(IF(OR(K15="a",K15="as"),J11,IF(OR(K15="b",K15="bs"),J19,)))</f>
      </c>
      <c r="M15" s="227"/>
      <c r="N15" s="77"/>
      <c r="O15" s="188"/>
      <c r="P15" s="183"/>
      <c r="Q15" s="53"/>
      <c r="R15" s="185"/>
      <c r="T15" s="64" t="e">
        <f>#REF!</f>
        <v>#REF!</v>
      </c>
    </row>
    <row r="16" spans="1:20" s="186" customFormat="1" ht="12.75" customHeight="1">
      <c r="A16" s="181">
        <v>3</v>
      </c>
      <c r="B16" s="46">
        <f>IF($D16="","",VLOOKUP($D16,'[2]男雙 Prep'!$A$7:$V$38,20))</f>
      </c>
      <c r="C16" s="46">
        <f>IF($D16="","",VLOOKUP($D16,'[2]男雙 Prep'!$A$7:$V$38,21))</f>
      </c>
      <c r="D16" s="47"/>
      <c r="E16" s="48" t="s">
        <v>134</v>
      </c>
      <c r="F16" s="46">
        <f>IF($D16="","",VLOOKUP($D16,'[2]男雙 Prep'!$A$7:$V$38,3))</f>
      </c>
      <c r="G16" s="75"/>
      <c r="H16" s="46">
        <f>IF($D16="","",VLOOKUP($D16,'[2]男雙 Prep'!$A$7:$V$38,4))</f>
      </c>
      <c r="I16" s="182"/>
      <c r="J16" s="304"/>
      <c r="K16" s="283"/>
      <c r="L16" s="183"/>
      <c r="M16" s="197"/>
      <c r="N16" s="98"/>
      <c r="O16" s="188"/>
      <c r="P16" s="183"/>
      <c r="Q16" s="53"/>
      <c r="R16" s="185"/>
      <c r="T16" s="64" t="e">
        <f>#REF!</f>
        <v>#REF!</v>
      </c>
    </row>
    <row r="17" spans="1:20" s="186" customFormat="1" ht="12.75" customHeight="1" thickBot="1">
      <c r="A17" s="181"/>
      <c r="B17" s="95"/>
      <c r="C17" s="95"/>
      <c r="D17" s="95"/>
      <c r="E17" s="48" t="s">
        <v>134</v>
      </c>
      <c r="F17" s="46">
        <f>IF($D16="","",VLOOKUP($D16,'[2]男雙 Prep'!$A$7:$V$38,8))</f>
      </c>
      <c r="G17" s="75"/>
      <c r="H17" s="46">
        <f>IF($D16="","",VLOOKUP($D16,'[2]男雙 Prep'!$A$7:$V$38,9))</f>
      </c>
      <c r="I17" s="225"/>
      <c r="J17" s="77">
        <f>IF(I17="a",E16,IF(I17="b",E18,""))</f>
      </c>
      <c r="K17" s="197"/>
      <c r="L17" s="183"/>
      <c r="M17" s="197"/>
      <c r="N17" s="77"/>
      <c r="O17" s="188"/>
      <c r="P17" s="183"/>
      <c r="Q17" s="53"/>
      <c r="R17" s="185"/>
      <c r="T17" s="84" t="e">
        <f>#REF!</f>
        <v>#REF!</v>
      </c>
    </row>
    <row r="18" spans="1:18" s="186" customFormat="1" ht="12.75" customHeight="1">
      <c r="A18" s="181"/>
      <c r="B18" s="95"/>
      <c r="C18" s="95"/>
      <c r="D18" s="200"/>
      <c r="E18" s="140"/>
      <c r="F18" s="77"/>
      <c r="G18" s="280"/>
      <c r="H18" s="77"/>
      <c r="I18" s="189"/>
      <c r="J18" s="190">
        <f>UPPER(IF(OR(I19="a",I19="as"),E16,IF(OR(I19="b",I19="bs"),E20,)))</f>
      </c>
      <c r="K18" s="205"/>
      <c r="L18" s="183"/>
      <c r="M18" s="197"/>
      <c r="N18" s="77"/>
      <c r="O18" s="188"/>
      <c r="P18" s="183"/>
      <c r="Q18" s="53"/>
      <c r="R18" s="185"/>
    </row>
    <row r="19" spans="1:18" s="186" customFormat="1" ht="12.75" customHeight="1">
      <c r="A19" s="181"/>
      <c r="B19" s="59"/>
      <c r="C19" s="59"/>
      <c r="D19" s="69"/>
      <c r="E19" s="192"/>
      <c r="F19" s="183"/>
      <c r="G19" s="282"/>
      <c r="H19" s="61" t="s">
        <v>13</v>
      </c>
      <c r="I19" s="226"/>
      <c r="J19" s="194">
        <f>UPPER(IF(OR(I19="a",I19="as"),E17,IF(OR(I19="b",I19="bs"),E21,)))</f>
      </c>
      <c r="K19" s="229"/>
      <c r="L19" s="77"/>
      <c r="M19" s="197"/>
      <c r="N19" s="77"/>
      <c r="O19" s="188"/>
      <c r="P19" s="183"/>
      <c r="Q19" s="53"/>
      <c r="R19" s="185"/>
    </row>
    <row r="20" spans="1:18" s="186" customFormat="1" ht="12.75" customHeight="1">
      <c r="A20" s="181">
        <v>4</v>
      </c>
      <c r="B20" s="46"/>
      <c r="C20" s="46"/>
      <c r="D20" s="47">
        <v>18</v>
      </c>
      <c r="E20" s="48" t="str">
        <f>UPPER(IF($D20="","",VLOOKUP($D20,'[2]男雙 Prep'!$A$7:$V$38,2)))</f>
        <v>陳鉞銘</v>
      </c>
      <c r="F20" s="46"/>
      <c r="G20" s="75"/>
      <c r="H20" s="46" t="str">
        <f>IF($D20="","",VLOOKUP($D20,'[2]男雙 Prep'!$A$7:$V$38,4))</f>
        <v>台中縣</v>
      </c>
      <c r="I20" s="196"/>
      <c r="J20" s="77"/>
      <c r="K20" s="188"/>
      <c r="L20" s="98"/>
      <c r="M20" s="205"/>
      <c r="N20" s="77"/>
      <c r="O20" s="188"/>
      <c r="P20" s="183"/>
      <c r="Q20" s="53"/>
      <c r="R20" s="185"/>
    </row>
    <row r="21" spans="1:18" s="186" customFormat="1" ht="12.75" customHeight="1">
      <c r="A21" s="181"/>
      <c r="B21" s="95"/>
      <c r="C21" s="95"/>
      <c r="D21" s="95"/>
      <c r="E21" s="48" t="str">
        <f>UPPER(IF($D20="","",VLOOKUP($D20,'[2]男雙 Prep'!$A$7:$V$38,7)))</f>
        <v>吳忠芳</v>
      </c>
      <c r="F21" s="46"/>
      <c r="G21" s="75"/>
      <c r="H21" s="46" t="str">
        <f>IF($D20="","",VLOOKUP($D20,'[2]男雙 Prep'!$A$7:$V$38,9))</f>
        <v>台中縣</v>
      </c>
      <c r="I21" s="225"/>
      <c r="J21" s="77"/>
      <c r="K21" s="188"/>
      <c r="L21" s="198"/>
      <c r="M21" s="230"/>
      <c r="N21" s="77"/>
      <c r="O21" s="188"/>
      <c r="P21" s="183"/>
      <c r="Q21" s="53"/>
      <c r="R21" s="185"/>
    </row>
    <row r="22" spans="1:18" s="186" customFormat="1" ht="6.75" customHeight="1">
      <c r="A22" s="181"/>
      <c r="B22" s="95"/>
      <c r="C22" s="95"/>
      <c r="D22" s="95"/>
      <c r="E22" s="140"/>
      <c r="F22" s="77"/>
      <c r="G22" s="76"/>
      <c r="H22" s="77"/>
      <c r="I22" s="201"/>
      <c r="J22" s="183"/>
      <c r="K22" s="184"/>
      <c r="L22" s="77"/>
      <c r="M22" s="202"/>
      <c r="N22" s="190">
        <f>UPPER(IF(OR(M23="a",M23="as"),L14,IF(OR(M23="b",M23="bs"),L30,)))</f>
      </c>
      <c r="O22" s="188"/>
      <c r="P22" s="183"/>
      <c r="Q22" s="53"/>
      <c r="R22" s="185"/>
    </row>
    <row r="23" spans="1:18" s="186" customFormat="1" ht="6.75" customHeight="1">
      <c r="A23" s="181"/>
      <c r="B23" s="59"/>
      <c r="C23" s="59"/>
      <c r="D23" s="59"/>
      <c r="E23" s="192"/>
      <c r="F23" s="183"/>
      <c r="G23" s="203"/>
      <c r="H23" s="183"/>
      <c r="I23" s="204"/>
      <c r="J23" s="183"/>
      <c r="K23" s="184"/>
      <c r="L23" s="282" t="s">
        <v>464</v>
      </c>
      <c r="M23" s="283"/>
      <c r="N23" s="194">
        <f>UPPER(IF(OR(M23="a",M23="as"),L15,IF(OR(M23="b",M23="bs"),L31,)))</f>
      </c>
      <c r="O23" s="227"/>
      <c r="P23" s="77"/>
      <c r="Q23" s="123"/>
      <c r="R23" s="185"/>
    </row>
    <row r="24" spans="1:18" s="186" customFormat="1" ht="12.75" customHeight="1">
      <c r="A24" s="181">
        <v>5</v>
      </c>
      <c r="B24" s="46"/>
      <c r="C24" s="46"/>
      <c r="D24" s="47">
        <v>14</v>
      </c>
      <c r="E24" s="48" t="str">
        <f>UPPER(IF($D24="","",VLOOKUP($D24,'[2]男雙 Prep'!$A$7:$V$38,2)))</f>
        <v>李景峰</v>
      </c>
      <c r="F24" s="46"/>
      <c r="G24" s="75"/>
      <c r="H24" s="46" t="str">
        <f>IF($D24="","",VLOOKUP($D24,'[2]男雙 Prep'!$A$7:$V$38,4))</f>
        <v>台北市</v>
      </c>
      <c r="I24" s="182"/>
      <c r="J24" s="183"/>
      <c r="K24" s="184"/>
      <c r="L24" s="282"/>
      <c r="M24" s="283"/>
      <c r="N24" s="183"/>
      <c r="O24" s="197"/>
      <c r="P24" s="183"/>
      <c r="Q24" s="123"/>
      <c r="R24" s="185"/>
    </row>
    <row r="25" spans="1:18" s="186" customFormat="1" ht="12.75" customHeight="1">
      <c r="A25" s="181"/>
      <c r="B25" s="95"/>
      <c r="C25" s="95"/>
      <c r="D25" s="95"/>
      <c r="E25" s="48" t="str">
        <f>UPPER(IF($D24="","",VLOOKUP($D24,'[2]男雙 Prep'!$A$7:$V$38,7)))</f>
        <v>楊梓楣</v>
      </c>
      <c r="F25" s="46"/>
      <c r="G25" s="75"/>
      <c r="H25" s="46" t="str">
        <f>IF($D24="","",VLOOKUP($D24,'[2]男雙 Prep'!$A$7:$V$38,9))</f>
        <v>台北市</v>
      </c>
      <c r="I25" s="225"/>
      <c r="J25" s="77">
        <f>IF(I25="a",E24,IF(I25="b",E26,""))</f>
      </c>
      <c r="K25" s="188"/>
      <c r="L25" s="183"/>
      <c r="M25" s="197"/>
      <c r="N25" s="183"/>
      <c r="O25" s="197"/>
      <c r="P25" s="183"/>
      <c r="Q25" s="123"/>
      <c r="R25" s="185"/>
    </row>
    <row r="26" spans="1:18" s="186" customFormat="1" ht="12.75" customHeight="1">
      <c r="A26" s="181"/>
      <c r="B26" s="95"/>
      <c r="C26" s="95"/>
      <c r="D26" s="95"/>
      <c r="E26" s="140"/>
      <c r="F26" s="77"/>
      <c r="G26" s="280" t="s">
        <v>457</v>
      </c>
      <c r="H26" s="77"/>
      <c r="I26" s="189"/>
      <c r="J26" s="190">
        <f>UPPER(IF(OR(I27="a",I27="as"),E24,IF(OR(I27="b",I27="bs"),E28,)))</f>
      </c>
      <c r="K26" s="191"/>
      <c r="L26" s="183"/>
      <c r="M26" s="197"/>
      <c r="N26" s="183"/>
      <c r="O26" s="197"/>
      <c r="P26" s="183"/>
      <c r="Q26" s="123"/>
      <c r="R26" s="185"/>
    </row>
    <row r="27" spans="1:18" s="186" customFormat="1" ht="12.75" customHeight="1">
      <c r="A27" s="181"/>
      <c r="B27" s="59"/>
      <c r="C27" s="59"/>
      <c r="D27" s="59"/>
      <c r="E27" s="192"/>
      <c r="F27" s="183"/>
      <c r="G27" s="282"/>
      <c r="H27" s="61" t="s">
        <v>13</v>
      </c>
      <c r="I27" s="226"/>
      <c r="J27" s="194">
        <f>UPPER(IF(OR(I27="a",I27="as"),E25,IF(OR(I27="b",I27="bs"),E29,)))</f>
      </c>
      <c r="K27" s="227"/>
      <c r="L27" s="77"/>
      <c r="M27" s="197"/>
      <c r="N27" s="183"/>
      <c r="O27" s="197"/>
      <c r="P27" s="183"/>
      <c r="Q27" s="123"/>
      <c r="R27" s="185"/>
    </row>
    <row r="28" spans="1:18" s="186" customFormat="1" ht="12.75" customHeight="1">
      <c r="A28" s="181">
        <v>6</v>
      </c>
      <c r="B28" s="46"/>
      <c r="C28" s="46"/>
      <c r="D28" s="47">
        <v>20</v>
      </c>
      <c r="E28" s="48" t="str">
        <f>UPPER(IF($D28="","",VLOOKUP($D28,'[2]男雙 Prep'!$A$7:$V$38,2)))</f>
        <v>葉永富</v>
      </c>
      <c r="F28" s="46"/>
      <c r="G28" s="75"/>
      <c r="H28" s="46" t="str">
        <f>IF($D28="","",VLOOKUP($D28,'[2]男雙 Prep'!$A$7:$V$38,4))</f>
        <v>台中市</v>
      </c>
      <c r="I28" s="196"/>
      <c r="J28" s="77"/>
      <c r="K28" s="197"/>
      <c r="L28" s="98"/>
      <c r="M28" s="205"/>
      <c r="N28" s="183"/>
      <c r="O28" s="197"/>
      <c r="P28" s="183"/>
      <c r="Q28" s="123"/>
      <c r="R28" s="185"/>
    </row>
    <row r="29" spans="1:18" s="186" customFormat="1" ht="12.75" customHeight="1">
      <c r="A29" s="181"/>
      <c r="B29" s="95"/>
      <c r="C29" s="95"/>
      <c r="D29" s="95"/>
      <c r="E29" s="48" t="str">
        <f>UPPER(IF($D28="","",VLOOKUP($D28,'[2]男雙 Prep'!$A$7:$V$38,7)))</f>
        <v>葉在俊</v>
      </c>
      <c r="F29" s="46"/>
      <c r="G29" s="75"/>
      <c r="H29" s="46" t="str">
        <f>IF($D28="","",VLOOKUP($D28,'[2]男雙 Prep'!$A$7:$V$38,9))</f>
        <v>台中市</v>
      </c>
      <c r="I29" s="225"/>
      <c r="J29" s="77"/>
      <c r="K29" s="197"/>
      <c r="L29" s="198"/>
      <c r="M29" s="230"/>
      <c r="N29" s="183"/>
      <c r="O29" s="197"/>
      <c r="P29" s="183"/>
      <c r="Q29" s="123"/>
      <c r="R29" s="185"/>
    </row>
    <row r="30" spans="1:18" s="186" customFormat="1" ht="6.75" customHeight="1">
      <c r="A30" s="181"/>
      <c r="B30" s="95"/>
      <c r="C30" s="95"/>
      <c r="D30" s="200"/>
      <c r="E30" s="140"/>
      <c r="F30" s="77"/>
      <c r="G30" s="76"/>
      <c r="H30" s="77"/>
      <c r="I30" s="201"/>
      <c r="J30" s="304" t="s">
        <v>461</v>
      </c>
      <c r="K30" s="283"/>
      <c r="L30" s="190">
        <f>UPPER(IF(OR(K31="a",K31="as"),J26,IF(OR(K31="b",K31="bs"),J34,)))</f>
      </c>
      <c r="M30" s="197"/>
      <c r="N30" s="183"/>
      <c r="O30" s="197"/>
      <c r="P30" s="183"/>
      <c r="Q30" s="123"/>
      <c r="R30" s="185"/>
    </row>
    <row r="31" spans="1:18" s="186" customFormat="1" ht="6.75" customHeight="1">
      <c r="A31" s="181"/>
      <c r="B31" s="59"/>
      <c r="C31" s="59"/>
      <c r="D31" s="69"/>
      <c r="E31" s="192"/>
      <c r="F31" s="183"/>
      <c r="G31" s="203"/>
      <c r="H31" s="183"/>
      <c r="I31" s="204"/>
      <c r="J31" s="304"/>
      <c r="K31" s="283"/>
      <c r="L31" s="194">
        <f>UPPER(IF(OR(K31="a",K31="as"),J27,IF(OR(K31="b",K31="bs"),J35,)))</f>
      </c>
      <c r="M31" s="229"/>
      <c r="N31" s="77"/>
      <c r="O31" s="197"/>
      <c r="P31" s="183"/>
      <c r="Q31" s="123"/>
      <c r="R31" s="185"/>
    </row>
    <row r="32" spans="1:18" s="186" customFormat="1" ht="12.75" customHeight="1">
      <c r="A32" s="181">
        <v>7</v>
      </c>
      <c r="B32" s="46">
        <f>IF($D32="","",VLOOKUP($D32,'[2]男雙 Prep'!$A$7:$V$38,20))</f>
      </c>
      <c r="C32" s="46">
        <f>IF($D32="","",VLOOKUP($D32,'[2]男雙 Prep'!$A$7:$V$38,21))</f>
      </c>
      <c r="D32" s="47"/>
      <c r="E32" s="48" t="s">
        <v>134</v>
      </c>
      <c r="F32" s="46">
        <f>IF($D32="","",VLOOKUP($D32,'[2]男雙 Prep'!$A$7:$V$38,3))</f>
      </c>
      <c r="G32" s="75"/>
      <c r="H32" s="46">
        <f>IF($D32="","",VLOOKUP($D32,'[2]男雙 Prep'!$A$7:$V$38,4))</f>
      </c>
      <c r="I32" s="182"/>
      <c r="J32" s="304"/>
      <c r="K32" s="283"/>
      <c r="L32" s="183"/>
      <c r="M32" s="208"/>
      <c r="N32" s="98"/>
      <c r="O32" s="197"/>
      <c r="P32" s="183"/>
      <c r="Q32" s="123"/>
      <c r="R32" s="185"/>
    </row>
    <row r="33" spans="1:18" s="186" customFormat="1" ht="12.75" customHeight="1">
      <c r="A33" s="181"/>
      <c r="B33" s="95"/>
      <c r="C33" s="95"/>
      <c r="D33" s="95"/>
      <c r="E33" s="48" t="s">
        <v>134</v>
      </c>
      <c r="F33" s="46">
        <f>IF($D32="","",VLOOKUP($D32,'[2]男雙 Prep'!$A$7:$V$38,8))</f>
      </c>
      <c r="G33" s="75"/>
      <c r="H33" s="46">
        <f>IF($D32="","",VLOOKUP($D32,'[2]男雙 Prep'!$A$7:$V$38,9))</f>
      </c>
      <c r="I33" s="225"/>
      <c r="J33" s="77">
        <f>IF(I33="a",E32,IF(I33="b",E34,""))</f>
      </c>
      <c r="K33" s="197"/>
      <c r="L33" s="183"/>
      <c r="M33" s="188"/>
      <c r="N33" s="77"/>
      <c r="O33" s="197"/>
      <c r="P33" s="183"/>
      <c r="Q33" s="123"/>
      <c r="R33" s="185"/>
    </row>
    <row r="34" spans="1:18" s="186" customFormat="1" ht="12.75" customHeight="1">
      <c r="A34" s="181"/>
      <c r="B34" s="95"/>
      <c r="C34" s="95"/>
      <c r="D34" s="200"/>
      <c r="E34" s="140"/>
      <c r="F34" s="77"/>
      <c r="G34" s="280"/>
      <c r="H34" s="77"/>
      <c r="I34" s="189"/>
      <c r="J34" s="190">
        <f>UPPER(IF(OR(I35="a",I35="as"),E32,IF(OR(I35="b",I35="bs"),E36,)))</f>
      </c>
      <c r="K34" s="205"/>
      <c r="L34" s="183"/>
      <c r="M34" s="188"/>
      <c r="N34" s="77"/>
      <c r="O34" s="197"/>
      <c r="P34" s="183"/>
      <c r="Q34" s="123"/>
      <c r="R34" s="185"/>
    </row>
    <row r="35" spans="1:18" s="186" customFormat="1" ht="12.75" customHeight="1">
      <c r="A35" s="181"/>
      <c r="B35" s="59"/>
      <c r="C35" s="59"/>
      <c r="D35" s="69"/>
      <c r="E35" s="192"/>
      <c r="F35" s="183"/>
      <c r="G35" s="282"/>
      <c r="H35" s="61" t="s">
        <v>13</v>
      </c>
      <c r="I35" s="226"/>
      <c r="J35" s="194">
        <f>UPPER(IF(OR(I35="a",I35="as"),E33,IF(OR(I35="b",I35="bs"),E37,)))</f>
      </c>
      <c r="K35" s="229"/>
      <c r="L35" s="77"/>
      <c r="M35" s="188"/>
      <c r="N35" s="77"/>
      <c r="O35" s="197"/>
      <c r="P35" s="183"/>
      <c r="Q35" s="123"/>
      <c r="R35" s="185"/>
    </row>
    <row r="36" spans="1:18" s="186" customFormat="1" ht="12.75" customHeight="1">
      <c r="A36" s="181">
        <v>8</v>
      </c>
      <c r="B36" s="46" t="s">
        <v>37</v>
      </c>
      <c r="C36" s="46">
        <f>IF($D36="","",VLOOKUP($D36,'[2]男雙 Prep'!$A$7:$V$38,21))</f>
        <v>54</v>
      </c>
      <c r="D36" s="47">
        <v>5</v>
      </c>
      <c r="E36" s="48" t="str">
        <f>UPPER(IF($D36="","",VLOOKUP($D36,'[2]男雙 Prep'!$A$7:$V$38,2)))</f>
        <v>劉瑞星</v>
      </c>
      <c r="F36" s="46"/>
      <c r="G36" s="75"/>
      <c r="H36" s="46" t="str">
        <f>IF($D36="","",VLOOKUP($D36,'[2]男雙 Prep'!$A$7:$V$38,4))</f>
        <v>彰化縣</v>
      </c>
      <c r="I36" s="196"/>
      <c r="J36" s="77"/>
      <c r="K36" s="188"/>
      <c r="L36" s="98"/>
      <c r="M36" s="191"/>
      <c r="N36" s="77"/>
      <c r="O36" s="197"/>
      <c r="P36" s="183"/>
      <c r="Q36" s="123"/>
      <c r="R36" s="185"/>
    </row>
    <row r="37" spans="1:18" s="186" customFormat="1" ht="12.75" customHeight="1">
      <c r="A37" s="181"/>
      <c r="B37" s="95"/>
      <c r="C37" s="95"/>
      <c r="D37" s="95"/>
      <c r="E37" s="48" t="str">
        <f>UPPER(IF($D36="","",VLOOKUP($D36,'[2]男雙 Prep'!$A$7:$V$38,7)))</f>
        <v>陳進祿</v>
      </c>
      <c r="F37" s="46"/>
      <c r="G37" s="75"/>
      <c r="H37" s="46" t="str">
        <f>IF($D36="","",VLOOKUP($D36,'[2]男雙 Prep'!$A$7:$V$38,9))</f>
        <v>彰化縣</v>
      </c>
      <c r="I37" s="225"/>
      <c r="J37" s="77"/>
      <c r="K37" s="188"/>
      <c r="L37" s="198"/>
      <c r="M37" s="228"/>
      <c r="N37" s="77"/>
      <c r="O37" s="197"/>
      <c r="P37" s="183"/>
      <c r="Q37" s="123"/>
      <c r="R37" s="185"/>
    </row>
    <row r="38" spans="1:18" s="186" customFormat="1" ht="8.25" customHeight="1">
      <c r="A38" s="181"/>
      <c r="B38" s="95"/>
      <c r="C38" s="95"/>
      <c r="D38" s="200"/>
      <c r="E38" s="140"/>
      <c r="F38" s="77"/>
      <c r="G38" s="76"/>
      <c r="H38" s="77"/>
      <c r="I38" s="201"/>
      <c r="J38" s="183"/>
      <c r="K38" s="184"/>
      <c r="L38" s="77"/>
      <c r="M38" s="188"/>
      <c r="N38" s="188"/>
      <c r="O38" s="202"/>
      <c r="P38" s="190">
        <f>UPPER(IF(OR(O39="a",O39="as"),N22,IF(OR(O39="b",O39="bs"),N54,)))</f>
      </c>
      <c r="Q38" s="209"/>
      <c r="R38" s="185"/>
    </row>
    <row r="39" spans="1:18" s="186" customFormat="1" ht="8.25" customHeight="1">
      <c r="A39" s="181"/>
      <c r="B39" s="59"/>
      <c r="C39" s="59"/>
      <c r="D39" s="69"/>
      <c r="E39" s="192"/>
      <c r="F39" s="183"/>
      <c r="G39" s="203"/>
      <c r="H39" s="183"/>
      <c r="I39" s="204"/>
      <c r="J39" s="183"/>
      <c r="K39" s="184"/>
      <c r="L39" s="77"/>
      <c r="M39" s="188"/>
      <c r="N39" s="282" t="s">
        <v>466</v>
      </c>
      <c r="O39" s="283"/>
      <c r="P39" s="194">
        <f>UPPER(IF(OR(O39="a",O39="as"),N23,IF(OR(O39="b",O39="bs"),N55,)))</f>
      </c>
      <c r="Q39" s="210"/>
      <c r="R39" s="185"/>
    </row>
    <row r="40" spans="1:18" s="186" customFormat="1" ht="12.75" customHeight="1">
      <c r="A40" s="181">
        <v>9</v>
      </c>
      <c r="B40" s="46" t="s">
        <v>135</v>
      </c>
      <c r="C40" s="46">
        <f>IF($D40="","",VLOOKUP($D40,'[2]男雙 Prep'!$A$7:$V$38,21))</f>
        <v>54</v>
      </c>
      <c r="D40" s="47">
        <v>6</v>
      </c>
      <c r="E40" s="48" t="str">
        <f>UPPER(IF($D40="","",VLOOKUP($D40,'[2]男雙 Prep'!$A$7:$V$38,2)))</f>
        <v>吳俊男</v>
      </c>
      <c r="F40" s="46"/>
      <c r="G40" s="75"/>
      <c r="H40" s="46" t="str">
        <f>IF($D40="","",VLOOKUP($D40,'[2]男雙 Prep'!$A$7:$V$38,4))</f>
        <v>嘉義市</v>
      </c>
      <c r="I40" s="182"/>
      <c r="J40" s="183"/>
      <c r="K40" s="184"/>
      <c r="L40" s="183"/>
      <c r="M40" s="184"/>
      <c r="N40" s="282"/>
      <c r="O40" s="283"/>
      <c r="P40" s="98"/>
      <c r="Q40" s="123"/>
      <c r="R40" s="185"/>
    </row>
    <row r="41" spans="1:18" s="186" customFormat="1" ht="12.75" customHeight="1">
      <c r="A41" s="181"/>
      <c r="B41" s="95"/>
      <c r="C41" s="95"/>
      <c r="D41" s="95"/>
      <c r="E41" s="48" t="str">
        <f>UPPER(IF($D40="","",VLOOKUP($D40,'[2]男雙 Prep'!$A$7:$V$38,7)))</f>
        <v>陳信良</v>
      </c>
      <c r="F41" s="46"/>
      <c r="G41" s="75"/>
      <c r="H41" s="46" t="str">
        <f>IF($D40="","",VLOOKUP($D40,'[2]男雙 Prep'!$A$7:$V$38,9))</f>
        <v>嘉義市</v>
      </c>
      <c r="I41" s="225"/>
      <c r="J41" s="77">
        <f>IF(I41="a",E40,IF(I41="b",E42,""))</f>
      </c>
      <c r="K41" s="188"/>
      <c r="L41" s="183"/>
      <c r="M41" s="184"/>
      <c r="N41" s="183"/>
      <c r="O41" s="197"/>
      <c r="P41" s="198"/>
      <c r="Q41" s="209"/>
      <c r="R41" s="185"/>
    </row>
    <row r="42" spans="1:18" s="186" customFormat="1" ht="12.75" customHeight="1">
      <c r="A42" s="181"/>
      <c r="B42" s="95"/>
      <c r="C42" s="95"/>
      <c r="D42" s="200"/>
      <c r="E42" s="140"/>
      <c r="F42" s="77"/>
      <c r="G42" s="280"/>
      <c r="H42" s="77"/>
      <c r="I42" s="189"/>
      <c r="J42" s="190">
        <f>UPPER(IF(OR(I43="a",I43="as"),E40,IF(OR(I43="b",I43="bs"),E44,)))</f>
      </c>
      <c r="K42" s="191"/>
      <c r="L42" s="183"/>
      <c r="M42" s="184"/>
      <c r="N42" s="183"/>
      <c r="O42" s="197"/>
      <c r="P42" s="183"/>
      <c r="Q42" s="123"/>
      <c r="R42" s="185"/>
    </row>
    <row r="43" spans="1:18" s="186" customFormat="1" ht="12.75" customHeight="1">
      <c r="A43" s="181"/>
      <c r="B43" s="59"/>
      <c r="C43" s="59"/>
      <c r="D43" s="69"/>
      <c r="E43" s="192"/>
      <c r="F43" s="183"/>
      <c r="G43" s="282"/>
      <c r="H43" s="61" t="s">
        <v>13</v>
      </c>
      <c r="I43" s="226"/>
      <c r="J43" s="194">
        <f>UPPER(IF(OR(I43="a",I43="as"),E41,IF(OR(I43="b",I43="bs"),E45,)))</f>
      </c>
      <c r="K43" s="227"/>
      <c r="L43" s="77"/>
      <c r="M43" s="188"/>
      <c r="N43" s="183"/>
      <c r="O43" s="197"/>
      <c r="P43" s="183"/>
      <c r="Q43" s="123"/>
      <c r="R43" s="185"/>
    </row>
    <row r="44" spans="1:18" s="186" customFormat="1" ht="12.75" customHeight="1">
      <c r="A44" s="181">
        <v>10</v>
      </c>
      <c r="B44" s="46">
        <f>IF($D44="","",VLOOKUP($D44,'[2]男雙 Prep'!$A$7:$V$38,20))</f>
      </c>
      <c r="C44" s="46">
        <f>IF($D44="","",VLOOKUP($D44,'[2]男雙 Prep'!$A$7:$V$38,21))</f>
      </c>
      <c r="D44" s="47"/>
      <c r="E44" s="48" t="s">
        <v>134</v>
      </c>
      <c r="F44" s="46">
        <f>IF($D44="","",VLOOKUP($D44,'[2]男雙 Prep'!$A$7:$V$38,3))</f>
      </c>
      <c r="G44" s="75"/>
      <c r="H44" s="46">
        <f>IF($D44="","",VLOOKUP($D44,'[2]男雙 Prep'!$A$7:$V$38,4))</f>
      </c>
      <c r="I44" s="196"/>
      <c r="J44" s="77"/>
      <c r="K44" s="197"/>
      <c r="L44" s="98"/>
      <c r="M44" s="191"/>
      <c r="N44" s="183"/>
      <c r="O44" s="197"/>
      <c r="P44" s="183"/>
      <c r="Q44" s="123"/>
      <c r="R44" s="185"/>
    </row>
    <row r="45" spans="1:18" s="186" customFormat="1" ht="12.75" customHeight="1">
      <c r="A45" s="181"/>
      <c r="B45" s="95"/>
      <c r="C45" s="95"/>
      <c r="D45" s="95"/>
      <c r="E45" s="48" t="s">
        <v>134</v>
      </c>
      <c r="F45" s="46">
        <f>IF($D44="","",VLOOKUP($D44,'[2]男雙 Prep'!$A$7:$V$38,8))</f>
      </c>
      <c r="G45" s="75"/>
      <c r="H45" s="46">
        <f>IF($D44="","",VLOOKUP($D44,'[2]男雙 Prep'!$A$7:$V$38,9))</f>
      </c>
      <c r="I45" s="225"/>
      <c r="J45" s="77"/>
      <c r="K45" s="197"/>
      <c r="L45" s="198"/>
      <c r="M45" s="228"/>
      <c r="N45" s="183"/>
      <c r="O45" s="197"/>
      <c r="P45" s="183"/>
      <c r="Q45" s="123"/>
      <c r="R45" s="185"/>
    </row>
    <row r="46" spans="1:18" s="186" customFormat="1" ht="6.75" customHeight="1">
      <c r="A46" s="181"/>
      <c r="B46" s="95"/>
      <c r="C46" s="95"/>
      <c r="D46" s="200"/>
      <c r="E46" s="140"/>
      <c r="F46" s="77"/>
      <c r="G46" s="76"/>
      <c r="H46" s="77"/>
      <c r="I46" s="201"/>
      <c r="J46" s="304" t="s">
        <v>462</v>
      </c>
      <c r="K46" s="283"/>
      <c r="L46" s="190">
        <f>UPPER(IF(OR(K47="a",K47="as"),J42,IF(OR(K47="b",K47="bs"),J50,)))</f>
      </c>
      <c r="M46" s="188"/>
      <c r="N46" s="183"/>
      <c r="O46" s="197"/>
      <c r="P46" s="183"/>
      <c r="Q46" s="123"/>
      <c r="R46" s="185"/>
    </row>
    <row r="47" spans="1:18" s="186" customFormat="1" ht="6.75" customHeight="1">
      <c r="A47" s="181"/>
      <c r="B47" s="59"/>
      <c r="C47" s="59"/>
      <c r="D47" s="69"/>
      <c r="E47" s="192"/>
      <c r="F47" s="183"/>
      <c r="G47" s="203"/>
      <c r="H47" s="183"/>
      <c r="I47" s="204"/>
      <c r="J47" s="304"/>
      <c r="K47" s="283"/>
      <c r="L47" s="194">
        <f>UPPER(IF(OR(K47="a",K47="as"),J43,IF(OR(K47="b",K47="bs"),J51,)))</f>
      </c>
      <c r="M47" s="227"/>
      <c r="N47" s="77"/>
      <c r="O47" s="197"/>
      <c r="P47" s="183"/>
      <c r="Q47" s="123"/>
      <c r="R47" s="185"/>
    </row>
    <row r="48" spans="1:18" s="186" customFormat="1" ht="12.75" customHeight="1">
      <c r="A48" s="181">
        <v>11</v>
      </c>
      <c r="B48" s="46"/>
      <c r="C48" s="46"/>
      <c r="D48" s="47">
        <v>22</v>
      </c>
      <c r="E48" s="48" t="str">
        <f>UPPER(IF($D48="","",VLOOKUP($D48,'[2]男雙 Prep'!$A$7:$V$38,2)))</f>
        <v>鍾文雄</v>
      </c>
      <c r="F48" s="46"/>
      <c r="G48" s="75"/>
      <c r="H48" s="46" t="str">
        <f>IF($D48="","",VLOOKUP($D48,'[2]男雙 Prep'!$A$7:$V$38,4))</f>
        <v>台中市</v>
      </c>
      <c r="I48" s="182"/>
      <c r="J48" s="304"/>
      <c r="K48" s="283"/>
      <c r="L48" s="183"/>
      <c r="M48" s="197"/>
      <c r="N48" s="98"/>
      <c r="O48" s="197"/>
      <c r="P48" s="183"/>
      <c r="Q48" s="123"/>
      <c r="R48" s="185"/>
    </row>
    <row r="49" spans="1:18" s="186" customFormat="1" ht="12.75" customHeight="1">
      <c r="A49" s="181"/>
      <c r="B49" s="95"/>
      <c r="C49" s="95"/>
      <c r="D49" s="95"/>
      <c r="E49" s="48" t="str">
        <f>UPPER(IF($D48="","",VLOOKUP($D48,'[2]男雙 Prep'!$A$7:$V$38,7)))</f>
        <v>張嘉興</v>
      </c>
      <c r="F49" s="46"/>
      <c r="G49" s="75"/>
      <c r="H49" s="46" t="str">
        <f>IF($D48="","",VLOOKUP($D48,'[2]男雙 Prep'!$A$7:$V$38,9))</f>
        <v>台中市</v>
      </c>
      <c r="I49" s="225"/>
      <c r="J49" s="77">
        <f>IF(I49="a",E48,IF(I49="b",E50,""))</f>
      </c>
      <c r="K49" s="197"/>
      <c r="L49" s="183"/>
      <c r="M49" s="197"/>
      <c r="N49" s="77"/>
      <c r="O49" s="197"/>
      <c r="P49" s="183"/>
      <c r="Q49" s="123"/>
      <c r="R49" s="185"/>
    </row>
    <row r="50" spans="1:18" s="186" customFormat="1" ht="12.75" customHeight="1">
      <c r="A50" s="181"/>
      <c r="B50" s="95"/>
      <c r="C50" s="95"/>
      <c r="D50" s="95"/>
      <c r="E50" s="140"/>
      <c r="F50" s="77"/>
      <c r="G50" s="280" t="s">
        <v>458</v>
      </c>
      <c r="H50" s="77"/>
      <c r="I50" s="189"/>
      <c r="J50" s="190">
        <f>UPPER(IF(OR(I51="a",I51="as"),E48,IF(OR(I51="b",I51="bs"),E52,)))</f>
      </c>
      <c r="K50" s="205"/>
      <c r="L50" s="183"/>
      <c r="M50" s="197"/>
      <c r="N50" s="77"/>
      <c r="O50" s="197"/>
      <c r="P50" s="183"/>
      <c r="Q50" s="123"/>
      <c r="R50" s="185"/>
    </row>
    <row r="51" spans="1:18" s="186" customFormat="1" ht="12.75" customHeight="1">
      <c r="A51" s="181"/>
      <c r="B51" s="59"/>
      <c r="C51" s="59"/>
      <c r="D51" s="59"/>
      <c r="E51" s="192"/>
      <c r="F51" s="183"/>
      <c r="G51" s="282"/>
      <c r="H51" s="61" t="s">
        <v>13</v>
      </c>
      <c r="I51" s="226"/>
      <c r="J51" s="194">
        <f>UPPER(IF(OR(I51="a",I51="as"),E49,IF(OR(I51="b",I51="bs"),E53,)))</f>
      </c>
      <c r="K51" s="229"/>
      <c r="L51" s="77"/>
      <c r="M51" s="197"/>
      <c r="N51" s="77"/>
      <c r="O51" s="197"/>
      <c r="P51" s="183"/>
      <c r="Q51" s="123"/>
      <c r="R51" s="185"/>
    </row>
    <row r="52" spans="1:18" s="186" customFormat="1" ht="12.75" customHeight="1">
      <c r="A52" s="181">
        <v>12</v>
      </c>
      <c r="B52" s="46"/>
      <c r="C52" s="46"/>
      <c r="D52" s="47">
        <v>10</v>
      </c>
      <c r="E52" s="48" t="str">
        <f>UPPER(IF($D52="","",VLOOKUP($D52,'[2]男雙 Prep'!$A$7:$V$38,2)))</f>
        <v>李潮勝</v>
      </c>
      <c r="F52" s="46"/>
      <c r="G52" s="75"/>
      <c r="H52" s="46" t="str">
        <f>IF($D52="","",VLOOKUP($D52,'[2]男雙 Prep'!$A$7:$V$38,4))</f>
        <v>台中縣</v>
      </c>
      <c r="I52" s="196"/>
      <c r="J52" s="77"/>
      <c r="K52" s="188"/>
      <c r="L52" s="98"/>
      <c r="M52" s="205"/>
      <c r="N52" s="77"/>
      <c r="O52" s="197"/>
      <c r="P52" s="183"/>
      <c r="Q52" s="123"/>
      <c r="R52" s="185"/>
    </row>
    <row r="53" spans="1:18" s="186" customFormat="1" ht="12.75" customHeight="1">
      <c r="A53" s="181"/>
      <c r="B53" s="95"/>
      <c r="C53" s="95"/>
      <c r="D53" s="95"/>
      <c r="E53" s="48" t="str">
        <f>UPPER(IF($D52="","",VLOOKUP($D52,'[2]男雙 Prep'!$A$7:$V$38,7)))</f>
        <v>羅欽</v>
      </c>
      <c r="F53" s="46"/>
      <c r="G53" s="75"/>
      <c r="H53" s="46" t="str">
        <f>IF($D52="","",VLOOKUP($D52,'[2]男雙 Prep'!$A$7:$V$38,9))</f>
        <v>台中縣</v>
      </c>
      <c r="I53" s="225"/>
      <c r="J53" s="77"/>
      <c r="K53" s="188"/>
      <c r="L53" s="198"/>
      <c r="M53" s="230"/>
      <c r="N53" s="77"/>
      <c r="O53" s="197"/>
      <c r="P53" s="183"/>
      <c r="Q53" s="123"/>
      <c r="R53" s="185"/>
    </row>
    <row r="54" spans="1:18" s="186" customFormat="1" ht="6.75" customHeight="1">
      <c r="A54" s="181"/>
      <c r="B54" s="95"/>
      <c r="C54" s="95"/>
      <c r="D54" s="95"/>
      <c r="E54" s="140"/>
      <c r="F54" s="77"/>
      <c r="G54" s="76"/>
      <c r="H54" s="77"/>
      <c r="I54" s="201"/>
      <c r="J54" s="183"/>
      <c r="K54" s="184"/>
      <c r="L54" s="77"/>
      <c r="M54" s="202"/>
      <c r="N54" s="190">
        <f>UPPER(IF(OR(M55="a",M55="as"),L46,IF(OR(M55="b",M55="bs"),L62,)))</f>
      </c>
      <c r="O54" s="197"/>
      <c r="P54" s="183"/>
      <c r="Q54" s="123"/>
      <c r="R54" s="185"/>
    </row>
    <row r="55" spans="1:18" s="186" customFormat="1" ht="6.75" customHeight="1">
      <c r="A55" s="181"/>
      <c r="B55" s="59"/>
      <c r="C55" s="59"/>
      <c r="D55" s="59"/>
      <c r="E55" s="192"/>
      <c r="F55" s="183"/>
      <c r="G55" s="203"/>
      <c r="H55" s="183"/>
      <c r="I55" s="204"/>
      <c r="J55" s="183"/>
      <c r="K55" s="184"/>
      <c r="L55" s="282" t="s">
        <v>465</v>
      </c>
      <c r="M55" s="283"/>
      <c r="N55" s="194">
        <f>UPPER(IF(OR(M55="a",M55="as"),L47,IF(OR(M55="b",M55="bs"),L63,)))</f>
      </c>
      <c r="O55" s="229"/>
      <c r="P55" s="77"/>
      <c r="Q55" s="123"/>
      <c r="R55" s="185"/>
    </row>
    <row r="56" spans="1:18" s="186" customFormat="1" ht="12.75" customHeight="1">
      <c r="A56" s="181">
        <v>13</v>
      </c>
      <c r="B56" s="46"/>
      <c r="C56" s="46"/>
      <c r="D56" s="47">
        <v>9</v>
      </c>
      <c r="E56" s="48" t="str">
        <f>UPPER(IF($D56="","",VLOOKUP($D56,'[2]男雙 Prep'!$A$7:$V$38,2)))</f>
        <v>劉坤明</v>
      </c>
      <c r="F56" s="46"/>
      <c r="G56" s="75"/>
      <c r="H56" s="46" t="str">
        <f>IF($D56="","",VLOOKUP($D56,'[2]男雙 Prep'!$A$7:$V$38,4))</f>
        <v>台中市</v>
      </c>
      <c r="I56" s="182"/>
      <c r="J56" s="183"/>
      <c r="K56" s="184"/>
      <c r="L56" s="282"/>
      <c r="M56" s="283"/>
      <c r="N56" s="183"/>
      <c r="O56" s="208"/>
      <c r="P56" s="183"/>
      <c r="Q56" s="53"/>
      <c r="R56" s="185"/>
    </row>
    <row r="57" spans="1:18" s="186" customFormat="1" ht="12.75" customHeight="1">
      <c r="A57" s="181"/>
      <c r="B57" s="95"/>
      <c r="C57" s="95"/>
      <c r="D57" s="95"/>
      <c r="E57" s="48" t="str">
        <f>UPPER(IF($D56="","",VLOOKUP($D56,'[2]男雙 Prep'!$A$7:$V$38,7)))</f>
        <v>林逢甲</v>
      </c>
      <c r="F57" s="46"/>
      <c r="G57" s="75"/>
      <c r="H57" s="46" t="str">
        <f>IF($D56="","",VLOOKUP($D56,'[2]男雙 Prep'!$A$7:$V$38,9))</f>
        <v>台中市</v>
      </c>
      <c r="I57" s="225"/>
      <c r="J57" s="77">
        <f>IF(I57="a",E56,IF(I57="b",E58,""))</f>
      </c>
      <c r="K57" s="188"/>
      <c r="L57" s="183"/>
      <c r="M57" s="197"/>
      <c r="N57" s="183"/>
      <c r="O57" s="188"/>
      <c r="P57" s="183"/>
      <c r="Q57" s="53"/>
      <c r="R57" s="185"/>
    </row>
    <row r="58" spans="1:18" s="186" customFormat="1" ht="12.75" customHeight="1">
      <c r="A58" s="181"/>
      <c r="B58" s="95"/>
      <c r="C58" s="95"/>
      <c r="D58" s="200"/>
      <c r="E58" s="140"/>
      <c r="F58" s="77"/>
      <c r="G58" s="280" t="s">
        <v>459</v>
      </c>
      <c r="H58" s="77"/>
      <c r="I58" s="189"/>
      <c r="J58" s="190">
        <f>UPPER(IF(OR(I59="a",I59="as"),E56,IF(OR(I59="b",I59="bs"),E60,)))</f>
      </c>
      <c r="K58" s="191"/>
      <c r="L58" s="183"/>
      <c r="M58" s="197"/>
      <c r="N58" s="183"/>
      <c r="O58" s="188"/>
      <c r="P58" s="183"/>
      <c r="Q58" s="53"/>
      <c r="R58" s="185"/>
    </row>
    <row r="59" spans="1:18" s="186" customFormat="1" ht="12.75" customHeight="1">
      <c r="A59" s="181"/>
      <c r="B59" s="59"/>
      <c r="C59" s="59"/>
      <c r="D59" s="69"/>
      <c r="E59" s="192"/>
      <c r="F59" s="183"/>
      <c r="G59" s="282"/>
      <c r="H59" s="61" t="s">
        <v>13</v>
      </c>
      <c r="I59" s="226"/>
      <c r="J59" s="194">
        <f>UPPER(IF(OR(I59="a",I59="as"),E57,IF(OR(I59="b",I59="bs"),E61,)))</f>
      </c>
      <c r="K59" s="227"/>
      <c r="L59" s="77"/>
      <c r="M59" s="197"/>
      <c r="N59" s="183"/>
      <c r="O59" s="188"/>
      <c r="P59" s="183"/>
      <c r="Q59" s="53"/>
      <c r="R59" s="185"/>
    </row>
    <row r="60" spans="1:18" s="186" customFormat="1" ht="12.75" customHeight="1">
      <c r="A60" s="181">
        <v>14</v>
      </c>
      <c r="B60" s="46"/>
      <c r="C60" s="46"/>
      <c r="D60" s="47">
        <v>17</v>
      </c>
      <c r="E60" s="48" t="str">
        <f>UPPER(IF($D60="","",VLOOKUP($D60,'[2]男雙 Prep'!$A$7:$V$38,2)))</f>
        <v>倪聖凱</v>
      </c>
      <c r="F60" s="46"/>
      <c r="G60" s="75"/>
      <c r="H60" s="46" t="str">
        <f>IF($D60="","",VLOOKUP($D60,'[2]男雙 Prep'!$A$7:$V$38,4))</f>
        <v>高雄市</v>
      </c>
      <c r="I60" s="196"/>
      <c r="J60" s="77"/>
      <c r="K60" s="197"/>
      <c r="L60" s="98"/>
      <c r="M60" s="205"/>
      <c r="N60" s="183"/>
      <c r="O60" s="188"/>
      <c r="P60" s="183"/>
      <c r="Q60" s="53"/>
      <c r="R60" s="185"/>
    </row>
    <row r="61" spans="1:18" s="186" customFormat="1" ht="12.75" customHeight="1">
      <c r="A61" s="181"/>
      <c r="B61" s="95"/>
      <c r="C61" s="95"/>
      <c r="D61" s="95"/>
      <c r="E61" s="48" t="str">
        <f>UPPER(IF($D60="","",VLOOKUP($D60,'[2]男雙 Prep'!$A$7:$V$38,7)))</f>
        <v>黃東源</v>
      </c>
      <c r="F61" s="46"/>
      <c r="G61" s="75"/>
      <c r="H61" s="46" t="str">
        <f>IF($D60="","",VLOOKUP($D60,'[2]男雙 Prep'!$A$7:$V$38,9))</f>
        <v>高雄市</v>
      </c>
      <c r="I61" s="225"/>
      <c r="J61" s="77"/>
      <c r="K61" s="197"/>
      <c r="L61" s="198"/>
      <c r="M61" s="230"/>
      <c r="N61" s="183"/>
      <c r="O61" s="188"/>
      <c r="P61" s="183"/>
      <c r="Q61" s="53"/>
      <c r="R61" s="185"/>
    </row>
    <row r="62" spans="1:18" s="186" customFormat="1" ht="6.75" customHeight="1">
      <c r="A62" s="181"/>
      <c r="B62" s="95"/>
      <c r="C62" s="95"/>
      <c r="D62" s="200"/>
      <c r="E62" s="140"/>
      <c r="F62" s="77"/>
      <c r="G62" s="76"/>
      <c r="H62" s="77"/>
      <c r="I62" s="201"/>
      <c r="J62" s="304" t="s">
        <v>463</v>
      </c>
      <c r="K62" s="283"/>
      <c r="L62" s="190">
        <f>UPPER(IF(OR(K63="a",K63="as"),J58,IF(OR(K63="b",K63="bs"),J66,)))</f>
      </c>
      <c r="M62" s="197"/>
      <c r="N62" s="183"/>
      <c r="O62" s="188"/>
      <c r="P62" s="183"/>
      <c r="Q62" s="53"/>
      <c r="R62" s="185"/>
    </row>
    <row r="63" spans="1:18" s="186" customFormat="1" ht="6.75" customHeight="1">
      <c r="A63" s="181"/>
      <c r="B63" s="59"/>
      <c r="C63" s="59"/>
      <c r="D63" s="69"/>
      <c r="E63" s="192"/>
      <c r="F63" s="183"/>
      <c r="G63" s="203"/>
      <c r="H63" s="183"/>
      <c r="I63" s="204"/>
      <c r="J63" s="304"/>
      <c r="K63" s="283"/>
      <c r="L63" s="194">
        <f>UPPER(IF(OR(K63="a",K63="as"),J59,IF(OR(K63="b",K63="bs"),J67,)))</f>
      </c>
      <c r="M63" s="229"/>
      <c r="N63" s="77"/>
      <c r="O63" s="188"/>
      <c r="P63" s="77"/>
      <c r="Q63" s="188"/>
      <c r="R63" s="76"/>
    </row>
    <row r="64" spans="1:18" s="186" customFormat="1" ht="12.75" customHeight="1">
      <c r="A64" s="181">
        <v>15</v>
      </c>
      <c r="B64" s="46">
        <f>IF($D64="","",VLOOKUP($D64,'[2]男雙 Prep'!$A$7:$V$38,20))</f>
      </c>
      <c r="C64" s="46">
        <f>IF($D64="","",VLOOKUP($D64,'[2]男雙 Prep'!$A$7:$V$38,21))</f>
      </c>
      <c r="D64" s="47"/>
      <c r="E64" s="48" t="s">
        <v>134</v>
      </c>
      <c r="F64" s="46">
        <f>IF($D64="","",VLOOKUP($D64,'[2]男雙 Prep'!$A$7:$V$38,3))</f>
      </c>
      <c r="G64" s="75"/>
      <c r="H64" s="46">
        <f>IF($D64="","",VLOOKUP($D64,'[2]男雙 Prep'!$A$7:$V$38,4))</f>
      </c>
      <c r="I64" s="182"/>
      <c r="J64" s="304"/>
      <c r="K64" s="283"/>
      <c r="L64" s="183"/>
      <c r="M64" s="208"/>
      <c r="N64" s="95"/>
      <c r="O64" s="188"/>
      <c r="P64" s="95"/>
      <c r="Q64" s="188"/>
      <c r="R64" s="76"/>
    </row>
    <row r="65" spans="1:18" s="186" customFormat="1" ht="12.75" customHeight="1">
      <c r="A65" s="181"/>
      <c r="B65" s="95"/>
      <c r="C65" s="95"/>
      <c r="D65" s="95"/>
      <c r="E65" s="48" t="s">
        <v>134</v>
      </c>
      <c r="F65" s="46">
        <f>IF($D64="","",VLOOKUP($D64,'[2]男雙 Prep'!$A$7:$V$38,8))</f>
      </c>
      <c r="G65" s="75"/>
      <c r="H65" s="46">
        <f>IF($D64="","",VLOOKUP($D64,'[2]男雙 Prep'!$A$7:$V$38,9))</f>
      </c>
      <c r="I65" s="225"/>
      <c r="J65" s="77">
        <f>IF(I65="a",E64,IF(I65="b",E66,""))</f>
      </c>
      <c r="K65" s="197"/>
      <c r="L65" s="183"/>
      <c r="M65" s="188"/>
      <c r="N65" s="231"/>
      <c r="O65" s="191"/>
      <c r="P65" s="77"/>
      <c r="Q65" s="188"/>
      <c r="R65" s="76"/>
    </row>
    <row r="66" spans="1:18" s="186" customFormat="1" ht="12.75" customHeight="1">
      <c r="A66" s="181"/>
      <c r="B66" s="95"/>
      <c r="C66" s="95"/>
      <c r="D66" s="95"/>
      <c r="E66" s="140"/>
      <c r="F66" s="77"/>
      <c r="G66" s="280"/>
      <c r="H66" s="77"/>
      <c r="I66" s="189"/>
      <c r="J66" s="190">
        <f>UPPER(IF(OR(I67="a",I67="as"),E64,IF(OR(I67="b",I67="bs"),E68,)))</f>
      </c>
      <c r="K66" s="205"/>
      <c r="L66" s="183"/>
      <c r="M66" s="188"/>
      <c r="N66" s="231"/>
      <c r="O66" s="228"/>
      <c r="P66" s="77"/>
      <c r="Q66" s="188"/>
      <c r="R66" s="76"/>
    </row>
    <row r="67" spans="1:18" s="186" customFormat="1" ht="12.75" customHeight="1">
      <c r="A67" s="181"/>
      <c r="B67" s="59"/>
      <c r="C67" s="59"/>
      <c r="D67" s="59"/>
      <c r="E67" s="192"/>
      <c r="F67" s="183"/>
      <c r="G67" s="282"/>
      <c r="H67" s="61" t="s">
        <v>13</v>
      </c>
      <c r="I67" s="226"/>
      <c r="J67" s="194">
        <f>UPPER(IF(OR(I67="a",I67="as"),E65,IF(OR(I67="b",I67="bs"),E69,)))</f>
      </c>
      <c r="K67" s="229"/>
      <c r="L67" s="77"/>
      <c r="M67" s="188"/>
      <c r="N67" s="188"/>
      <c r="O67" s="201"/>
      <c r="P67" s="231"/>
      <c r="Q67" s="228"/>
      <c r="R67" s="76"/>
    </row>
    <row r="68" spans="1:18" s="186" customFormat="1" ht="12.75" customHeight="1">
      <c r="A68" s="181">
        <v>16</v>
      </c>
      <c r="B68" s="46"/>
      <c r="C68" s="46"/>
      <c r="D68" s="47">
        <v>7</v>
      </c>
      <c r="E68" s="48" t="str">
        <f>UPPER(IF($D68="","",VLOOKUP($D68,'[2]男雙 Prep'!$A$7:$V$38,2)))</f>
        <v>譚若恒</v>
      </c>
      <c r="F68" s="46"/>
      <c r="G68" s="75"/>
      <c r="H68" s="46" t="str">
        <f>IF($D68="","",VLOOKUP($D68,'[2]男雙 Prep'!$A$7:$V$38,4))</f>
        <v>高雄市</v>
      </c>
      <c r="I68" s="196"/>
      <c r="J68" s="77"/>
      <c r="K68" s="188"/>
      <c r="L68" s="98"/>
      <c r="M68" s="191"/>
      <c r="N68" s="61"/>
      <c r="O68" s="232"/>
      <c r="P68" s="231"/>
      <c r="Q68" s="228"/>
      <c r="R68" s="76"/>
    </row>
    <row r="69" spans="1:18" s="186" customFormat="1" ht="12.75" customHeight="1">
      <c r="A69" s="181"/>
      <c r="B69" s="95"/>
      <c r="C69" s="95"/>
      <c r="D69" s="95"/>
      <c r="E69" s="48" t="str">
        <f>UPPER(IF($D68="","",VLOOKUP($D68,'[2]男雙 Prep'!$A$7:$V$38,7)))</f>
        <v>黃紹仁</v>
      </c>
      <c r="F69" s="46"/>
      <c r="G69" s="75"/>
      <c r="H69" s="46" t="str">
        <f>IF($D68="","",VLOOKUP($D68,'[2]男雙 Prep'!$A$7:$V$38,9))</f>
        <v>新竹市</v>
      </c>
      <c r="I69" s="225"/>
      <c r="J69" s="77"/>
      <c r="K69" s="188"/>
      <c r="L69" s="198"/>
      <c r="M69" s="228"/>
      <c r="N69" s="231"/>
      <c r="O69" s="191"/>
      <c r="P69" s="77"/>
      <c r="Q69" s="188"/>
      <c r="R69" s="76"/>
    </row>
    <row r="70" spans="1:17" s="37" customFormat="1" ht="9">
      <c r="A70" s="168"/>
      <c r="B70" s="169" t="s">
        <v>140</v>
      </c>
      <c r="C70" s="170" t="s">
        <v>141</v>
      </c>
      <c r="D70" s="169"/>
      <c r="E70" s="171" t="s">
        <v>142</v>
      </c>
      <c r="F70" s="171"/>
      <c r="G70" s="154"/>
      <c r="H70" s="171"/>
      <c r="I70" s="172"/>
      <c r="J70" s="170" t="s">
        <v>143</v>
      </c>
      <c r="K70" s="173"/>
      <c r="L70" s="170" t="s">
        <v>144</v>
      </c>
      <c r="M70" s="173"/>
      <c r="N70" s="170" t="s">
        <v>145</v>
      </c>
      <c r="O70" s="173"/>
      <c r="P70" s="170" t="s">
        <v>146</v>
      </c>
      <c r="Q70" s="157"/>
    </row>
    <row r="71" spans="1:17" s="37" customFormat="1" ht="3.75" customHeight="1" thickBot="1">
      <c r="A71" s="174"/>
      <c r="B71" s="175"/>
      <c r="C71" s="40"/>
      <c r="D71" s="175"/>
      <c r="E71" s="233"/>
      <c r="F71" s="176"/>
      <c r="G71" s="177"/>
      <c r="H71" s="176"/>
      <c r="I71" s="178"/>
      <c r="J71" s="40"/>
      <c r="K71" s="179"/>
      <c r="L71" s="40"/>
      <c r="M71" s="179"/>
      <c r="N71" s="40"/>
      <c r="O71" s="179"/>
      <c r="P71" s="40"/>
      <c r="Q71" s="180"/>
    </row>
    <row r="72" spans="1:20" s="186" customFormat="1" ht="12.75" customHeight="1">
      <c r="A72" s="181">
        <v>17</v>
      </c>
      <c r="B72" s="46"/>
      <c r="C72" s="46"/>
      <c r="D72" s="47">
        <v>8</v>
      </c>
      <c r="E72" s="48" t="str">
        <f>UPPER(IF($D72="","",VLOOKUP($D72,'[2]男雙 Prep'!$A$7:$V$38,2)))</f>
        <v>劉益源</v>
      </c>
      <c r="F72" s="46"/>
      <c r="G72" s="75"/>
      <c r="H72" s="46" t="str">
        <f>IF($D72="","",VLOOKUP($D72,'[2]男雙 Prep'!$A$7:$V$38,4))</f>
        <v>台北縣</v>
      </c>
      <c r="I72" s="182"/>
      <c r="J72" s="183"/>
      <c r="K72" s="184"/>
      <c r="L72" s="183"/>
      <c r="M72" s="184"/>
      <c r="N72" s="183"/>
      <c r="O72" s="184"/>
      <c r="P72" s="183"/>
      <c r="Q72" s="224"/>
      <c r="R72" s="185"/>
      <c r="T72" s="58" t="e">
        <f>#REF!</f>
        <v>#REF!</v>
      </c>
    </row>
    <row r="73" spans="1:20" s="186" customFormat="1" ht="12.75" customHeight="1">
      <c r="A73" s="181"/>
      <c r="B73" s="95"/>
      <c r="C73" s="95"/>
      <c r="D73" s="95"/>
      <c r="E73" s="48" t="str">
        <f>UPPER(IF($D72="","",VLOOKUP($D72,'[2]男雙 Prep'!$A$7:$V$38,7)))</f>
        <v>林文輝</v>
      </c>
      <c r="F73" s="46"/>
      <c r="G73" s="75"/>
      <c r="H73" s="46" t="str">
        <f>IF($D72="","",VLOOKUP($D72,'[2]男雙 Prep'!$A$7:$V$38,9))</f>
        <v>台北縣</v>
      </c>
      <c r="I73" s="225"/>
      <c r="J73" s="77">
        <f>IF(I73="a",E72,IF(I73="b",E74,""))</f>
      </c>
      <c r="K73" s="188"/>
      <c r="L73" s="183"/>
      <c r="M73" s="184"/>
      <c r="N73" s="183"/>
      <c r="O73" s="184"/>
      <c r="P73" s="183"/>
      <c r="Q73" s="53"/>
      <c r="R73" s="185"/>
      <c r="T73" s="64" t="e">
        <f>#REF!</f>
        <v>#REF!</v>
      </c>
    </row>
    <row r="74" spans="1:20" s="186" customFormat="1" ht="12.75" customHeight="1">
      <c r="A74" s="181"/>
      <c r="B74" s="95"/>
      <c r="C74" s="95"/>
      <c r="D74" s="95"/>
      <c r="E74" s="140"/>
      <c r="F74" s="77"/>
      <c r="G74" s="280"/>
      <c r="H74" s="77"/>
      <c r="I74" s="189"/>
      <c r="J74" s="190">
        <f>UPPER(IF(OR(I75="a",I75="as"),E72,IF(OR(I75="b",I75="bs"),E76,)))</f>
      </c>
      <c r="K74" s="191"/>
      <c r="L74" s="183"/>
      <c r="M74" s="184"/>
      <c r="N74" s="183"/>
      <c r="O74" s="184"/>
      <c r="P74" s="183"/>
      <c r="Q74" s="53"/>
      <c r="R74" s="185"/>
      <c r="T74" s="64" t="e">
        <f>#REF!</f>
        <v>#REF!</v>
      </c>
    </row>
    <row r="75" spans="1:20" s="186" customFormat="1" ht="12.75" customHeight="1">
      <c r="A75" s="181"/>
      <c r="B75" s="59"/>
      <c r="C75" s="59"/>
      <c r="D75" s="59"/>
      <c r="E75" s="192"/>
      <c r="F75" s="183"/>
      <c r="G75" s="282"/>
      <c r="H75" s="61" t="s">
        <v>13</v>
      </c>
      <c r="I75" s="226"/>
      <c r="J75" s="194">
        <f>UPPER(IF(OR(I75="a",I75="as"),E73,IF(OR(I75="b",I75="bs"),E77,)))</f>
      </c>
      <c r="K75" s="227"/>
      <c r="L75" s="77"/>
      <c r="M75" s="188"/>
      <c r="N75" s="183"/>
      <c r="O75" s="184"/>
      <c r="P75" s="183"/>
      <c r="Q75" s="53"/>
      <c r="R75" s="185"/>
      <c r="T75" s="64" t="e">
        <f>#REF!</f>
        <v>#REF!</v>
      </c>
    </row>
    <row r="76" spans="1:20" s="186" customFormat="1" ht="12.75" customHeight="1">
      <c r="A76" s="181">
        <v>18</v>
      </c>
      <c r="B76" s="46">
        <f>IF($D76="","",VLOOKUP($D76,'[2]男雙 Prep'!$A$7:$V$38,20))</f>
      </c>
      <c r="C76" s="46">
        <f>IF($D76="","",VLOOKUP($D76,'[2]男雙 Prep'!$A$7:$V$38,21))</f>
      </c>
      <c r="D76" s="47"/>
      <c r="E76" s="48" t="s">
        <v>134</v>
      </c>
      <c r="F76" s="46">
        <f>IF($D76="","",VLOOKUP($D76,'[2]男雙 Prep'!$A$7:$V$38,3))</f>
      </c>
      <c r="G76" s="75"/>
      <c r="H76" s="46">
        <f>IF($D76="","",VLOOKUP($D76,'[2]男雙 Prep'!$A$7:$V$38,4))</f>
      </c>
      <c r="I76" s="196"/>
      <c r="J76" s="77"/>
      <c r="K76" s="197"/>
      <c r="L76" s="98"/>
      <c r="M76" s="191"/>
      <c r="N76" s="183"/>
      <c r="O76" s="184"/>
      <c r="P76" s="183"/>
      <c r="Q76" s="53"/>
      <c r="R76" s="185"/>
      <c r="T76" s="64" t="e">
        <f>#REF!</f>
        <v>#REF!</v>
      </c>
    </row>
    <row r="77" spans="1:20" s="186" customFormat="1" ht="12.75" customHeight="1">
      <c r="A77" s="181"/>
      <c r="B77" s="95"/>
      <c r="C77" s="95"/>
      <c r="D77" s="95"/>
      <c r="E77" s="48" t="s">
        <v>134</v>
      </c>
      <c r="F77" s="46">
        <f>IF($D76="","",VLOOKUP($D76,'[2]男雙 Prep'!$A$7:$V$38,8))</f>
      </c>
      <c r="G77" s="75"/>
      <c r="H77" s="46">
        <f>IF($D76="","",VLOOKUP($D76,'[2]男雙 Prep'!$A$7:$V$38,9))</f>
      </c>
      <c r="I77" s="225"/>
      <c r="J77" s="77"/>
      <c r="K77" s="197"/>
      <c r="L77" s="198"/>
      <c r="M77" s="228"/>
      <c r="N77" s="183"/>
      <c r="O77" s="184"/>
      <c r="P77" s="183"/>
      <c r="Q77" s="53"/>
      <c r="R77" s="185"/>
      <c r="T77" s="64" t="e">
        <f>#REF!</f>
        <v>#REF!</v>
      </c>
    </row>
    <row r="78" spans="1:20" s="186" customFormat="1" ht="11.25" customHeight="1">
      <c r="A78" s="181"/>
      <c r="B78" s="95"/>
      <c r="C78" s="95"/>
      <c r="D78" s="200"/>
      <c r="E78" s="140"/>
      <c r="F78" s="77"/>
      <c r="G78" s="76"/>
      <c r="H78" s="77"/>
      <c r="I78" s="201"/>
      <c r="J78" s="282" t="s">
        <v>603</v>
      </c>
      <c r="K78" s="283"/>
      <c r="L78" s="190">
        <f>UPPER(IF(OR(K79="a",K79="as"),J74,IF(OR(K79="b",K79="bs"),J82,)))</f>
      </c>
      <c r="M78" s="188"/>
      <c r="N78" s="183"/>
      <c r="O78" s="184"/>
      <c r="P78" s="183"/>
      <c r="Q78" s="53"/>
      <c r="R78" s="185"/>
      <c r="T78" s="64" t="e">
        <f>#REF!</f>
        <v>#REF!</v>
      </c>
    </row>
    <row r="79" spans="1:20" s="186" customFormat="1" ht="11.25" customHeight="1">
      <c r="A79" s="181"/>
      <c r="B79" s="59"/>
      <c r="C79" s="59"/>
      <c r="D79" s="69"/>
      <c r="E79" s="192"/>
      <c r="F79" s="183"/>
      <c r="G79" s="203"/>
      <c r="H79" s="183"/>
      <c r="I79" s="204"/>
      <c r="J79" s="282"/>
      <c r="K79" s="283"/>
      <c r="L79" s="194">
        <f>UPPER(IF(OR(K79="a",K79="as"),J75,IF(OR(K79="b",K79="bs"),J83,)))</f>
      </c>
      <c r="M79" s="227"/>
      <c r="N79" s="77"/>
      <c r="O79" s="188"/>
      <c r="P79" s="183"/>
      <c r="Q79" s="53"/>
      <c r="R79" s="185"/>
      <c r="T79" s="64" t="e">
        <f>#REF!</f>
        <v>#REF!</v>
      </c>
    </row>
    <row r="80" spans="1:20" s="186" customFormat="1" ht="12.75" customHeight="1">
      <c r="A80" s="181">
        <v>19</v>
      </c>
      <c r="B80" s="46"/>
      <c r="C80" s="46"/>
      <c r="D80" s="47">
        <v>16</v>
      </c>
      <c r="E80" s="48" t="str">
        <f>UPPER(IF($D80="","",VLOOKUP($D80,'[2]男雙 Prep'!$A$7:$V$38,2)))</f>
        <v>陳智遠</v>
      </c>
      <c r="F80" s="46"/>
      <c r="G80" s="75"/>
      <c r="H80" s="46" t="str">
        <f>IF($D80="","",VLOOKUP($D80,'[2]男雙 Prep'!$A$7:$V$38,4))</f>
        <v>高雄市</v>
      </c>
      <c r="I80" s="182"/>
      <c r="J80" s="282"/>
      <c r="K80" s="283"/>
      <c r="L80" s="183"/>
      <c r="M80" s="197"/>
      <c r="N80" s="98"/>
      <c r="O80" s="188"/>
      <c r="P80" s="183"/>
      <c r="Q80" s="53"/>
      <c r="R80" s="185"/>
      <c r="T80" s="64" t="e">
        <f>#REF!</f>
        <v>#REF!</v>
      </c>
    </row>
    <row r="81" spans="1:20" s="186" customFormat="1" ht="12.75" customHeight="1" thickBot="1">
      <c r="A81" s="181"/>
      <c r="B81" s="95"/>
      <c r="C81" s="95"/>
      <c r="D81" s="95"/>
      <c r="E81" s="48" t="str">
        <f>UPPER(IF($D80="","",VLOOKUP($D80,'[2]男雙 Prep'!$A$7:$V$38,7)))</f>
        <v>高逸平</v>
      </c>
      <c r="F81" s="46"/>
      <c r="G81" s="75"/>
      <c r="H81" s="46" t="str">
        <f>IF($D80="","",VLOOKUP($D80,'[2]男雙 Prep'!$A$7:$V$38,9))</f>
        <v>高雄市</v>
      </c>
      <c r="I81" s="225"/>
      <c r="J81" s="77">
        <f>IF(I81="a",E80,IF(I81="b",E82,""))</f>
      </c>
      <c r="K81" s="197"/>
      <c r="L81" s="183"/>
      <c r="M81" s="197"/>
      <c r="N81" s="77"/>
      <c r="O81" s="188"/>
      <c r="P81" s="183"/>
      <c r="Q81" s="53"/>
      <c r="R81" s="185"/>
      <c r="T81" s="84" t="e">
        <f>#REF!</f>
        <v>#REF!</v>
      </c>
    </row>
    <row r="82" spans="1:18" s="186" customFormat="1" ht="12.75" customHeight="1">
      <c r="A82" s="181"/>
      <c r="B82" s="95"/>
      <c r="C82" s="95"/>
      <c r="D82" s="200"/>
      <c r="E82" s="140"/>
      <c r="F82" s="77"/>
      <c r="G82" s="280" t="s">
        <v>467</v>
      </c>
      <c r="H82" s="77"/>
      <c r="I82" s="189"/>
      <c r="J82" s="190">
        <f>UPPER(IF(OR(I83="a",I83="as"),E80,IF(OR(I83="b",I83="bs"),E84,)))</f>
      </c>
      <c r="K82" s="205"/>
      <c r="L82" s="183"/>
      <c r="M82" s="197"/>
      <c r="N82" s="77"/>
      <c r="O82" s="188"/>
      <c r="P82" s="183"/>
      <c r="Q82" s="53"/>
      <c r="R82" s="185"/>
    </row>
    <row r="83" spans="1:18" s="186" customFormat="1" ht="12.75" customHeight="1">
      <c r="A83" s="181"/>
      <c r="B83" s="59"/>
      <c r="C83" s="59"/>
      <c r="D83" s="69"/>
      <c r="E83" s="192"/>
      <c r="F83" s="183"/>
      <c r="G83" s="282"/>
      <c r="H83" s="61" t="s">
        <v>13</v>
      </c>
      <c r="I83" s="226"/>
      <c r="J83" s="194">
        <f>UPPER(IF(OR(I83="a",I83="as"),E81,IF(OR(I83="b",I83="bs"),E85,)))</f>
      </c>
      <c r="K83" s="229"/>
      <c r="L83" s="77"/>
      <c r="M83" s="197"/>
      <c r="N83" s="77"/>
      <c r="O83" s="188"/>
      <c r="P83" s="183"/>
      <c r="Q83" s="53"/>
      <c r="R83" s="185"/>
    </row>
    <row r="84" spans="1:18" s="186" customFormat="1" ht="12.75" customHeight="1">
      <c r="A84" s="181">
        <v>20</v>
      </c>
      <c r="B84" s="46"/>
      <c r="C84" s="46"/>
      <c r="D84" s="47">
        <v>19</v>
      </c>
      <c r="E84" s="48" t="str">
        <f>UPPER(IF($D84="","",VLOOKUP($D84,'[2]男雙 Prep'!$A$7:$V$38,2)))</f>
        <v>李坤宗</v>
      </c>
      <c r="F84" s="46"/>
      <c r="G84" s="75"/>
      <c r="H84" s="46" t="str">
        <f>IF($D84="","",VLOOKUP($D84,'[2]男雙 Prep'!$A$7:$V$38,4))</f>
        <v>台中市</v>
      </c>
      <c r="I84" s="196"/>
      <c r="J84" s="77"/>
      <c r="K84" s="188"/>
      <c r="L84" s="98"/>
      <c r="M84" s="205"/>
      <c r="N84" s="77"/>
      <c r="O84" s="188"/>
      <c r="P84" s="183"/>
      <c r="Q84" s="53"/>
      <c r="R84" s="185"/>
    </row>
    <row r="85" spans="1:18" s="186" customFormat="1" ht="12.75" customHeight="1">
      <c r="A85" s="181"/>
      <c r="B85" s="95"/>
      <c r="C85" s="95"/>
      <c r="D85" s="95"/>
      <c r="E85" s="48" t="str">
        <f>UPPER(IF($D84="","",VLOOKUP($D84,'[2]男雙 Prep'!$A$7:$V$38,7)))</f>
        <v>李清欣</v>
      </c>
      <c r="F85" s="46"/>
      <c r="G85" s="75"/>
      <c r="H85" s="46" t="str">
        <f>IF($D84="","",VLOOKUP($D84,'[2]男雙 Prep'!$A$7:$V$38,9))</f>
        <v>台中市</v>
      </c>
      <c r="I85" s="225"/>
      <c r="J85" s="77"/>
      <c r="K85" s="188"/>
      <c r="L85" s="198"/>
      <c r="M85" s="230"/>
      <c r="N85" s="77"/>
      <c r="O85" s="188"/>
      <c r="P85" s="183"/>
      <c r="Q85" s="53"/>
      <c r="R85" s="185"/>
    </row>
    <row r="86" spans="1:18" s="186" customFormat="1" ht="11.25" customHeight="1">
      <c r="A86" s="181"/>
      <c r="B86" s="95"/>
      <c r="C86" s="95"/>
      <c r="D86" s="95"/>
      <c r="E86" s="140"/>
      <c r="F86" s="77"/>
      <c r="G86" s="76"/>
      <c r="H86" s="77"/>
      <c r="I86" s="201"/>
      <c r="J86" s="183"/>
      <c r="K86" s="184"/>
      <c r="L86" s="77"/>
      <c r="M86" s="202"/>
      <c r="N86" s="190">
        <f>UPPER(IF(OR(M87="a",M87="as"),L78,IF(OR(M87="b",M87="bs"),L94,)))</f>
      </c>
      <c r="O86" s="188"/>
      <c r="P86" s="183"/>
      <c r="Q86" s="53"/>
      <c r="R86" s="185"/>
    </row>
    <row r="87" spans="1:18" s="186" customFormat="1" ht="11.25" customHeight="1">
      <c r="A87" s="181"/>
      <c r="B87" s="59"/>
      <c r="C87" s="59"/>
      <c r="D87" s="59"/>
      <c r="E87" s="192"/>
      <c r="F87" s="183"/>
      <c r="G87" s="203"/>
      <c r="H87" s="183"/>
      <c r="I87" s="204"/>
      <c r="J87" s="183"/>
      <c r="K87" s="184"/>
      <c r="L87" s="282" t="s">
        <v>470</v>
      </c>
      <c r="M87" s="283"/>
      <c r="N87" s="194">
        <f>UPPER(IF(OR(M87="a",M87="as"),L79,IF(OR(M87="b",M87="bs"),L95,)))</f>
      </c>
      <c r="O87" s="227"/>
      <c r="P87" s="77"/>
      <c r="Q87" s="123"/>
      <c r="R87" s="185"/>
    </row>
    <row r="88" spans="1:18" s="186" customFormat="1" ht="12.75" customHeight="1">
      <c r="A88" s="181">
        <v>21</v>
      </c>
      <c r="B88" s="46"/>
      <c r="C88" s="46"/>
      <c r="D88" s="47">
        <v>13</v>
      </c>
      <c r="E88" s="48" t="str">
        <f>UPPER(IF($D88="","",VLOOKUP($D88,'[2]男雙 Prep'!$A$7:$V$38,2)))</f>
        <v>陳偉成</v>
      </c>
      <c r="F88" s="46"/>
      <c r="G88" s="75"/>
      <c r="H88" s="46" t="str">
        <f>IF($D88="","",VLOOKUP($D88,'[2]男雙 Prep'!$A$7:$V$38,4))</f>
        <v>台中市</v>
      </c>
      <c r="I88" s="182"/>
      <c r="J88" s="183"/>
      <c r="K88" s="184"/>
      <c r="L88" s="282"/>
      <c r="M88" s="283"/>
      <c r="N88" s="183"/>
      <c r="O88" s="197"/>
      <c r="P88" s="183"/>
      <c r="Q88" s="123"/>
      <c r="R88" s="185"/>
    </row>
    <row r="89" spans="1:18" s="186" customFormat="1" ht="12.75" customHeight="1">
      <c r="A89" s="181"/>
      <c r="B89" s="95"/>
      <c r="C89" s="95"/>
      <c r="D89" s="95"/>
      <c r="E89" s="48" t="str">
        <f>UPPER(IF($D88="","",VLOOKUP($D88,'[2]男雙 Prep'!$A$7:$V$38,7)))</f>
        <v>何錦潭</v>
      </c>
      <c r="F89" s="46"/>
      <c r="G89" s="75"/>
      <c r="H89" s="46" t="str">
        <f>IF($D88="","",VLOOKUP($D88,'[2]男雙 Prep'!$A$7:$V$38,9))</f>
        <v>台中市</v>
      </c>
      <c r="I89" s="225"/>
      <c r="J89" s="77">
        <f>IF(I89="a",E88,IF(I89="b",E90,""))</f>
      </c>
      <c r="K89" s="188"/>
      <c r="L89" s="183"/>
      <c r="M89" s="197"/>
      <c r="N89" s="183"/>
      <c r="O89" s="197"/>
      <c r="P89" s="183"/>
      <c r="Q89" s="123"/>
      <c r="R89" s="185"/>
    </row>
    <row r="90" spans="1:18" s="186" customFormat="1" ht="12.75" customHeight="1">
      <c r="A90" s="181"/>
      <c r="B90" s="95"/>
      <c r="C90" s="95"/>
      <c r="D90" s="95"/>
      <c r="E90" s="140"/>
      <c r="F90" s="77"/>
      <c r="G90" s="280" t="s">
        <v>468</v>
      </c>
      <c r="H90" s="77"/>
      <c r="I90" s="189"/>
      <c r="J90" s="190">
        <f>UPPER(IF(OR(I91="a",I91="as"),E88,IF(OR(I91="b",I91="bs"),E92,)))</f>
      </c>
      <c r="K90" s="191"/>
      <c r="L90" s="183"/>
      <c r="M90" s="197"/>
      <c r="N90" s="183"/>
      <c r="O90" s="197"/>
      <c r="P90" s="183"/>
      <c r="Q90" s="123"/>
      <c r="R90" s="185"/>
    </row>
    <row r="91" spans="1:18" s="186" customFormat="1" ht="12.75" customHeight="1">
      <c r="A91" s="181"/>
      <c r="B91" s="59"/>
      <c r="C91" s="59"/>
      <c r="D91" s="59"/>
      <c r="E91" s="192"/>
      <c r="F91" s="183"/>
      <c r="G91" s="282"/>
      <c r="H91" s="61" t="s">
        <v>13</v>
      </c>
      <c r="I91" s="226"/>
      <c r="J91" s="194">
        <f>UPPER(IF(OR(I91="a",I91="as"),E89,IF(OR(I91="b",I91="bs"),E93,)))</f>
      </c>
      <c r="K91" s="227"/>
      <c r="L91" s="77"/>
      <c r="M91" s="197"/>
      <c r="N91" s="183"/>
      <c r="O91" s="197"/>
      <c r="P91" s="183"/>
      <c r="Q91" s="123"/>
      <c r="R91" s="185"/>
    </row>
    <row r="92" spans="1:18" s="186" customFormat="1" ht="12.75" customHeight="1">
      <c r="A92" s="181">
        <v>22</v>
      </c>
      <c r="B92" s="46"/>
      <c r="C92" s="46"/>
      <c r="D92" s="47">
        <v>11</v>
      </c>
      <c r="E92" s="48" t="str">
        <f>UPPER(IF($D92="","",VLOOKUP($D92,'[2]男雙 Prep'!$A$7:$V$38,2)))</f>
        <v>劉才生</v>
      </c>
      <c r="F92" s="46"/>
      <c r="G92" s="75"/>
      <c r="H92" s="46" t="str">
        <f>IF($D92="","",VLOOKUP($D92,'[2]男雙 Prep'!$A$7:$V$38,4))</f>
        <v>台中縣</v>
      </c>
      <c r="I92" s="196"/>
      <c r="J92" s="77"/>
      <c r="K92" s="197"/>
      <c r="L92" s="98"/>
      <c r="M92" s="205"/>
      <c r="N92" s="183"/>
      <c r="O92" s="197"/>
      <c r="P92" s="183"/>
      <c r="Q92" s="123"/>
      <c r="R92" s="185"/>
    </row>
    <row r="93" spans="1:18" s="186" customFormat="1" ht="12.75" customHeight="1">
      <c r="A93" s="181"/>
      <c r="B93" s="95"/>
      <c r="C93" s="95"/>
      <c r="D93" s="95"/>
      <c r="E93" s="48" t="str">
        <f>UPPER(IF($D92="","",VLOOKUP($D92,'[2]男雙 Prep'!$A$7:$V$38,7)))</f>
        <v>黃文明</v>
      </c>
      <c r="F93" s="46"/>
      <c r="G93" s="75"/>
      <c r="H93" s="46" t="str">
        <f>IF($D92="","",VLOOKUP($D92,'[2]男雙 Prep'!$A$7:$V$38,9))</f>
        <v>台中縣</v>
      </c>
      <c r="I93" s="225"/>
      <c r="J93" s="77"/>
      <c r="K93" s="197"/>
      <c r="L93" s="198"/>
      <c r="M93" s="230"/>
      <c r="N93" s="183"/>
      <c r="O93" s="197"/>
      <c r="P93" s="183"/>
      <c r="Q93" s="123"/>
      <c r="R93" s="185"/>
    </row>
    <row r="94" spans="1:18" s="186" customFormat="1" ht="11.25" customHeight="1">
      <c r="A94" s="181"/>
      <c r="B94" s="95"/>
      <c r="C94" s="95"/>
      <c r="D94" s="200"/>
      <c r="E94" s="140"/>
      <c r="F94" s="77"/>
      <c r="G94" s="76"/>
      <c r="H94" s="77"/>
      <c r="I94" s="201"/>
      <c r="J94" s="282" t="s">
        <v>604</v>
      </c>
      <c r="K94" s="283"/>
      <c r="L94" s="190">
        <f>UPPER(IF(OR(K95="a",K95="as"),J90,IF(OR(K95="b",K95="bs"),J98,)))</f>
      </c>
      <c r="M94" s="197"/>
      <c r="N94" s="183"/>
      <c r="O94" s="197"/>
      <c r="P94" s="183"/>
      <c r="Q94" s="123"/>
      <c r="R94" s="185"/>
    </row>
    <row r="95" spans="1:18" s="186" customFormat="1" ht="11.25" customHeight="1">
      <c r="A95" s="181"/>
      <c r="B95" s="59"/>
      <c r="C95" s="59"/>
      <c r="D95" s="69"/>
      <c r="E95" s="192"/>
      <c r="F95" s="183"/>
      <c r="G95" s="203"/>
      <c r="H95" s="183"/>
      <c r="I95" s="204"/>
      <c r="J95" s="282"/>
      <c r="K95" s="283"/>
      <c r="L95" s="194">
        <f>UPPER(IF(OR(K95="a",K95="as"),J91,IF(OR(K95="b",K95="bs"),J99,)))</f>
      </c>
      <c r="M95" s="229"/>
      <c r="N95" s="77"/>
      <c r="O95" s="197"/>
      <c r="P95" s="183"/>
      <c r="Q95" s="123"/>
      <c r="R95" s="185"/>
    </row>
    <row r="96" spans="1:18" s="186" customFormat="1" ht="12.75" customHeight="1">
      <c r="A96" s="181">
        <v>23</v>
      </c>
      <c r="B96" s="46">
        <f>IF($D96="","",VLOOKUP($D96,'[2]男雙 Prep'!$A$7:$V$38,20))</f>
      </c>
      <c r="C96" s="46">
        <f>IF($D96="","",VLOOKUP($D96,'[2]男雙 Prep'!$A$7:$V$38,21))</f>
      </c>
      <c r="D96" s="47"/>
      <c r="E96" s="48" t="s">
        <v>134</v>
      </c>
      <c r="F96" s="46">
        <f>IF($D96="","",VLOOKUP($D96,'[2]男雙 Prep'!$A$7:$V$38,3))</f>
      </c>
      <c r="G96" s="75"/>
      <c r="H96" s="46">
        <f>IF($D96="","",VLOOKUP($D96,'[2]男雙 Prep'!$A$7:$V$38,4))</f>
      </c>
      <c r="I96" s="182"/>
      <c r="J96" s="282"/>
      <c r="K96" s="283"/>
      <c r="L96" s="183"/>
      <c r="M96" s="208"/>
      <c r="N96" s="98"/>
      <c r="O96" s="197"/>
      <c r="P96" s="183"/>
      <c r="Q96" s="123"/>
      <c r="R96" s="185"/>
    </row>
    <row r="97" spans="1:18" s="186" customFormat="1" ht="12.75" customHeight="1">
      <c r="A97" s="181"/>
      <c r="B97" s="95"/>
      <c r="C97" s="95"/>
      <c r="D97" s="95"/>
      <c r="E97" s="48" t="s">
        <v>134</v>
      </c>
      <c r="F97" s="46">
        <f>IF($D96="","",VLOOKUP($D96,'[2]男雙 Prep'!$A$7:$V$38,8))</f>
      </c>
      <c r="G97" s="75"/>
      <c r="H97" s="46">
        <f>IF($D96="","",VLOOKUP($D96,'[2]男雙 Prep'!$A$7:$V$38,9))</f>
      </c>
      <c r="I97" s="225"/>
      <c r="J97" s="77">
        <f>IF(I97="a",E96,IF(I97="b",E98,""))</f>
      </c>
      <c r="K97" s="197"/>
      <c r="L97" s="183"/>
      <c r="M97" s="188"/>
      <c r="N97" s="77"/>
      <c r="O97" s="197"/>
      <c r="P97" s="183"/>
      <c r="Q97" s="123"/>
      <c r="R97" s="185"/>
    </row>
    <row r="98" spans="1:18" s="186" customFormat="1" ht="12.75" customHeight="1">
      <c r="A98" s="181"/>
      <c r="B98" s="95"/>
      <c r="C98" s="95"/>
      <c r="D98" s="200"/>
      <c r="E98" s="140"/>
      <c r="F98" s="77"/>
      <c r="G98" s="280"/>
      <c r="H98" s="77"/>
      <c r="I98" s="189"/>
      <c r="J98" s="190">
        <f>UPPER(IF(OR(I99="a",I99="as"),E96,IF(OR(I99="b",I99="bs"),E100,)))</f>
      </c>
      <c r="K98" s="205"/>
      <c r="L98" s="183"/>
      <c r="M98" s="188"/>
      <c r="N98" s="77"/>
      <c r="O98" s="197"/>
      <c r="P98" s="183"/>
      <c r="Q98" s="123"/>
      <c r="R98" s="185"/>
    </row>
    <row r="99" spans="1:18" s="186" customFormat="1" ht="12.75" customHeight="1">
      <c r="A99" s="181"/>
      <c r="B99" s="59"/>
      <c r="C99" s="59"/>
      <c r="D99" s="69"/>
      <c r="E99" s="192"/>
      <c r="F99" s="183"/>
      <c r="G99" s="282"/>
      <c r="H99" s="61" t="s">
        <v>13</v>
      </c>
      <c r="I99" s="226"/>
      <c r="J99" s="194">
        <f>UPPER(IF(OR(I99="a",I99="as"),E97,IF(OR(I99="b",I99="bs"),E101,)))</f>
      </c>
      <c r="K99" s="229"/>
      <c r="L99" s="77"/>
      <c r="M99" s="188"/>
      <c r="N99" s="77"/>
      <c r="O99" s="197"/>
      <c r="P99" s="183"/>
      <c r="Q99" s="123"/>
      <c r="R99" s="185"/>
    </row>
    <row r="100" spans="1:18" s="186" customFormat="1" ht="12.75" customHeight="1">
      <c r="A100" s="181">
        <v>24</v>
      </c>
      <c r="B100" s="46" t="s">
        <v>38</v>
      </c>
      <c r="C100" s="46">
        <f>IF($D100="","",VLOOKUP($D100,'[2]男雙 Prep'!$A$7:$V$38,21))</f>
        <v>32</v>
      </c>
      <c r="D100" s="47">
        <v>3</v>
      </c>
      <c r="E100" s="48" t="str">
        <f>UPPER(IF($D100="","",VLOOKUP($D100,'[2]男雙 Prep'!$A$7:$V$38,2)))</f>
        <v>黃中興</v>
      </c>
      <c r="F100" s="46"/>
      <c r="G100" s="75"/>
      <c r="H100" s="46" t="str">
        <f>IF($D100="","",VLOOKUP($D100,'[2]男雙 Prep'!$A$7:$V$38,4))</f>
        <v>台北市</v>
      </c>
      <c r="I100" s="196"/>
      <c r="J100" s="77"/>
      <c r="K100" s="188"/>
      <c r="L100" s="98"/>
      <c r="M100" s="191"/>
      <c r="N100" s="77"/>
      <c r="O100" s="197"/>
      <c r="P100" s="183"/>
      <c r="Q100" s="123"/>
      <c r="R100" s="185"/>
    </row>
    <row r="101" spans="1:18" s="186" customFormat="1" ht="12.75" customHeight="1">
      <c r="A101" s="181"/>
      <c r="B101" s="95"/>
      <c r="C101" s="95"/>
      <c r="D101" s="95"/>
      <c r="E101" s="48" t="str">
        <f>UPPER(IF($D100="","",VLOOKUP($D100,'[2]男雙 Prep'!$A$7:$V$38,7)))</f>
        <v>王傑賢</v>
      </c>
      <c r="F101" s="46"/>
      <c r="G101" s="75"/>
      <c r="H101" s="46" t="str">
        <f>IF($D100="","",VLOOKUP($D100,'[2]男雙 Prep'!$A$7:$V$38,9))</f>
        <v>台北市</v>
      </c>
      <c r="I101" s="225"/>
      <c r="J101" s="77"/>
      <c r="K101" s="188"/>
      <c r="L101" s="198"/>
      <c r="M101" s="228"/>
      <c r="N101" s="77"/>
      <c r="O101" s="197"/>
      <c r="P101" s="183"/>
      <c r="Q101" s="123"/>
      <c r="R101" s="185"/>
    </row>
    <row r="102" spans="1:18" s="186" customFormat="1" ht="11.25" customHeight="1">
      <c r="A102" s="181"/>
      <c r="B102" s="95"/>
      <c r="C102" s="95"/>
      <c r="D102" s="200"/>
      <c r="E102" s="140"/>
      <c r="F102" s="77"/>
      <c r="G102" s="76"/>
      <c r="H102" s="77"/>
      <c r="I102" s="201"/>
      <c r="J102" s="183"/>
      <c r="K102" s="184"/>
      <c r="L102" s="77"/>
      <c r="M102" s="188"/>
      <c r="N102" s="188"/>
      <c r="O102" s="202"/>
      <c r="P102" s="190">
        <f>UPPER(IF(OR(O103="a",O103="as"),N86,IF(OR(O103="b",O103="bs"),N118,)))</f>
      </c>
      <c r="Q102" s="209"/>
      <c r="R102" s="185"/>
    </row>
    <row r="103" spans="1:18" s="186" customFormat="1" ht="11.25" customHeight="1">
      <c r="A103" s="181"/>
      <c r="B103" s="59"/>
      <c r="C103" s="59"/>
      <c r="D103" s="69"/>
      <c r="E103" s="192"/>
      <c r="F103" s="183"/>
      <c r="G103" s="203"/>
      <c r="H103" s="183"/>
      <c r="I103" s="204"/>
      <c r="J103" s="183"/>
      <c r="K103" s="184"/>
      <c r="L103" s="77"/>
      <c r="M103" s="188"/>
      <c r="N103" s="282" t="s">
        <v>472</v>
      </c>
      <c r="O103" s="283"/>
      <c r="P103" s="194">
        <f>UPPER(IF(OR(O103="a",O103="as"),N87,IF(OR(O103="b",O103="bs"),N119,)))</f>
      </c>
      <c r="Q103" s="210"/>
      <c r="R103" s="185"/>
    </row>
    <row r="104" spans="1:18" s="186" customFormat="1" ht="12.75" customHeight="1">
      <c r="A104" s="181">
        <v>25</v>
      </c>
      <c r="B104" s="46" t="s">
        <v>148</v>
      </c>
      <c r="C104" s="46">
        <f>IF($D104="","",VLOOKUP($D104,'[2]男雙 Prep'!$A$7:$V$38,21))</f>
        <v>54</v>
      </c>
      <c r="D104" s="47">
        <v>4</v>
      </c>
      <c r="E104" s="48" t="str">
        <f>UPPER(IF($D104="","",VLOOKUP($D104,'[2]男雙 Prep'!$A$7:$V$38,2)))</f>
        <v>吳界明</v>
      </c>
      <c r="F104" s="46"/>
      <c r="G104" s="75"/>
      <c r="H104" s="46" t="str">
        <f>IF($D104="","",VLOOKUP($D104,'[2]男雙 Prep'!$A$7:$V$38,4))</f>
        <v>南投縣</v>
      </c>
      <c r="I104" s="182"/>
      <c r="J104" s="183"/>
      <c r="K104" s="184"/>
      <c r="L104" s="183"/>
      <c r="M104" s="184"/>
      <c r="N104" s="282"/>
      <c r="O104" s="283"/>
      <c r="P104" s="98"/>
      <c r="Q104" s="123"/>
      <c r="R104" s="185"/>
    </row>
    <row r="105" spans="1:18" s="186" customFormat="1" ht="12.75" customHeight="1">
      <c r="A105" s="181"/>
      <c r="B105" s="95"/>
      <c r="C105" s="95"/>
      <c r="D105" s="95"/>
      <c r="E105" s="48" t="str">
        <f>UPPER(IF($D104="","",VLOOKUP($D104,'[2]男雙 Prep'!$A$7:$V$38,7)))</f>
        <v>許元鴻</v>
      </c>
      <c r="F105" s="46"/>
      <c r="G105" s="75"/>
      <c r="H105" s="46" t="str">
        <f>IF($D104="","",VLOOKUP($D104,'[2]男雙 Prep'!$A$7:$V$38,9))</f>
        <v>南投縣</v>
      </c>
      <c r="I105" s="225"/>
      <c r="J105" s="77">
        <f>IF(I105="a",E104,IF(I105="b",E106,""))</f>
      </c>
      <c r="K105" s="188"/>
      <c r="L105" s="183"/>
      <c r="M105" s="184"/>
      <c r="N105" s="183"/>
      <c r="O105" s="197"/>
      <c r="P105" s="198"/>
      <c r="Q105" s="209"/>
      <c r="R105" s="185"/>
    </row>
    <row r="106" spans="1:18" s="186" customFormat="1" ht="12.75" customHeight="1">
      <c r="A106" s="181"/>
      <c r="B106" s="95"/>
      <c r="C106" s="95"/>
      <c r="D106" s="200"/>
      <c r="E106" s="140"/>
      <c r="F106" s="77"/>
      <c r="G106" s="280"/>
      <c r="H106" s="77"/>
      <c r="I106" s="189"/>
      <c r="J106" s="190">
        <f>UPPER(IF(OR(I107="a",I107="as"),E104,IF(OR(I107="b",I107="bs"),E108,)))</f>
      </c>
      <c r="K106" s="191"/>
      <c r="L106" s="183"/>
      <c r="M106" s="184"/>
      <c r="N106" s="183"/>
      <c r="O106" s="197"/>
      <c r="P106" s="183"/>
      <c r="Q106" s="123"/>
      <c r="R106" s="185"/>
    </row>
    <row r="107" spans="1:18" s="186" customFormat="1" ht="12.75" customHeight="1">
      <c r="A107" s="181"/>
      <c r="B107" s="59"/>
      <c r="C107" s="59"/>
      <c r="D107" s="69"/>
      <c r="E107" s="192"/>
      <c r="F107" s="183"/>
      <c r="G107" s="282"/>
      <c r="H107" s="61" t="s">
        <v>13</v>
      </c>
      <c r="I107" s="226"/>
      <c r="J107" s="194">
        <f>UPPER(IF(OR(I107="a",I107="as"),E105,IF(OR(I107="b",I107="bs"),E109,)))</f>
      </c>
      <c r="K107" s="227"/>
      <c r="L107" s="77"/>
      <c r="M107" s="188"/>
      <c r="N107" s="183"/>
      <c r="O107" s="197"/>
      <c r="P107" s="183"/>
      <c r="Q107" s="123"/>
      <c r="R107" s="185"/>
    </row>
    <row r="108" spans="1:18" s="186" customFormat="1" ht="12.75" customHeight="1">
      <c r="A108" s="181">
        <v>26</v>
      </c>
      <c r="B108" s="46">
        <f>IF($D108="","",VLOOKUP($D108,'[2]男雙 Prep'!$A$7:$V$38,20))</f>
      </c>
      <c r="C108" s="46">
        <f>IF($D108="","",VLOOKUP($D108,'[2]男雙 Prep'!$A$7:$V$38,21))</f>
      </c>
      <c r="D108" s="47"/>
      <c r="E108" s="48" t="s">
        <v>134</v>
      </c>
      <c r="F108" s="46">
        <f>IF($D108="","",VLOOKUP($D108,'[2]男雙 Prep'!$A$7:$V$38,3))</f>
      </c>
      <c r="G108" s="75"/>
      <c r="H108" s="46">
        <f>IF($D108="","",VLOOKUP($D108,'[2]男雙 Prep'!$A$7:$V$38,4))</f>
      </c>
      <c r="I108" s="196"/>
      <c r="J108" s="77"/>
      <c r="K108" s="197"/>
      <c r="L108" s="98"/>
      <c r="M108" s="191"/>
      <c r="N108" s="183"/>
      <c r="O108" s="197"/>
      <c r="P108" s="183"/>
      <c r="Q108" s="123"/>
      <c r="R108" s="185"/>
    </row>
    <row r="109" spans="1:18" s="186" customFormat="1" ht="12.75" customHeight="1">
      <c r="A109" s="181"/>
      <c r="B109" s="95"/>
      <c r="C109" s="95"/>
      <c r="D109" s="95"/>
      <c r="E109" s="48" t="s">
        <v>134</v>
      </c>
      <c r="F109" s="46">
        <f>IF($D108="","",VLOOKUP($D108,'[2]男雙 Prep'!$A$7:$V$38,8))</f>
      </c>
      <c r="G109" s="75"/>
      <c r="H109" s="46">
        <f>IF($D108="","",VLOOKUP($D108,'[2]男雙 Prep'!$A$7:$V$38,9))</f>
      </c>
      <c r="I109" s="225"/>
      <c r="J109" s="77"/>
      <c r="K109" s="197"/>
      <c r="L109" s="198"/>
      <c r="M109" s="228"/>
      <c r="N109" s="183"/>
      <c r="O109" s="197"/>
      <c r="P109" s="183"/>
      <c r="Q109" s="123"/>
      <c r="R109" s="185"/>
    </row>
    <row r="110" spans="1:18" s="186" customFormat="1" ht="11.25" customHeight="1">
      <c r="A110" s="181"/>
      <c r="B110" s="95"/>
      <c r="C110" s="95"/>
      <c r="D110" s="200"/>
      <c r="E110" s="140"/>
      <c r="F110" s="77"/>
      <c r="G110" s="76"/>
      <c r="H110" s="77"/>
      <c r="I110" s="201"/>
      <c r="J110" s="282" t="s">
        <v>605</v>
      </c>
      <c r="K110" s="283"/>
      <c r="L110" s="190">
        <f>UPPER(IF(OR(K111="a",K111="as"),J106,IF(OR(K111="b",K111="bs"),J114,)))</f>
      </c>
      <c r="M110" s="188"/>
      <c r="N110" s="183"/>
      <c r="O110" s="197"/>
      <c r="P110" s="183"/>
      <c r="Q110" s="123"/>
      <c r="R110" s="185"/>
    </row>
    <row r="111" spans="1:18" s="186" customFormat="1" ht="11.25" customHeight="1">
      <c r="A111" s="181"/>
      <c r="B111" s="59"/>
      <c r="C111" s="59"/>
      <c r="D111" s="69"/>
      <c r="E111" s="192"/>
      <c r="F111" s="183"/>
      <c r="G111" s="203"/>
      <c r="H111" s="183"/>
      <c r="I111" s="204"/>
      <c r="J111" s="282"/>
      <c r="K111" s="283"/>
      <c r="L111" s="194">
        <f>UPPER(IF(OR(K111="a",K111="as"),J107,IF(OR(K111="b",K111="bs"),J115,)))</f>
      </c>
      <c r="M111" s="227"/>
      <c r="N111" s="77"/>
      <c r="O111" s="197"/>
      <c r="P111" s="183"/>
      <c r="Q111" s="123"/>
      <c r="R111" s="185"/>
    </row>
    <row r="112" spans="1:18" s="186" customFormat="1" ht="12.75" customHeight="1">
      <c r="A112" s="181">
        <v>27</v>
      </c>
      <c r="B112" s="46"/>
      <c r="C112" s="46"/>
      <c r="D112" s="47">
        <v>21</v>
      </c>
      <c r="E112" s="48" t="str">
        <f>UPPER(IF($D112="","",VLOOKUP($D112,'[2]男雙 Prep'!$A$7:$V$38,2)))</f>
        <v>董文抵</v>
      </c>
      <c r="F112" s="46"/>
      <c r="G112" s="75"/>
      <c r="H112" s="46" t="str">
        <f>IF($D112="","",VLOOKUP($D112,'[2]男雙 Prep'!$A$7:$V$38,4))</f>
        <v>台中市</v>
      </c>
      <c r="I112" s="182"/>
      <c r="J112" s="282"/>
      <c r="K112" s="283"/>
      <c r="L112" s="183"/>
      <c r="M112" s="197"/>
      <c r="N112" s="98"/>
      <c r="O112" s="197"/>
      <c r="P112" s="183"/>
      <c r="Q112" s="123"/>
      <c r="R112" s="185"/>
    </row>
    <row r="113" spans="1:18" s="186" customFormat="1" ht="12.75" customHeight="1">
      <c r="A113" s="181"/>
      <c r="B113" s="95"/>
      <c r="C113" s="95"/>
      <c r="D113" s="95"/>
      <c r="E113" s="48" t="str">
        <f>UPPER(IF($D112="","",VLOOKUP($D112,'[2]男雙 Prep'!$A$7:$V$38,7)))</f>
        <v>賴世宗</v>
      </c>
      <c r="F113" s="46"/>
      <c r="G113" s="75"/>
      <c r="H113" s="46" t="str">
        <f>IF($D112="","",VLOOKUP($D112,'[2]男雙 Prep'!$A$7:$V$38,9))</f>
        <v>台中市</v>
      </c>
      <c r="I113" s="225"/>
      <c r="J113" s="77">
        <f>IF(I113="a",E112,IF(I113="b",E114,""))</f>
      </c>
      <c r="K113" s="197"/>
      <c r="L113" s="183"/>
      <c r="M113" s="197"/>
      <c r="N113" s="77"/>
      <c r="O113" s="197"/>
      <c r="P113" s="183"/>
      <c r="Q113" s="123"/>
      <c r="R113" s="185"/>
    </row>
    <row r="114" spans="1:18" s="186" customFormat="1" ht="12.75" customHeight="1">
      <c r="A114" s="181"/>
      <c r="B114" s="95"/>
      <c r="C114" s="95"/>
      <c r="D114" s="95"/>
      <c r="E114" s="140"/>
      <c r="F114" s="77"/>
      <c r="G114" s="280" t="s">
        <v>469</v>
      </c>
      <c r="H114" s="77"/>
      <c r="I114" s="189"/>
      <c r="J114" s="190">
        <f>UPPER(IF(OR(I115="a",I115="as"),E112,IF(OR(I115="b",I115="bs"),E116,)))</f>
      </c>
      <c r="K114" s="205"/>
      <c r="L114" s="183"/>
      <c r="M114" s="197"/>
      <c r="N114" s="77"/>
      <c r="O114" s="197"/>
      <c r="P114" s="183"/>
      <c r="Q114" s="123"/>
      <c r="R114" s="185"/>
    </row>
    <row r="115" spans="1:18" s="186" customFormat="1" ht="12.75" customHeight="1">
      <c r="A115" s="181"/>
      <c r="B115" s="59"/>
      <c r="C115" s="59"/>
      <c r="D115" s="59"/>
      <c r="E115" s="192"/>
      <c r="F115" s="183"/>
      <c r="G115" s="282"/>
      <c r="H115" s="61" t="s">
        <v>13</v>
      </c>
      <c r="I115" s="226"/>
      <c r="J115" s="194">
        <f>UPPER(IF(OR(I115="a",I115="as"),E113,IF(OR(I115="b",I115="bs"),E117,)))</f>
      </c>
      <c r="K115" s="229"/>
      <c r="L115" s="77"/>
      <c r="M115" s="197"/>
      <c r="N115" s="77"/>
      <c r="O115" s="197"/>
      <c r="P115" s="183"/>
      <c r="Q115" s="123"/>
      <c r="R115" s="185"/>
    </row>
    <row r="116" spans="1:18" s="186" customFormat="1" ht="12.75" customHeight="1">
      <c r="A116" s="181">
        <v>28</v>
      </c>
      <c r="B116" s="46"/>
      <c r="C116" s="46"/>
      <c r="D116" s="47">
        <v>12</v>
      </c>
      <c r="E116" s="48" t="str">
        <f>UPPER(IF($D116="","",VLOOKUP($D116,'[2]男雙 Prep'!$A$7:$V$38,2)))</f>
        <v>陳志宏</v>
      </c>
      <c r="F116" s="46"/>
      <c r="G116" s="75"/>
      <c r="H116" s="46" t="str">
        <f>IF($D116="","",VLOOKUP($D116,'[2]男雙 Prep'!$A$7:$V$38,4))</f>
        <v>台北縣</v>
      </c>
      <c r="I116" s="196"/>
      <c r="J116" s="77"/>
      <c r="K116" s="188"/>
      <c r="L116" s="98"/>
      <c r="M116" s="205"/>
      <c r="N116" s="77"/>
      <c r="O116" s="197"/>
      <c r="P116" s="183"/>
      <c r="Q116" s="123"/>
      <c r="R116" s="185"/>
    </row>
    <row r="117" spans="1:18" s="186" customFormat="1" ht="12.75" customHeight="1">
      <c r="A117" s="181"/>
      <c r="B117" s="95"/>
      <c r="C117" s="95"/>
      <c r="D117" s="95"/>
      <c r="E117" s="48" t="str">
        <f>UPPER(IF($D116="","",VLOOKUP($D116,'[2]男雙 Prep'!$A$7:$V$38,7)))</f>
        <v>陳金來</v>
      </c>
      <c r="F117" s="46"/>
      <c r="G117" s="75"/>
      <c r="H117" s="46" t="str">
        <f>IF($D116="","",VLOOKUP($D116,'[2]男雙 Prep'!$A$7:$V$38,9))</f>
        <v>台北縣</v>
      </c>
      <c r="I117" s="225"/>
      <c r="J117" s="77"/>
      <c r="K117" s="188"/>
      <c r="L117" s="198"/>
      <c r="M117" s="230"/>
      <c r="N117" s="77"/>
      <c r="O117" s="197"/>
      <c r="P117" s="183"/>
      <c r="Q117" s="123"/>
      <c r="R117" s="185"/>
    </row>
    <row r="118" spans="1:18" s="186" customFormat="1" ht="11.25" customHeight="1">
      <c r="A118" s="181"/>
      <c r="B118" s="95"/>
      <c r="C118" s="95"/>
      <c r="D118" s="95"/>
      <c r="E118" s="140"/>
      <c r="F118" s="77"/>
      <c r="G118" s="76"/>
      <c r="H118" s="77"/>
      <c r="I118" s="201"/>
      <c r="J118" s="183"/>
      <c r="K118" s="184"/>
      <c r="L118" s="77"/>
      <c r="M118" s="202"/>
      <c r="N118" s="190">
        <f>UPPER(IF(OR(M119="a",M119="as"),L110,IF(OR(M119="b",M119="bs"),L126,)))</f>
      </c>
      <c r="O118" s="197"/>
      <c r="P118" s="183"/>
      <c r="Q118" s="123"/>
      <c r="R118" s="185"/>
    </row>
    <row r="119" spans="1:18" s="186" customFormat="1" ht="11.25" customHeight="1">
      <c r="A119" s="181"/>
      <c r="B119" s="59"/>
      <c r="C119" s="59"/>
      <c r="D119" s="59"/>
      <c r="E119" s="192"/>
      <c r="F119" s="183"/>
      <c r="G119" s="203"/>
      <c r="H119" s="183"/>
      <c r="I119" s="204"/>
      <c r="J119" s="183"/>
      <c r="K119" s="184"/>
      <c r="L119" s="282" t="s">
        <v>471</v>
      </c>
      <c r="M119" s="283"/>
      <c r="N119" s="194">
        <f>UPPER(IF(OR(M119="a",M119="as"),L111,IF(OR(M119="b",M119="bs"),L127,)))</f>
      </c>
      <c r="O119" s="229"/>
      <c r="P119" s="77"/>
      <c r="Q119" s="123"/>
      <c r="R119" s="185"/>
    </row>
    <row r="120" spans="1:18" s="186" customFormat="1" ht="12.75" customHeight="1">
      <c r="A120" s="181">
        <v>29</v>
      </c>
      <c r="B120" s="46"/>
      <c r="C120" s="46"/>
      <c r="D120" s="47">
        <v>15</v>
      </c>
      <c r="E120" s="48" t="str">
        <f>UPPER(IF($D120="","",VLOOKUP($D120,'[2]男雙 Prep'!$A$7:$V$38,2)))</f>
        <v>朱銘昱</v>
      </c>
      <c r="F120" s="46"/>
      <c r="G120" s="75"/>
      <c r="H120" s="46" t="str">
        <f>IF($D120="","",VLOOKUP($D120,'[2]男雙 Prep'!$A$7:$V$38,4))</f>
        <v>宜蘭縣</v>
      </c>
      <c r="I120" s="182"/>
      <c r="J120" s="183"/>
      <c r="K120" s="184"/>
      <c r="L120" s="282"/>
      <c r="M120" s="283"/>
      <c r="N120" s="183"/>
      <c r="O120" s="208"/>
      <c r="P120" s="183"/>
      <c r="Q120" s="53"/>
      <c r="R120" s="185"/>
    </row>
    <row r="121" spans="1:18" s="186" customFormat="1" ht="12.75" customHeight="1">
      <c r="A121" s="181"/>
      <c r="B121" s="95"/>
      <c r="C121" s="95"/>
      <c r="D121" s="95"/>
      <c r="E121" s="48" t="str">
        <f>UPPER(IF($D120="","",VLOOKUP($D120,'[2]男雙 Prep'!$A$7:$V$38,7)))</f>
        <v>林佶戍</v>
      </c>
      <c r="F121" s="46"/>
      <c r="G121" s="75"/>
      <c r="H121" s="46"/>
      <c r="I121" s="225"/>
      <c r="J121" s="77">
        <f>IF(I121="a",E120,IF(I121="b",E122,""))</f>
      </c>
      <c r="K121" s="188"/>
      <c r="L121" s="183"/>
      <c r="M121" s="197"/>
      <c r="N121" s="183"/>
      <c r="O121" s="188"/>
      <c r="P121" s="183"/>
      <c r="Q121" s="53"/>
      <c r="R121" s="185"/>
    </row>
    <row r="122" spans="1:18" s="186" customFormat="1" ht="12.75" customHeight="1">
      <c r="A122" s="181"/>
      <c r="B122" s="95"/>
      <c r="C122" s="95"/>
      <c r="D122" s="200"/>
      <c r="E122" s="140"/>
      <c r="F122" s="77"/>
      <c r="G122" s="280"/>
      <c r="H122" s="77"/>
      <c r="I122" s="189"/>
      <c r="J122" s="190">
        <f>UPPER(IF(OR(I123="a",I123="as"),E120,IF(OR(I123="b",I123="bs"),E124,)))</f>
      </c>
      <c r="K122" s="191"/>
      <c r="L122" s="183"/>
      <c r="M122" s="197"/>
      <c r="N122" s="183"/>
      <c r="O122" s="188"/>
      <c r="P122" s="183"/>
      <c r="Q122" s="53"/>
      <c r="R122" s="185"/>
    </row>
    <row r="123" spans="1:18" s="186" customFormat="1" ht="12.75" customHeight="1">
      <c r="A123" s="181"/>
      <c r="B123" s="59"/>
      <c r="C123" s="59"/>
      <c r="D123" s="69"/>
      <c r="E123" s="192"/>
      <c r="F123" s="183"/>
      <c r="G123" s="282"/>
      <c r="H123" s="61" t="s">
        <v>13</v>
      </c>
      <c r="I123" s="226"/>
      <c r="J123" s="194">
        <f>UPPER(IF(OR(I123="a",I123="as"),E121,IF(OR(I123="b",I123="bs"),E125,)))</f>
      </c>
      <c r="K123" s="227"/>
      <c r="L123" s="77"/>
      <c r="M123" s="197"/>
      <c r="N123" s="183"/>
      <c r="O123" s="188"/>
      <c r="P123" s="183"/>
      <c r="Q123" s="53"/>
      <c r="R123" s="185"/>
    </row>
    <row r="124" spans="1:18" s="186" customFormat="1" ht="12.75" customHeight="1">
      <c r="A124" s="181">
        <v>30</v>
      </c>
      <c r="B124" s="46">
        <f>IF($D124="","",VLOOKUP($D124,'[2]男雙 Prep'!$A$7:$V$38,20))</f>
      </c>
      <c r="C124" s="46">
        <f>IF($D124="","",VLOOKUP($D124,'[2]男雙 Prep'!$A$7:$V$38,21))</f>
      </c>
      <c r="D124" s="47"/>
      <c r="E124" s="48" t="s">
        <v>134</v>
      </c>
      <c r="F124" s="46">
        <f>IF($D124="","",VLOOKUP($D124,'[2]男雙 Prep'!$A$7:$V$38,3))</f>
      </c>
      <c r="G124" s="75"/>
      <c r="H124" s="46">
        <f>IF($D124="","",VLOOKUP($D124,'[2]男雙 Prep'!$A$7:$V$38,4))</f>
      </c>
      <c r="I124" s="196"/>
      <c r="J124" s="77"/>
      <c r="K124" s="197"/>
      <c r="L124" s="98"/>
      <c r="M124" s="205"/>
      <c r="N124" s="183"/>
      <c r="O124" s="188"/>
      <c r="P124" s="183"/>
      <c r="Q124" s="53"/>
      <c r="R124" s="185"/>
    </row>
    <row r="125" spans="1:18" s="186" customFormat="1" ht="12.75" customHeight="1">
      <c r="A125" s="181"/>
      <c r="B125" s="95"/>
      <c r="C125" s="95"/>
      <c r="D125" s="95"/>
      <c r="E125" s="48" t="s">
        <v>134</v>
      </c>
      <c r="F125" s="46">
        <f>IF($D124="","",VLOOKUP($D124,'[2]男雙 Prep'!$A$7:$V$38,8))</f>
      </c>
      <c r="G125" s="75"/>
      <c r="H125" s="46">
        <f>IF($D124="","",VLOOKUP($D124,'[2]男雙 Prep'!$A$7:$V$38,9))</f>
      </c>
      <c r="I125" s="225"/>
      <c r="J125" s="77"/>
      <c r="K125" s="197"/>
      <c r="L125" s="198"/>
      <c r="M125" s="230"/>
      <c r="N125" s="183"/>
      <c r="O125" s="188"/>
      <c r="P125" s="183"/>
      <c r="Q125" s="53"/>
      <c r="R125" s="185"/>
    </row>
    <row r="126" spans="1:18" s="186" customFormat="1" ht="11.25" customHeight="1">
      <c r="A126" s="181"/>
      <c r="B126" s="95"/>
      <c r="C126" s="95"/>
      <c r="D126" s="200"/>
      <c r="E126" s="140"/>
      <c r="F126" s="77"/>
      <c r="G126" s="76"/>
      <c r="H126" s="77"/>
      <c r="I126" s="201"/>
      <c r="J126" s="282" t="s">
        <v>606</v>
      </c>
      <c r="K126" s="283"/>
      <c r="L126" s="190">
        <f>UPPER(IF(OR(K127="a",K127="as"),J122,IF(OR(K127="b",K127="bs"),J130,)))</f>
      </c>
      <c r="M126" s="197"/>
      <c r="N126" s="183"/>
      <c r="O126" s="188"/>
      <c r="P126" s="183"/>
      <c r="Q126" s="53"/>
      <c r="R126" s="185"/>
    </row>
    <row r="127" spans="1:18" s="186" customFormat="1" ht="11.25" customHeight="1">
      <c r="A127" s="181"/>
      <c r="B127" s="59"/>
      <c r="C127" s="59"/>
      <c r="D127" s="69"/>
      <c r="E127" s="192"/>
      <c r="F127" s="183"/>
      <c r="G127" s="203"/>
      <c r="H127" s="183"/>
      <c r="I127" s="204"/>
      <c r="J127" s="282"/>
      <c r="K127" s="283"/>
      <c r="L127" s="194">
        <f>UPPER(IF(OR(K127="a",K127="as"),J123,IF(OR(K127="b",K127="bs"),J131,)))</f>
      </c>
      <c r="M127" s="229"/>
      <c r="N127" s="77"/>
      <c r="O127" s="188"/>
      <c r="P127" s="183"/>
      <c r="Q127" s="53"/>
      <c r="R127" s="185"/>
    </row>
    <row r="128" spans="1:18" s="186" customFormat="1" ht="12.75" customHeight="1">
      <c r="A128" s="181">
        <v>31</v>
      </c>
      <c r="B128" s="46">
        <f>IF($D128="","",VLOOKUP($D128,'[2]男雙 Prep'!$A$7:$V$38,20))</f>
      </c>
      <c r="C128" s="46">
        <f>IF($D128="","",VLOOKUP($D128,'[2]男雙 Prep'!$A$7:$V$38,21))</f>
      </c>
      <c r="D128" s="47"/>
      <c r="E128" s="48" t="s">
        <v>134</v>
      </c>
      <c r="F128" s="46">
        <f>IF($D128="","",VLOOKUP($D128,'[2]男雙 Prep'!$A$7:$V$38,3))</f>
      </c>
      <c r="G128" s="75"/>
      <c r="H128" s="46">
        <f>IF($D128="","",VLOOKUP($D128,'[2]男雙 Prep'!$A$7:$V$38,4))</f>
      </c>
      <c r="I128" s="182"/>
      <c r="J128" s="282"/>
      <c r="K128" s="283"/>
      <c r="L128" s="183"/>
      <c r="M128" s="208"/>
      <c r="N128" s="95"/>
      <c r="O128" s="188"/>
      <c r="P128" s="59"/>
      <c r="Q128" s="184"/>
      <c r="R128" s="203"/>
    </row>
    <row r="129" spans="1:18" s="186" customFormat="1" ht="12.75" customHeight="1">
      <c r="A129" s="181"/>
      <c r="B129" s="95"/>
      <c r="C129" s="95"/>
      <c r="D129" s="95"/>
      <c r="E129" s="48" t="s">
        <v>134</v>
      </c>
      <c r="F129" s="46">
        <f>IF($D128="","",VLOOKUP($D128,'[2]男雙 Prep'!$A$7:$V$38,8))</f>
      </c>
      <c r="G129" s="75"/>
      <c r="H129" s="46">
        <f>IF($D128="","",VLOOKUP($D128,'[2]男雙 Prep'!$A$7:$V$38,9))</f>
      </c>
      <c r="I129" s="225"/>
      <c r="J129" s="77">
        <f>IF(I129="a",E128,IF(I129="b",E130,""))</f>
      </c>
      <c r="K129" s="197"/>
      <c r="L129" s="183"/>
      <c r="M129" s="188"/>
      <c r="N129" s="282" t="s">
        <v>146</v>
      </c>
      <c r="O129" s="282"/>
      <c r="P129" s="183"/>
      <c r="Q129" s="184"/>
      <c r="R129" s="203"/>
    </row>
    <row r="130" spans="1:18" s="186" customFormat="1" ht="12.75" customHeight="1">
      <c r="A130" s="181"/>
      <c r="B130" s="95"/>
      <c r="C130" s="95"/>
      <c r="D130" s="95"/>
      <c r="E130" s="140"/>
      <c r="F130" s="77"/>
      <c r="G130" s="280"/>
      <c r="H130" s="77"/>
      <c r="I130" s="189"/>
      <c r="J130" s="190">
        <f>UPPER(IF(OR(I131="a",I131="as"),E128,IF(OR(I131="b",I131="bs"),E132,)))</f>
      </c>
      <c r="K130" s="205"/>
      <c r="L130" s="183"/>
      <c r="M130" s="188"/>
      <c r="N130" s="281"/>
      <c r="O130" s="281"/>
      <c r="P130" s="183"/>
      <c r="Q130" s="184"/>
      <c r="R130" s="203"/>
    </row>
    <row r="131" spans="1:18" s="186" customFormat="1" ht="12.75" customHeight="1">
      <c r="A131" s="181"/>
      <c r="B131" s="59"/>
      <c r="C131" s="59"/>
      <c r="D131" s="59"/>
      <c r="E131" s="192"/>
      <c r="F131" s="183"/>
      <c r="G131" s="282"/>
      <c r="H131" s="61" t="s">
        <v>13</v>
      </c>
      <c r="I131" s="226"/>
      <c r="J131" s="194">
        <f>UPPER(IF(OR(I131="a",I131="as"),E129,IF(OR(I131="b",I131="bs"),E133,)))</f>
      </c>
      <c r="K131" s="229"/>
      <c r="L131" s="77"/>
      <c r="M131" s="188"/>
      <c r="N131" s="77"/>
      <c r="O131" s="234"/>
      <c r="P131" s="303" t="s">
        <v>149</v>
      </c>
      <c r="Q131" s="304"/>
      <c r="R131" s="203"/>
    </row>
    <row r="132" spans="1:18" s="186" customFormat="1" ht="12.75" customHeight="1">
      <c r="A132" s="181">
        <v>32</v>
      </c>
      <c r="B132" s="46" t="s">
        <v>136</v>
      </c>
      <c r="C132" s="46">
        <f>IF($D132="","",VLOOKUP($D132,'[2]男雙 Prep'!$A$7:$V$38,21))</f>
        <v>32</v>
      </c>
      <c r="D132" s="47">
        <v>2</v>
      </c>
      <c r="E132" s="48" t="str">
        <f>UPPER(IF($D132="","",VLOOKUP($D132,'[2]男雙 Prep'!$A$7:$V$38,2)))</f>
        <v>何奇鍊</v>
      </c>
      <c r="F132" s="46"/>
      <c r="G132" s="75"/>
      <c r="H132" s="46" t="str">
        <f>IF($D132="","",VLOOKUP($D132,'[2]男雙 Prep'!$A$7:$V$38,4))</f>
        <v>台中市</v>
      </c>
      <c r="I132" s="196"/>
      <c r="J132" s="77"/>
      <c r="K132" s="188"/>
      <c r="L132" s="98"/>
      <c r="M132" s="191"/>
      <c r="N132" s="282" t="s">
        <v>473</v>
      </c>
      <c r="O132" s="283"/>
      <c r="P132" s="305"/>
      <c r="Q132" s="281"/>
      <c r="R132" s="203"/>
    </row>
    <row r="133" spans="1:18" s="186" customFormat="1" ht="12.75" customHeight="1">
      <c r="A133" s="181"/>
      <c r="B133" s="95"/>
      <c r="C133" s="95"/>
      <c r="D133" s="95"/>
      <c r="E133" s="48" t="str">
        <f>UPPER(IF($D132="","",VLOOKUP($D132,'[2]男雙 Prep'!$A$7:$V$38,7)))</f>
        <v>郭權財</v>
      </c>
      <c r="F133" s="46"/>
      <c r="G133" s="75"/>
      <c r="H133" s="46" t="str">
        <f>IF($D132="","",VLOOKUP($D132,'[2]男雙 Prep'!$A$7:$V$38,9))</f>
        <v>台中市</v>
      </c>
      <c r="I133" s="225"/>
      <c r="J133" s="77"/>
      <c r="K133" s="188"/>
      <c r="L133" s="198"/>
      <c r="M133" s="228"/>
      <c r="N133" s="282"/>
      <c r="O133" s="283"/>
      <c r="P133" s="183"/>
      <c r="Q133" s="184"/>
      <c r="R133" s="203"/>
    </row>
    <row r="134" spans="1:18" s="57" customFormat="1" ht="12.75" customHeight="1">
      <c r="A134" s="212"/>
      <c r="B134" s="213"/>
      <c r="C134" s="213"/>
      <c r="D134" s="214"/>
      <c r="E134" s="215"/>
      <c r="F134" s="216"/>
      <c r="G134" s="217"/>
      <c r="H134" s="216"/>
      <c r="I134" s="218"/>
      <c r="J134" s="54"/>
      <c r="K134" s="55"/>
      <c r="L134" s="94"/>
      <c r="M134" s="90"/>
      <c r="N134" s="235"/>
      <c r="O134" s="236"/>
      <c r="P134" s="237"/>
      <c r="Q134" s="238"/>
      <c r="R134" s="177"/>
    </row>
    <row r="135" spans="1:18" s="57" customFormat="1" ht="6" customHeight="1">
      <c r="A135" s="212"/>
      <c r="B135" s="219"/>
      <c r="C135" s="219"/>
      <c r="D135" s="220"/>
      <c r="E135" s="128"/>
      <c r="F135" s="221"/>
      <c r="G135" s="222"/>
      <c r="H135" s="221"/>
      <c r="I135" s="223"/>
      <c r="J135" s="54"/>
      <c r="K135" s="55"/>
      <c r="L135" s="107"/>
      <c r="M135" s="108"/>
      <c r="N135" s="239"/>
      <c r="O135" s="240"/>
      <c r="P135" s="241"/>
      <c r="Q135" s="242"/>
      <c r="R135" s="177"/>
    </row>
    <row r="136" spans="5:18" ht="15">
      <c r="E136" s="129"/>
      <c r="N136" s="243"/>
      <c r="O136" s="244"/>
      <c r="P136" s="243"/>
      <c r="Q136" s="245"/>
      <c r="R136" s="246"/>
    </row>
    <row r="137" ht="15">
      <c r="E137" s="129"/>
    </row>
    <row r="138" ht="15">
      <c r="E138" s="129"/>
    </row>
    <row r="139" ht="15">
      <c r="E139" s="129"/>
    </row>
    <row r="140" ht="15">
      <c r="E140" s="129"/>
    </row>
    <row r="141" ht="15">
      <c r="E141" s="129"/>
    </row>
    <row r="142" ht="15">
      <c r="E142" s="129"/>
    </row>
    <row r="143" ht="15">
      <c r="E143" s="129"/>
    </row>
    <row r="144" ht="15">
      <c r="E144" s="129"/>
    </row>
    <row r="145" ht="15">
      <c r="E145" s="129"/>
    </row>
    <row r="146" ht="15">
      <c r="E146" s="129"/>
    </row>
    <row r="147" ht="15">
      <c r="E147" s="129"/>
    </row>
    <row r="148" ht="15">
      <c r="E148" s="129"/>
    </row>
    <row r="149" ht="15">
      <c r="E149" s="129"/>
    </row>
    <row r="150" ht="15">
      <c r="E150" s="129"/>
    </row>
    <row r="151" ht="15">
      <c r="E151" s="129"/>
    </row>
    <row r="152" ht="15">
      <c r="E152" s="129"/>
    </row>
    <row r="153" ht="15">
      <c r="E153" s="129"/>
    </row>
    <row r="154" ht="15">
      <c r="E154" s="129"/>
    </row>
    <row r="155" ht="15">
      <c r="E155" s="129"/>
    </row>
    <row r="156" ht="15">
      <c r="E156" s="129"/>
    </row>
    <row r="157" ht="15">
      <c r="E157" s="129"/>
    </row>
    <row r="158" ht="15">
      <c r="E158" s="129"/>
    </row>
    <row r="159" ht="15">
      <c r="E159" s="129"/>
    </row>
    <row r="160" ht="15">
      <c r="E160" s="129"/>
    </row>
    <row r="161" ht="15">
      <c r="E161" s="129"/>
    </row>
    <row r="162" ht="15">
      <c r="E162" s="129"/>
    </row>
    <row r="163" ht="15">
      <c r="E163" s="129"/>
    </row>
    <row r="164" ht="15">
      <c r="E164" s="129"/>
    </row>
    <row r="165" ht="15">
      <c r="E165" s="129"/>
    </row>
    <row r="166" ht="15">
      <c r="E166" s="129"/>
    </row>
    <row r="167" ht="15">
      <c r="E167" s="129"/>
    </row>
    <row r="168" ht="15">
      <c r="E168" s="129"/>
    </row>
    <row r="169" ht="15">
      <c r="E169" s="129"/>
    </row>
    <row r="170" ht="15">
      <c r="E170" s="129"/>
    </row>
    <row r="171" ht="15">
      <c r="E171" s="129"/>
    </row>
    <row r="172" ht="15">
      <c r="E172" s="129"/>
    </row>
    <row r="173" ht="15">
      <c r="E173" s="129"/>
    </row>
  </sheetData>
  <mergeCells count="33">
    <mergeCell ref="G10:G11"/>
    <mergeCell ref="G18:G19"/>
    <mergeCell ref="L23:M24"/>
    <mergeCell ref="J14:K16"/>
    <mergeCell ref="G26:G27"/>
    <mergeCell ref="G34:G35"/>
    <mergeCell ref="N39:O40"/>
    <mergeCell ref="J30:K32"/>
    <mergeCell ref="G42:G43"/>
    <mergeCell ref="G50:G51"/>
    <mergeCell ref="L55:M56"/>
    <mergeCell ref="J46:K48"/>
    <mergeCell ref="J78:K80"/>
    <mergeCell ref="G58:G59"/>
    <mergeCell ref="G66:G67"/>
    <mergeCell ref="G74:G75"/>
    <mergeCell ref="J62:K64"/>
    <mergeCell ref="J94:K96"/>
    <mergeCell ref="G82:G83"/>
    <mergeCell ref="L87:M88"/>
    <mergeCell ref="G90:G91"/>
    <mergeCell ref="J110:K112"/>
    <mergeCell ref="G98:G99"/>
    <mergeCell ref="N103:O104"/>
    <mergeCell ref="G106:G107"/>
    <mergeCell ref="J126:K128"/>
    <mergeCell ref="G114:G115"/>
    <mergeCell ref="L119:M120"/>
    <mergeCell ref="G122:G123"/>
    <mergeCell ref="N129:O130"/>
    <mergeCell ref="G130:G131"/>
    <mergeCell ref="P131:Q132"/>
    <mergeCell ref="N132:O133"/>
  </mergeCells>
  <conditionalFormatting sqref="H11 H59 H43 H51 H35 H27 H19 H67 L87 L23 L55 N68 N39 L119 H131 H75 H123 H107 H115 H99 H91 H83 N103">
    <cfRule type="expression" priority="1" dxfId="1" stopIfTrue="1">
      <formula>AND($N$2="CU",H11="Umpire")</formula>
    </cfRule>
    <cfRule type="expression" priority="2" dxfId="2" stopIfTrue="1">
      <formula>AND($N$2="CU",H11&lt;&gt;"Umpire",I11&lt;&gt;"")</formula>
    </cfRule>
    <cfRule type="expression" priority="3" dxfId="3" stopIfTrue="1">
      <formula>AND($N$2="CU",H11&lt;&gt;"Umpire")</formula>
    </cfRule>
  </conditionalFormatting>
  <conditionalFormatting sqref="L14 L30 L46 L62 N22 N54 P38 J10 J18 J26 J34 J42 J50 J58 J66 L78 L94 L110 L126 N86 N118 P102 J74 J82 J90 J98 J106 J114 J122 J130 N65 P67">
    <cfRule type="expression" priority="4" dxfId="0" stopIfTrue="1">
      <formula>I11="as"</formula>
    </cfRule>
    <cfRule type="expression" priority="5" dxfId="0" stopIfTrue="1">
      <formula>I11="bs"</formula>
    </cfRule>
  </conditionalFormatting>
  <conditionalFormatting sqref="L15 L31 L47 L63 N23 N55 P39 J11 J19 J27 J35 J43 J51 J59 J67 L79 L95 L111 L127 N87 N119 P103 J75 J83 J91 J99 J107 J115 J123 J131 N66 P68">
    <cfRule type="expression" priority="6" dxfId="0" stopIfTrue="1">
      <formula>I11="as"</formula>
    </cfRule>
    <cfRule type="expression" priority="7" dxfId="0" stopIfTrue="1">
      <formula>I11="bs"</formula>
    </cfRule>
  </conditionalFormatting>
  <conditionalFormatting sqref="B72 B76 B80 B84 B88 B92 B96 B100 B104 B108 B112 B116 B120 B124 B128 B132 B8 B12 B16 B20 B24 B28 B32 B36 B40 B44 B48 B52 B56 B68 B64 B60">
    <cfRule type="cellIs" priority="8" dxfId="6" operator="equal" stopIfTrue="1">
      <formula>"DA"</formula>
    </cfRule>
  </conditionalFormatting>
  <conditionalFormatting sqref="I75 I83 I91 I99 I107 I115 I123 I131 I27 I43 I51 I59 O68 I67 I35 I11 I19">
    <cfRule type="expression" priority="9" dxfId="7" stopIfTrue="1">
      <formula>$N$2="CU"</formula>
    </cfRule>
  </conditionalFormatting>
  <conditionalFormatting sqref="E72 E128 E80 E84 E88 E92 E124 E100 E104 E96 E112 E116 E120 E108 E64 E132 E8 E12 E76 E20 E24 E28 E16 E36 E40 E32 E48 E52 E56 E44 E68 E60">
    <cfRule type="cellIs" priority="10" dxfId="5" operator="equal" stopIfTrue="1">
      <formula>"Bye"</formula>
    </cfRule>
  </conditionalFormatting>
  <conditionalFormatting sqref="D72 D76 D80 D84 D88 D92 D96 D100 D104 D108 D112 D116 D120 D124 D128 D132 D8 D12 D16 D20 D24 D28 D32 D36 D40 D44 D48 D52 D56 D68 D64 D60">
    <cfRule type="cellIs" priority="11" dxfId="8" operator="lessThan" stopIfTrue="1">
      <formula>9</formula>
    </cfRule>
  </conditionalFormatting>
  <conditionalFormatting sqref="N69">
    <cfRule type="expression" priority="12" dxfId="0" stopIfTrue="1">
      <formula>#REF!="as"</formula>
    </cfRule>
    <cfRule type="expression" priority="13" dxfId="0" stopIfTrue="1">
      <formula>#REF!="bs"</formula>
    </cfRule>
  </conditionalFormatting>
  <dataValidations count="1">
    <dataValidation type="list" allowBlank="1" showInputMessage="1" sqref="J78 N39 H51 H35 H67 H11 H43 H27 L55 H19 L23 H59 N68 H107 H83 H123 H91 H115 H99 H131 J110 J94 L87 L119 H75 J126 N103">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T143"/>
  <sheetViews>
    <sheetView showGridLines="0" workbookViewId="0" topLeftCell="A1">
      <selection activeCell="A1" sqref="A1"/>
    </sheetView>
  </sheetViews>
  <sheetFormatPr defaultColWidth="9.00390625" defaultRowHeight="16.5"/>
  <cols>
    <col min="1" max="1" width="2.875" style="2" customWidth="1"/>
    <col min="2" max="3" width="2.75390625" style="2" customWidth="1"/>
    <col min="4" max="4" width="0.74609375" style="2" customWidth="1"/>
    <col min="5" max="5" width="6.25390625" style="2" customWidth="1"/>
    <col min="6" max="7" width="7.625" style="2" customWidth="1"/>
    <col min="8" max="8" width="4.625" style="2" customWidth="1"/>
    <col min="9" max="9" width="0.5" style="3" customWidth="1"/>
    <col min="10" max="10" width="7.75390625" style="141" customWidth="1"/>
    <col min="11" max="11" width="7.75390625" style="142" customWidth="1"/>
    <col min="12" max="12" width="7.75390625" style="141" customWidth="1"/>
    <col min="13" max="13" width="7.75390625" style="143" customWidth="1"/>
    <col min="14" max="14" width="7.75390625" style="141" customWidth="1"/>
    <col min="15" max="15" width="7.75390625" style="142" customWidth="1"/>
    <col min="16" max="16" width="7.625" style="141" customWidth="1"/>
    <col min="17" max="17" width="0.37109375" style="143" customWidth="1"/>
    <col min="18" max="18" width="9.00390625" style="2" customWidth="1"/>
    <col min="19" max="19" width="7.625" style="2" customWidth="1"/>
    <col min="20" max="20" width="7.75390625" style="2" hidden="1" customWidth="1"/>
    <col min="21" max="21" width="5.00390625" style="2" customWidth="1"/>
    <col min="22" max="16384" width="9.00390625" style="2" customWidth="1"/>
  </cols>
  <sheetData>
    <row r="1" ht="20.25" customHeight="1">
      <c r="A1" s="109" t="s">
        <v>589</v>
      </c>
    </row>
    <row r="2" spans="1:17" s="114" customFormat="1" ht="15.75" customHeight="1">
      <c r="A2" s="5" t="str">
        <f>'[3]Week SetUp'!$A$6</f>
        <v>99年宏凱盃</v>
      </c>
      <c r="I2" s="144"/>
      <c r="J2" s="145"/>
      <c r="K2" s="146"/>
      <c r="L2" s="145"/>
      <c r="M2" s="146"/>
      <c r="N2" s="146"/>
      <c r="O2" s="146"/>
      <c r="P2" s="147"/>
      <c r="Q2" s="148"/>
    </row>
    <row r="3" spans="1:17" s="118" customFormat="1" ht="15.75" customHeight="1">
      <c r="A3" s="14" t="str">
        <f>'[3]Week SetUp'!$A$8</f>
        <v>全國壯年網球排名錦標賽</v>
      </c>
      <c r="B3" s="149"/>
      <c r="F3" s="116"/>
      <c r="I3" s="150"/>
      <c r="J3" s="145"/>
      <c r="K3" s="151"/>
      <c r="L3" s="145"/>
      <c r="M3" s="151"/>
      <c r="N3" s="152"/>
      <c r="O3" s="151"/>
      <c r="P3" s="152"/>
      <c r="Q3" s="151"/>
    </row>
    <row r="4" spans="1:17" s="24" customFormat="1" ht="10.5" customHeight="1">
      <c r="A4" s="153" t="s">
        <v>150</v>
      </c>
      <c r="B4" s="153"/>
      <c r="C4" s="153"/>
      <c r="D4" s="153"/>
      <c r="E4" s="154"/>
      <c r="F4" s="153" t="s">
        <v>151</v>
      </c>
      <c r="G4" s="154"/>
      <c r="H4" s="153"/>
      <c r="I4" s="155"/>
      <c r="J4" s="19"/>
      <c r="K4" s="22"/>
      <c r="L4" s="156"/>
      <c r="M4" s="157"/>
      <c r="N4" s="158"/>
      <c r="O4" s="159"/>
      <c r="P4" s="160"/>
      <c r="Q4" s="161" t="s">
        <v>152</v>
      </c>
    </row>
    <row r="5" spans="1:17" s="32" customFormat="1" ht="11.25" customHeight="1" thickBot="1">
      <c r="A5" s="25" t="str">
        <f>'[3]Week SetUp'!$A$10</f>
        <v>2010/11/13-15</v>
      </c>
      <c r="B5" s="25"/>
      <c r="C5" s="25"/>
      <c r="D5" s="162"/>
      <c r="E5" s="162"/>
      <c r="F5" s="26" t="str">
        <f>'[3]Week SetUp'!$C$10</f>
        <v>台中市</v>
      </c>
      <c r="G5" s="163"/>
      <c r="H5" s="162"/>
      <c r="I5" s="164"/>
      <c r="J5" s="29"/>
      <c r="K5" s="28"/>
      <c r="L5" s="165"/>
      <c r="M5" s="166"/>
      <c r="N5" s="167"/>
      <c r="O5" s="166"/>
      <c r="P5" s="167"/>
      <c r="Q5" s="31" t="str">
        <f>'[3]Week SetUp'!$E$10</f>
        <v>王正松</v>
      </c>
    </row>
    <row r="6" spans="1:17" s="37" customFormat="1" ht="9.75">
      <c r="A6" s="168"/>
      <c r="B6" s="169" t="s">
        <v>100</v>
      </c>
      <c r="C6" s="170" t="s">
        <v>101</v>
      </c>
      <c r="D6" s="169"/>
      <c r="E6" s="171" t="s">
        <v>102</v>
      </c>
      <c r="F6" s="171"/>
      <c r="G6" s="154"/>
      <c r="H6" s="171"/>
      <c r="I6" s="172"/>
      <c r="J6" s="170" t="s">
        <v>133</v>
      </c>
      <c r="K6" s="173"/>
      <c r="L6" s="170" t="s">
        <v>153</v>
      </c>
      <c r="M6" s="173"/>
      <c r="N6" s="170" t="s">
        <v>103</v>
      </c>
      <c r="O6" s="173"/>
      <c r="P6" s="170" t="s">
        <v>104</v>
      </c>
      <c r="Q6" s="157"/>
    </row>
    <row r="7" spans="1:17" s="37" customFormat="1" ht="3.75" customHeight="1" thickBot="1">
      <c r="A7" s="174"/>
      <c r="B7" s="175"/>
      <c r="C7" s="40"/>
      <c r="D7" s="175"/>
      <c r="E7" s="176"/>
      <c r="F7" s="176"/>
      <c r="G7" s="177"/>
      <c r="H7" s="176"/>
      <c r="I7" s="178"/>
      <c r="J7" s="40"/>
      <c r="K7" s="179"/>
      <c r="L7" s="40"/>
      <c r="M7" s="179"/>
      <c r="N7" s="40"/>
      <c r="O7" s="179"/>
      <c r="P7" s="40"/>
      <c r="Q7" s="180"/>
    </row>
    <row r="8" spans="1:20" s="186" customFormat="1" ht="12.75" customHeight="1">
      <c r="A8" s="181">
        <v>1</v>
      </c>
      <c r="B8" s="46" t="s">
        <v>106</v>
      </c>
      <c r="C8" s="46">
        <f>IF($D8="","",VLOOKUP($D8,'[3]男雙 Prep'!$A$7:$V$39,21))</f>
        <v>2</v>
      </c>
      <c r="D8" s="47">
        <v>1</v>
      </c>
      <c r="E8" s="48" t="str">
        <f>UPPER(IF($D8="","",VLOOKUP($D8,'[3]男雙 Prep'!$A$7:$V$39,2)))</f>
        <v>陳寶星</v>
      </c>
      <c r="F8" s="46"/>
      <c r="G8" s="75"/>
      <c r="H8" s="46"/>
      <c r="I8" s="182"/>
      <c r="J8" s="183"/>
      <c r="K8" s="184"/>
      <c r="L8" s="183"/>
      <c r="M8" s="185" t="s">
        <v>430</v>
      </c>
      <c r="N8" s="183"/>
      <c r="O8" s="184"/>
      <c r="P8" s="183"/>
      <c r="Q8" s="247"/>
      <c r="R8" s="185"/>
      <c r="T8" s="58" t="e">
        <f>#REF!</f>
        <v>#REF!</v>
      </c>
    </row>
    <row r="9" spans="1:20" s="186" customFormat="1" ht="12.75" customHeight="1">
      <c r="A9" s="181"/>
      <c r="B9" s="95"/>
      <c r="C9" s="95"/>
      <c r="D9" s="95"/>
      <c r="E9" s="48" t="str">
        <f>UPPER(IF($D8="","",VLOOKUP($D8,'[3]男雙 Prep'!$A$7:$V$39,7)))</f>
        <v>謝振金</v>
      </c>
      <c r="F9" s="46"/>
      <c r="G9" s="75"/>
      <c r="H9" s="46"/>
      <c r="I9" s="187"/>
      <c r="J9" s="77">
        <f>IF(I9="a",E8,IF(I9="b",E10,""))</f>
      </c>
      <c r="K9" s="188"/>
      <c r="L9" s="183"/>
      <c r="M9" s="184"/>
      <c r="N9" s="183"/>
      <c r="O9" s="184"/>
      <c r="P9" s="183"/>
      <c r="Q9" s="53"/>
      <c r="R9" s="185"/>
      <c r="T9" s="64" t="e">
        <f>#REF!</f>
        <v>#REF!</v>
      </c>
    </row>
    <row r="10" spans="1:20" s="186" customFormat="1" ht="12.75" customHeight="1">
      <c r="A10" s="181"/>
      <c r="B10" s="95"/>
      <c r="C10" s="95"/>
      <c r="D10" s="95"/>
      <c r="E10" s="140"/>
      <c r="F10" s="280"/>
      <c r="G10" s="280"/>
      <c r="H10" s="77"/>
      <c r="I10" s="189"/>
      <c r="J10" s="190">
        <f>UPPER(IF(OR(I11="a",I11="as"),E8,IF(OR(I11="b",I11="bs"),E12,)))</f>
      </c>
      <c r="K10" s="191"/>
      <c r="L10" s="183"/>
      <c r="M10" s="184"/>
      <c r="N10" s="183"/>
      <c r="O10" s="184"/>
      <c r="P10" s="183"/>
      <c r="Q10" s="53"/>
      <c r="R10" s="185"/>
      <c r="T10" s="64" t="e">
        <f>#REF!</f>
        <v>#REF!</v>
      </c>
    </row>
    <row r="11" spans="1:20" s="186" customFormat="1" ht="12.75" customHeight="1">
      <c r="A11" s="181"/>
      <c r="B11" s="59"/>
      <c r="C11" s="59"/>
      <c r="D11" s="59"/>
      <c r="E11" s="192"/>
      <c r="F11" s="282"/>
      <c r="G11" s="282"/>
      <c r="H11" s="61" t="s">
        <v>13</v>
      </c>
      <c r="I11" s="193"/>
      <c r="J11" s="194">
        <f>UPPER(IF(OR(I11="a",I11="as"),E9,IF(OR(I11="b",I11="bs"),E13,)))</f>
      </c>
      <c r="K11" s="195"/>
      <c r="L11" s="77"/>
      <c r="M11" s="188"/>
      <c r="N11" s="183"/>
      <c r="O11" s="184"/>
      <c r="P11" s="183"/>
      <c r="Q11" s="53"/>
      <c r="R11" s="185"/>
      <c r="T11" s="64" t="e">
        <f>#REF!</f>
        <v>#REF!</v>
      </c>
    </row>
    <row r="12" spans="1:20" s="186" customFormat="1" ht="12.75" customHeight="1">
      <c r="A12" s="181">
        <v>2</v>
      </c>
      <c r="B12" s="46">
        <f>IF($D12="","",VLOOKUP($D12,'[3]男雙 Prep'!$A$7:$V$39,20))</f>
      </c>
      <c r="C12" s="46">
        <f>IF($D12="","",VLOOKUP($D12,'[3]男雙 Prep'!$A$7:$V$39,21))</f>
      </c>
      <c r="D12" s="47"/>
      <c r="E12" s="48" t="s">
        <v>154</v>
      </c>
      <c r="F12" s="46">
        <f>IF($D12="","",VLOOKUP($D12,'[3]男雙 Prep'!$A$7:$V$39,3))</f>
      </c>
      <c r="G12" s="75"/>
      <c r="H12" s="46">
        <f>IF($D12="","",VLOOKUP($D12,'[3]男雙 Prep'!$A$7:$V$39,4))</f>
      </c>
      <c r="I12" s="196"/>
      <c r="J12" s="77"/>
      <c r="K12" s="197"/>
      <c r="L12" s="98"/>
      <c r="M12" s="191"/>
      <c r="N12" s="183"/>
      <c r="O12" s="184"/>
      <c r="P12" s="183"/>
      <c r="Q12" s="53"/>
      <c r="R12" s="185"/>
      <c r="T12" s="64" t="e">
        <f>#REF!</f>
        <v>#REF!</v>
      </c>
    </row>
    <row r="13" spans="1:20" s="186" customFormat="1" ht="12.75" customHeight="1">
      <c r="A13" s="181"/>
      <c r="B13" s="95"/>
      <c r="C13" s="95"/>
      <c r="D13" s="95"/>
      <c r="E13" s="48" t="s">
        <v>154</v>
      </c>
      <c r="F13" s="46">
        <f>IF($D12="","",VLOOKUP($D12,'[3]男雙 Prep'!$A$7:$V$39,8))</f>
      </c>
      <c r="G13" s="75"/>
      <c r="H13" s="46">
        <f>IF($D12="","",VLOOKUP($D12,'[3]男雙 Prep'!$A$7:$V$39,9))</f>
      </c>
      <c r="I13" s="187"/>
      <c r="J13" s="77"/>
      <c r="K13" s="197"/>
      <c r="L13" s="198"/>
      <c r="M13" s="199"/>
      <c r="N13" s="183"/>
      <c r="O13" s="184"/>
      <c r="P13" s="183"/>
      <c r="Q13" s="53"/>
      <c r="R13" s="185"/>
      <c r="T13" s="64" t="e">
        <f>#REF!</f>
        <v>#REF!</v>
      </c>
    </row>
    <row r="14" spans="1:20" s="186" customFormat="1" ht="6.75" customHeight="1">
      <c r="A14" s="181"/>
      <c r="B14" s="95"/>
      <c r="C14" s="95"/>
      <c r="D14" s="200"/>
      <c r="E14" s="140"/>
      <c r="F14" s="77"/>
      <c r="G14" s="76"/>
      <c r="H14" s="77"/>
      <c r="I14" s="201"/>
      <c r="J14" s="282" t="s">
        <v>478</v>
      </c>
      <c r="K14" s="283"/>
      <c r="L14" s="190">
        <f>UPPER(IF(OR(K15="a",K15="as"),J10,IF(OR(K15="b",K15="bs"),J18,)))</f>
      </c>
      <c r="M14" s="188"/>
      <c r="N14" s="183"/>
      <c r="O14" s="184"/>
      <c r="P14" s="183"/>
      <c r="Q14" s="53"/>
      <c r="R14" s="185"/>
      <c r="T14" s="64" t="e">
        <f>#REF!</f>
        <v>#REF!</v>
      </c>
    </row>
    <row r="15" spans="1:20" s="186" customFormat="1" ht="6.75" customHeight="1">
      <c r="A15" s="181"/>
      <c r="B15" s="59"/>
      <c r="C15" s="59"/>
      <c r="D15" s="69"/>
      <c r="E15" s="192"/>
      <c r="F15" s="183"/>
      <c r="G15" s="203"/>
      <c r="H15" s="183"/>
      <c r="I15" s="204"/>
      <c r="J15" s="282"/>
      <c r="K15" s="283"/>
      <c r="L15" s="194">
        <f>UPPER(IF(OR(K15="a",K15="as"),J11,IF(OR(K15="b",K15="bs"),J19,)))</f>
      </c>
      <c r="M15" s="195"/>
      <c r="N15" s="77"/>
      <c r="O15" s="188"/>
      <c r="P15" s="183"/>
      <c r="Q15" s="53"/>
      <c r="R15" s="185"/>
      <c r="T15" s="64" t="e">
        <f>#REF!</f>
        <v>#REF!</v>
      </c>
    </row>
    <row r="16" spans="1:20" s="186" customFormat="1" ht="12.75" customHeight="1">
      <c r="A16" s="181">
        <v>3</v>
      </c>
      <c r="B16" s="46"/>
      <c r="C16" s="46"/>
      <c r="D16" s="47">
        <v>9</v>
      </c>
      <c r="E16" s="48" t="str">
        <f>UPPER(IF($D16="","",VLOOKUP($D16,'[3]男雙 Prep'!$A$7:$V$39,2)))</f>
        <v>張憲爵</v>
      </c>
      <c r="F16" s="46"/>
      <c r="G16" s="75"/>
      <c r="H16" s="46" t="str">
        <f>IF($D16="","",VLOOKUP($D16,'[3]男雙 Prep'!$A$7:$V$39,4))</f>
        <v>屏東縣</v>
      </c>
      <c r="I16" s="182"/>
      <c r="J16" s="282"/>
      <c r="K16" s="283"/>
      <c r="L16" s="183"/>
      <c r="M16" s="197"/>
      <c r="N16" s="98"/>
      <c r="O16" s="188"/>
      <c r="P16" s="183"/>
      <c r="Q16" s="53"/>
      <c r="R16" s="185"/>
      <c r="T16" s="64" t="e">
        <f>#REF!</f>
        <v>#REF!</v>
      </c>
    </row>
    <row r="17" spans="1:20" s="186" customFormat="1" ht="12.75" customHeight="1" thickBot="1">
      <c r="A17" s="181"/>
      <c r="B17" s="95"/>
      <c r="C17" s="95"/>
      <c r="D17" s="95"/>
      <c r="E17" s="48" t="str">
        <f>UPPER(IF($D16="","",VLOOKUP($D16,'[3]男雙 Prep'!$A$7:$V$39,7)))</f>
        <v>林雲吉</v>
      </c>
      <c r="F17" s="46"/>
      <c r="G17" s="75"/>
      <c r="H17" s="46" t="str">
        <f>IF($D16="","",VLOOKUP($D16,'[3]男雙 Prep'!$A$7:$V$39,9))</f>
        <v>屏東縣</v>
      </c>
      <c r="I17" s="187"/>
      <c r="J17" s="77">
        <f>IF(I17="a",E16,IF(I17="b",E18,""))</f>
      </c>
      <c r="K17" s="197"/>
      <c r="L17" s="183"/>
      <c r="M17" s="197"/>
      <c r="N17" s="77"/>
      <c r="O17" s="188"/>
      <c r="P17" s="183"/>
      <c r="Q17" s="53"/>
      <c r="R17" s="185"/>
      <c r="T17" s="84" t="e">
        <f>#REF!</f>
        <v>#REF!</v>
      </c>
    </row>
    <row r="18" spans="1:18" s="186" customFormat="1" ht="12.75" customHeight="1">
      <c r="A18" s="181"/>
      <c r="B18" s="95"/>
      <c r="C18" s="95"/>
      <c r="D18" s="200"/>
      <c r="E18" s="140"/>
      <c r="F18" s="280" t="s">
        <v>474</v>
      </c>
      <c r="G18" s="280"/>
      <c r="H18" s="77"/>
      <c r="I18" s="189"/>
      <c r="J18" s="190">
        <f>UPPER(IF(OR(I19="a",I19="as"),E16,IF(OR(I19="b",I19="bs"),E20,)))</f>
      </c>
      <c r="K18" s="205"/>
      <c r="L18" s="183"/>
      <c r="M18" s="197"/>
      <c r="N18" s="77"/>
      <c r="O18" s="188"/>
      <c r="P18" s="183"/>
      <c r="Q18" s="53"/>
      <c r="R18" s="185"/>
    </row>
    <row r="19" spans="1:18" s="186" customFormat="1" ht="12.75" customHeight="1">
      <c r="A19" s="181"/>
      <c r="B19" s="59"/>
      <c r="C19" s="59"/>
      <c r="D19" s="69"/>
      <c r="E19" s="192"/>
      <c r="F19" s="282"/>
      <c r="G19" s="282"/>
      <c r="H19" s="61" t="s">
        <v>13</v>
      </c>
      <c r="I19" s="193"/>
      <c r="J19" s="194">
        <f>UPPER(IF(OR(I19="a",I19="as"),E17,IF(OR(I19="b",I19="bs"),E21,)))</f>
      </c>
      <c r="K19" s="206"/>
      <c r="L19" s="77"/>
      <c r="M19" s="197"/>
      <c r="N19" s="77"/>
      <c r="O19" s="188"/>
      <c r="P19" s="183"/>
      <c r="Q19" s="53"/>
      <c r="R19" s="185"/>
    </row>
    <row r="20" spans="1:18" s="186" customFormat="1" ht="12.75" customHeight="1">
      <c r="A20" s="181">
        <v>4</v>
      </c>
      <c r="B20" s="46"/>
      <c r="C20" s="46"/>
      <c r="D20" s="47">
        <v>21</v>
      </c>
      <c r="E20" s="48" t="str">
        <f>UPPER(IF($D20="","",VLOOKUP($D20,'[3]男雙 Prep'!$A$7:$V$39,2)))</f>
        <v>劉勇俊</v>
      </c>
      <c r="F20" s="46"/>
      <c r="G20" s="75"/>
      <c r="H20" s="46" t="str">
        <f>IF($D20="","",VLOOKUP($D20,'[3]男雙 Prep'!$A$7:$V$39,4))</f>
        <v>台中市</v>
      </c>
      <c r="I20" s="196"/>
      <c r="J20" s="77"/>
      <c r="K20" s="188"/>
      <c r="L20" s="98"/>
      <c r="M20" s="205"/>
      <c r="N20" s="77"/>
      <c r="O20" s="188"/>
      <c r="P20" s="183"/>
      <c r="Q20" s="53"/>
      <c r="R20" s="185"/>
    </row>
    <row r="21" spans="1:18" s="186" customFormat="1" ht="12.75" customHeight="1">
      <c r="A21" s="181"/>
      <c r="B21" s="95"/>
      <c r="C21" s="95"/>
      <c r="D21" s="95"/>
      <c r="E21" s="48" t="str">
        <f>UPPER(IF($D20="","",VLOOKUP($D20,'[3]男雙 Prep'!$A$7:$V$39,7)))</f>
        <v>黃慶和</v>
      </c>
      <c r="F21" s="46"/>
      <c r="G21" s="75"/>
      <c r="H21" s="46" t="str">
        <f>IF($D20="","",VLOOKUP($D20,'[3]男雙 Prep'!$A$7:$V$39,9))</f>
        <v>台中市</v>
      </c>
      <c r="I21" s="187"/>
      <c r="J21" s="77"/>
      <c r="K21" s="188"/>
      <c r="L21" s="198"/>
      <c r="M21" s="207"/>
      <c r="N21" s="77"/>
      <c r="O21" s="188"/>
      <c r="P21" s="183"/>
      <c r="Q21" s="53"/>
      <c r="R21" s="185"/>
    </row>
    <row r="22" spans="1:18" s="186" customFormat="1" ht="6.75" customHeight="1">
      <c r="A22" s="181"/>
      <c r="B22" s="95"/>
      <c r="C22" s="95"/>
      <c r="D22" s="95"/>
      <c r="E22" s="140"/>
      <c r="F22" s="77"/>
      <c r="G22" s="76"/>
      <c r="H22" s="77"/>
      <c r="I22" s="201"/>
      <c r="J22" s="183"/>
      <c r="K22" s="184"/>
      <c r="L22" s="77"/>
      <c r="M22" s="202"/>
      <c r="N22" s="190">
        <f>UPPER(IF(OR(M23="a",M23="as"),L14,IF(OR(M23="b",M23="bs"),L30,)))</f>
      </c>
      <c r="O22" s="188"/>
      <c r="P22" s="183"/>
      <c r="Q22" s="53"/>
      <c r="R22" s="185"/>
    </row>
    <row r="23" spans="1:18" s="186" customFormat="1" ht="6.75" customHeight="1">
      <c r="A23" s="181"/>
      <c r="B23" s="59"/>
      <c r="C23" s="59"/>
      <c r="D23" s="59"/>
      <c r="E23" s="192"/>
      <c r="F23" s="183"/>
      <c r="G23" s="203"/>
      <c r="H23" s="183"/>
      <c r="I23" s="204"/>
      <c r="J23" s="183"/>
      <c r="K23" s="184"/>
      <c r="L23" s="282" t="s">
        <v>482</v>
      </c>
      <c r="M23" s="283"/>
      <c r="N23" s="194">
        <f>UPPER(IF(OR(M23="a",M23="as"),L15,IF(OR(M23="b",M23="bs"),L31,)))</f>
      </c>
      <c r="O23" s="195"/>
      <c r="P23" s="77"/>
      <c r="Q23" s="123"/>
      <c r="R23" s="185"/>
    </row>
    <row r="24" spans="1:18" s="186" customFormat="1" ht="12.75" customHeight="1">
      <c r="A24" s="181">
        <v>5</v>
      </c>
      <c r="B24" s="46"/>
      <c r="C24" s="46"/>
      <c r="D24" s="47">
        <v>13</v>
      </c>
      <c r="E24" s="48" t="str">
        <f>UPPER(IF($D24="","",VLOOKUP($D24,'[3]男雙 Prep'!$A$7:$V$39,2)))</f>
        <v>林明俊</v>
      </c>
      <c r="F24" s="46"/>
      <c r="G24" s="75"/>
      <c r="H24" s="46" t="str">
        <f>IF($D24="","",VLOOKUP($D24,'[3]男雙 Prep'!$A$7:$V$39,4))</f>
        <v>桃園縣</v>
      </c>
      <c r="I24" s="182"/>
      <c r="J24" s="183"/>
      <c r="K24" s="184"/>
      <c r="L24" s="282"/>
      <c r="M24" s="283"/>
      <c r="N24" s="183"/>
      <c r="O24" s="197"/>
      <c r="P24" s="183"/>
      <c r="Q24" s="123"/>
      <c r="R24" s="185"/>
    </row>
    <row r="25" spans="1:18" s="186" customFormat="1" ht="12.75" customHeight="1">
      <c r="A25" s="181"/>
      <c r="B25" s="95"/>
      <c r="C25" s="95"/>
      <c r="D25" s="95"/>
      <c r="E25" s="48" t="str">
        <f>UPPER(IF($D24="","",VLOOKUP($D24,'[3]男雙 Prep'!$A$7:$V$39,7)))</f>
        <v>周克中</v>
      </c>
      <c r="F25" s="46"/>
      <c r="G25" s="75"/>
      <c r="H25" s="46" t="str">
        <f>IF($D24="","",VLOOKUP($D24,'[3]男雙 Prep'!$A$7:$V$39,9))</f>
        <v>桃園縣</v>
      </c>
      <c r="I25" s="187"/>
      <c r="J25" s="77">
        <f>IF(I25="a",E24,IF(I25="b",E26,""))</f>
      </c>
      <c r="K25" s="188"/>
      <c r="L25" s="183"/>
      <c r="M25" s="197"/>
      <c r="N25" s="183"/>
      <c r="O25" s="197"/>
      <c r="P25" s="183"/>
      <c r="Q25" s="123"/>
      <c r="R25" s="185"/>
    </row>
    <row r="26" spans="1:18" s="186" customFormat="1" ht="12.75" customHeight="1">
      <c r="A26" s="181"/>
      <c r="B26" s="95"/>
      <c r="C26" s="95"/>
      <c r="D26" s="95"/>
      <c r="E26" s="140"/>
      <c r="F26" s="280" t="s">
        <v>475</v>
      </c>
      <c r="G26" s="280"/>
      <c r="H26" s="77"/>
      <c r="I26" s="189"/>
      <c r="J26" s="190">
        <f>UPPER(IF(OR(I27="a",I27="as"),E24,IF(OR(I27="b",I27="bs"),E28,)))</f>
      </c>
      <c r="K26" s="191"/>
      <c r="L26" s="183"/>
      <c r="M26" s="197"/>
      <c r="N26" s="183"/>
      <c r="O26" s="197"/>
      <c r="P26" s="183"/>
      <c r="Q26" s="123"/>
      <c r="R26" s="185"/>
    </row>
    <row r="27" spans="1:18" s="186" customFormat="1" ht="12.75" customHeight="1">
      <c r="A27" s="181"/>
      <c r="B27" s="59"/>
      <c r="C27" s="59"/>
      <c r="D27" s="59"/>
      <c r="E27" s="192"/>
      <c r="F27" s="282"/>
      <c r="G27" s="282"/>
      <c r="H27" s="61" t="s">
        <v>13</v>
      </c>
      <c r="I27" s="193"/>
      <c r="J27" s="194">
        <f>UPPER(IF(OR(I27="a",I27="as"),E25,IF(OR(I27="b",I27="bs"),E29,)))</f>
      </c>
      <c r="K27" s="195"/>
      <c r="L27" s="77"/>
      <c r="M27" s="197"/>
      <c r="N27" s="183"/>
      <c r="O27" s="197"/>
      <c r="P27" s="183"/>
      <c r="Q27" s="123"/>
      <c r="R27" s="185"/>
    </row>
    <row r="28" spans="1:18" s="186" customFormat="1" ht="12.75" customHeight="1">
      <c r="A28" s="181">
        <v>6</v>
      </c>
      <c r="B28" s="46"/>
      <c r="C28" s="46"/>
      <c r="D28" s="47">
        <v>20</v>
      </c>
      <c r="E28" s="48" t="str">
        <f>UPPER(IF($D28="","",VLOOKUP($D28,'[3]男雙 Prep'!$A$7:$V$39,2)))</f>
        <v>黃立中</v>
      </c>
      <c r="F28" s="46"/>
      <c r="G28" s="75"/>
      <c r="H28" s="46" t="str">
        <f>IF($D28="","",VLOOKUP($D28,'[3]男雙 Prep'!$A$7:$V$39,4))</f>
        <v>台中市</v>
      </c>
      <c r="I28" s="196"/>
      <c r="J28" s="77"/>
      <c r="K28" s="197"/>
      <c r="L28" s="98"/>
      <c r="M28" s="205"/>
      <c r="N28" s="183"/>
      <c r="O28" s="197"/>
      <c r="P28" s="183"/>
      <c r="Q28" s="123"/>
      <c r="R28" s="185"/>
    </row>
    <row r="29" spans="1:18" s="186" customFormat="1" ht="12.75" customHeight="1">
      <c r="A29" s="181"/>
      <c r="B29" s="95"/>
      <c r="C29" s="95"/>
      <c r="D29" s="95"/>
      <c r="E29" s="48" t="str">
        <f>UPPER(IF($D28="","",VLOOKUP($D28,'[3]男雙 Prep'!$A$7:$V$39,7)))</f>
        <v>陳文隆</v>
      </c>
      <c r="F29" s="46"/>
      <c r="G29" s="75"/>
      <c r="H29" s="46" t="str">
        <f>IF($D28="","",VLOOKUP($D28,'[3]男雙 Prep'!$A$7:$V$39,9))</f>
        <v>台中市</v>
      </c>
      <c r="I29" s="187"/>
      <c r="J29" s="77"/>
      <c r="K29" s="197"/>
      <c r="L29" s="198"/>
      <c r="M29" s="207"/>
      <c r="N29" s="183"/>
      <c r="O29" s="197"/>
      <c r="P29" s="183"/>
      <c r="Q29" s="123"/>
      <c r="R29" s="185"/>
    </row>
    <row r="30" spans="1:18" s="186" customFormat="1" ht="6.75" customHeight="1">
      <c r="A30" s="181"/>
      <c r="B30" s="95"/>
      <c r="C30" s="95"/>
      <c r="D30" s="200"/>
      <c r="E30" s="140"/>
      <c r="F30" s="77"/>
      <c r="G30" s="76"/>
      <c r="H30" s="77"/>
      <c r="I30" s="201"/>
      <c r="J30" s="282" t="s">
        <v>479</v>
      </c>
      <c r="K30" s="283"/>
      <c r="L30" s="190">
        <f>UPPER(IF(OR(K31="a",K31="as"),J26,IF(OR(K31="b",K31="bs"),J34,)))</f>
      </c>
      <c r="M30" s="197"/>
      <c r="N30" s="183"/>
      <c r="O30" s="197"/>
      <c r="P30" s="183"/>
      <c r="Q30" s="123"/>
      <c r="R30" s="185"/>
    </row>
    <row r="31" spans="1:18" s="186" customFormat="1" ht="6.75" customHeight="1">
      <c r="A31" s="181"/>
      <c r="B31" s="59"/>
      <c r="C31" s="59"/>
      <c r="D31" s="69"/>
      <c r="E31" s="192"/>
      <c r="F31" s="183"/>
      <c r="G31" s="203"/>
      <c r="H31" s="183"/>
      <c r="I31" s="204"/>
      <c r="J31" s="282"/>
      <c r="K31" s="283"/>
      <c r="L31" s="194">
        <f>UPPER(IF(OR(K31="a",K31="as"),J27,IF(OR(K31="b",K31="bs"),J35,)))</f>
      </c>
      <c r="M31" s="206"/>
      <c r="N31" s="77"/>
      <c r="O31" s="197"/>
      <c r="P31" s="183"/>
      <c r="Q31" s="123"/>
      <c r="R31" s="185"/>
    </row>
    <row r="32" spans="1:18" s="186" customFormat="1" ht="12.75" customHeight="1">
      <c r="A32" s="181">
        <v>7</v>
      </c>
      <c r="B32" s="46">
        <f>IF($D32="","",VLOOKUP($D32,'[3]男雙 Prep'!$A$7:$V$39,20))</f>
      </c>
      <c r="C32" s="46">
        <f>IF($D32="","",VLOOKUP($D32,'[3]男雙 Prep'!$A$7:$V$39,21))</f>
      </c>
      <c r="D32" s="47"/>
      <c r="E32" s="48" t="s">
        <v>154</v>
      </c>
      <c r="F32" s="46">
        <f>IF($D32="","",VLOOKUP($D32,'[3]男雙 Prep'!$A$7:$V$39,3))</f>
      </c>
      <c r="G32" s="75"/>
      <c r="H32" s="46">
        <f>IF($D32="","",VLOOKUP($D32,'[3]男雙 Prep'!$A$7:$V$39,4))</f>
      </c>
      <c r="I32" s="182"/>
      <c r="J32" s="282"/>
      <c r="K32" s="283"/>
      <c r="L32" s="183"/>
      <c r="M32" s="208"/>
      <c r="N32" s="98"/>
      <c r="O32" s="197"/>
      <c r="P32" s="183"/>
      <c r="Q32" s="123"/>
      <c r="R32" s="185"/>
    </row>
    <row r="33" spans="1:18" s="186" customFormat="1" ht="12.75" customHeight="1">
      <c r="A33" s="181"/>
      <c r="B33" s="95"/>
      <c r="C33" s="95"/>
      <c r="D33" s="95"/>
      <c r="E33" s="48" t="s">
        <v>154</v>
      </c>
      <c r="F33" s="46">
        <f>IF($D32="","",VLOOKUP($D32,'[3]男雙 Prep'!$A$7:$V$39,8))</f>
      </c>
      <c r="G33" s="75"/>
      <c r="H33" s="46">
        <f>IF($D32="","",VLOOKUP($D32,'[3]男雙 Prep'!$A$7:$V$39,9))</f>
      </c>
      <c r="I33" s="187"/>
      <c r="J33" s="77">
        <f>IF(I33="a",E32,IF(I33="b",E34,""))</f>
      </c>
      <c r="K33" s="197"/>
      <c r="L33" s="183"/>
      <c r="M33" s="188"/>
      <c r="N33" s="77"/>
      <c r="O33" s="197"/>
      <c r="P33" s="183"/>
      <c r="Q33" s="123"/>
      <c r="R33" s="185"/>
    </row>
    <row r="34" spans="1:18" s="186" customFormat="1" ht="12.75" customHeight="1">
      <c r="A34" s="181"/>
      <c r="B34" s="95"/>
      <c r="C34" s="95"/>
      <c r="D34" s="200"/>
      <c r="E34" s="140"/>
      <c r="F34" s="280"/>
      <c r="G34" s="280"/>
      <c r="H34" s="77"/>
      <c r="I34" s="189"/>
      <c r="J34" s="190">
        <f>UPPER(IF(OR(I35="a",I35="as"),E32,IF(OR(I35="b",I35="bs"),E36,)))</f>
      </c>
      <c r="K34" s="205"/>
      <c r="L34" s="183"/>
      <c r="M34" s="188"/>
      <c r="N34" s="77"/>
      <c r="O34" s="197"/>
      <c r="P34" s="183"/>
      <c r="Q34" s="123"/>
      <c r="R34" s="185"/>
    </row>
    <row r="35" spans="1:18" s="186" customFormat="1" ht="12.75" customHeight="1">
      <c r="A35" s="181"/>
      <c r="B35" s="59"/>
      <c r="C35" s="59"/>
      <c r="D35" s="69"/>
      <c r="E35" s="192"/>
      <c r="F35" s="282"/>
      <c r="G35" s="282"/>
      <c r="H35" s="61" t="s">
        <v>13</v>
      </c>
      <c r="I35" s="193"/>
      <c r="J35" s="194">
        <f>UPPER(IF(OR(I35="a",I35="as"),E33,IF(OR(I35="b",I35="bs"),E37,)))</f>
      </c>
      <c r="K35" s="206"/>
      <c r="L35" s="77"/>
      <c r="M35" s="188"/>
      <c r="N35" s="77"/>
      <c r="O35" s="197"/>
      <c r="P35" s="183"/>
      <c r="Q35" s="123"/>
      <c r="R35" s="185"/>
    </row>
    <row r="36" spans="1:18" s="186" customFormat="1" ht="12.75" customHeight="1">
      <c r="A36" s="181">
        <v>8</v>
      </c>
      <c r="B36" s="46" t="s">
        <v>155</v>
      </c>
      <c r="C36" s="46"/>
      <c r="D36" s="47">
        <v>8</v>
      </c>
      <c r="E36" s="48" t="str">
        <f>UPPER(IF($D36="","",VLOOKUP($D36,'[3]男雙 Prep'!$A$7:$V$39,2)))</f>
        <v>胡登富</v>
      </c>
      <c r="F36" s="46"/>
      <c r="G36" s="75"/>
      <c r="H36" s="46" t="str">
        <f>IF($D36="","",VLOOKUP($D36,'[3]男雙 Prep'!$A$7:$V$39,4))</f>
        <v>台中市</v>
      </c>
      <c r="I36" s="196"/>
      <c r="J36" s="77"/>
      <c r="K36" s="188"/>
      <c r="L36" s="98"/>
      <c r="M36" s="191"/>
      <c r="N36" s="77"/>
      <c r="O36" s="197"/>
      <c r="P36" s="183"/>
      <c r="Q36" s="123"/>
      <c r="R36" s="185"/>
    </row>
    <row r="37" spans="1:18" s="186" customFormat="1" ht="12.75" customHeight="1">
      <c r="A37" s="181"/>
      <c r="B37" s="95"/>
      <c r="C37" s="95"/>
      <c r="D37" s="95"/>
      <c r="E37" s="48" t="str">
        <f>UPPER(IF($D36="","",VLOOKUP($D36,'[3]男雙 Prep'!$A$7:$V$39,7)))</f>
        <v>張竹修</v>
      </c>
      <c r="F37" s="46"/>
      <c r="G37" s="75"/>
      <c r="H37" s="46" t="str">
        <f>IF($D36="","",VLOOKUP($D36,'[3]男雙 Prep'!$A$7:$V$39,9))</f>
        <v>台中市</v>
      </c>
      <c r="I37" s="187"/>
      <c r="J37" s="77"/>
      <c r="K37" s="188"/>
      <c r="L37" s="198"/>
      <c r="M37" s="199"/>
      <c r="N37" s="77"/>
      <c r="O37" s="197"/>
      <c r="P37" s="183"/>
      <c r="Q37" s="123"/>
      <c r="R37" s="185"/>
    </row>
    <row r="38" spans="1:18" s="186" customFormat="1" ht="8.25" customHeight="1">
      <c r="A38" s="181"/>
      <c r="B38" s="95"/>
      <c r="C38" s="95"/>
      <c r="D38" s="200"/>
      <c r="E38" s="140"/>
      <c r="F38" s="77"/>
      <c r="G38" s="76"/>
      <c r="H38" s="77"/>
      <c r="I38" s="201"/>
      <c r="J38" s="183"/>
      <c r="K38" s="184"/>
      <c r="L38" s="77"/>
      <c r="M38" s="188"/>
      <c r="N38" s="188"/>
      <c r="O38" s="202"/>
      <c r="P38" s="190">
        <f>UPPER(IF(OR(O39="a",O39="as"),N22,IF(OR(O39="b",O39="bs"),N54,)))</f>
      </c>
      <c r="Q38" s="209"/>
      <c r="R38" s="185"/>
    </row>
    <row r="39" spans="1:18" s="186" customFormat="1" ht="8.25" customHeight="1">
      <c r="A39" s="181"/>
      <c r="B39" s="59"/>
      <c r="C39" s="59"/>
      <c r="D39" s="69"/>
      <c r="E39" s="192"/>
      <c r="F39" s="183"/>
      <c r="G39" s="203"/>
      <c r="H39" s="183"/>
      <c r="I39" s="204"/>
      <c r="J39" s="183"/>
      <c r="K39" s="184"/>
      <c r="L39" s="77"/>
      <c r="M39" s="188"/>
      <c r="N39" s="282" t="s">
        <v>484</v>
      </c>
      <c r="O39" s="283"/>
      <c r="P39" s="194">
        <f>UPPER(IF(OR(O39="a",O39="as"),N23,IF(OR(O39="b",O39="bs"),N55,)))</f>
      </c>
      <c r="Q39" s="210"/>
      <c r="R39" s="185"/>
    </row>
    <row r="40" spans="1:18" s="186" customFormat="1" ht="12.75" customHeight="1">
      <c r="A40" s="181">
        <v>9</v>
      </c>
      <c r="B40" s="46" t="s">
        <v>156</v>
      </c>
      <c r="C40" s="46">
        <f>IF($D40="","",VLOOKUP($D40,'[3]男雙 Prep'!$A$7:$V$39,21))</f>
        <v>18</v>
      </c>
      <c r="D40" s="47">
        <v>4</v>
      </c>
      <c r="E40" s="48" t="str">
        <f>UPPER(IF($D40="","",VLOOKUP($D40,'[3]男雙 Prep'!$A$7:$V$39,2)))</f>
        <v>朱輝隆</v>
      </c>
      <c r="F40" s="46"/>
      <c r="G40" s="75"/>
      <c r="H40" s="46" t="str">
        <f>IF($D40="","",VLOOKUP($D40,'[3]男雙 Prep'!$A$7:$V$39,4))</f>
        <v>台南縣</v>
      </c>
      <c r="I40" s="182"/>
      <c r="J40" s="183"/>
      <c r="K40" s="184"/>
      <c r="L40" s="183"/>
      <c r="M40" s="184"/>
      <c r="N40" s="282"/>
      <c r="O40" s="283"/>
      <c r="P40" s="98"/>
      <c r="Q40" s="123"/>
      <c r="R40" s="185"/>
    </row>
    <row r="41" spans="1:18" s="186" customFormat="1" ht="12.75" customHeight="1">
      <c r="A41" s="181"/>
      <c r="B41" s="95"/>
      <c r="C41" s="95"/>
      <c r="D41" s="95"/>
      <c r="E41" s="48" t="str">
        <f>UPPER(IF($D40="","",VLOOKUP($D40,'[3]男雙 Prep'!$A$7:$V$39,7)))</f>
        <v>謝慶賢</v>
      </c>
      <c r="F41" s="46"/>
      <c r="G41" s="75"/>
      <c r="H41" s="46" t="str">
        <f>IF($D40="","",VLOOKUP($D40,'[3]男雙 Prep'!$A$7:$V$39,9))</f>
        <v>台南縣</v>
      </c>
      <c r="I41" s="187"/>
      <c r="J41" s="77">
        <f>IF(I41="a",E40,IF(I41="b",E42,""))</f>
      </c>
      <c r="K41" s="188"/>
      <c r="L41" s="183"/>
      <c r="M41" s="184"/>
      <c r="N41" s="183"/>
      <c r="O41" s="197"/>
      <c r="P41" s="198"/>
      <c r="Q41" s="211"/>
      <c r="R41" s="185"/>
    </row>
    <row r="42" spans="1:18" s="186" customFormat="1" ht="12.75" customHeight="1">
      <c r="A42" s="181"/>
      <c r="B42" s="95"/>
      <c r="C42" s="95"/>
      <c r="D42" s="200"/>
      <c r="E42" s="140"/>
      <c r="F42" s="280"/>
      <c r="G42" s="280"/>
      <c r="H42" s="77"/>
      <c r="I42" s="189"/>
      <c r="J42" s="190">
        <f>UPPER(IF(OR(I43="a",I43="as"),E40,IF(OR(I43="b",I43="bs"),E44,)))</f>
      </c>
      <c r="K42" s="191"/>
      <c r="L42" s="183"/>
      <c r="M42" s="184"/>
      <c r="N42" s="183"/>
      <c r="O42" s="197"/>
      <c r="P42" s="183"/>
      <c r="Q42" s="123"/>
      <c r="R42" s="185"/>
    </row>
    <row r="43" spans="1:18" s="186" customFormat="1" ht="12.75" customHeight="1">
      <c r="A43" s="181"/>
      <c r="B43" s="59"/>
      <c r="C43" s="59"/>
      <c r="D43" s="69"/>
      <c r="E43" s="192"/>
      <c r="F43" s="282"/>
      <c r="G43" s="282"/>
      <c r="H43" s="61" t="s">
        <v>13</v>
      </c>
      <c r="I43" s="193"/>
      <c r="J43" s="194">
        <f>UPPER(IF(OR(I43="a",I43="as"),E41,IF(OR(I43="b",I43="bs"),E45,)))</f>
      </c>
      <c r="K43" s="195"/>
      <c r="L43" s="77"/>
      <c r="M43" s="188"/>
      <c r="N43" s="183"/>
      <c r="O43" s="197"/>
      <c r="P43" s="183"/>
      <c r="Q43" s="123"/>
      <c r="R43" s="185"/>
    </row>
    <row r="44" spans="1:18" s="186" customFormat="1" ht="12.75" customHeight="1">
      <c r="A44" s="181">
        <v>10</v>
      </c>
      <c r="B44" s="46">
        <f>IF($D44="","",VLOOKUP($D44,'[3]男雙 Prep'!$A$7:$V$39,20))</f>
      </c>
      <c r="C44" s="46">
        <f>IF($D44="","",VLOOKUP($D44,'[3]男雙 Prep'!$A$7:$V$39,21))</f>
      </c>
      <c r="D44" s="47"/>
      <c r="E44" s="48" t="s">
        <v>25</v>
      </c>
      <c r="F44" s="46">
        <f>IF($D44="","",VLOOKUP($D44,'[3]男雙 Prep'!$A$7:$V$39,3))</f>
      </c>
      <c r="G44" s="75"/>
      <c r="H44" s="46">
        <f>IF($D44="","",VLOOKUP($D44,'[3]男雙 Prep'!$A$7:$V$39,4))</f>
      </c>
      <c r="I44" s="196"/>
      <c r="J44" s="77"/>
      <c r="K44" s="197"/>
      <c r="L44" s="98"/>
      <c r="M44" s="191"/>
      <c r="N44" s="183"/>
      <c r="O44" s="197"/>
      <c r="P44" s="183"/>
      <c r="Q44" s="123"/>
      <c r="R44" s="185"/>
    </row>
    <row r="45" spans="1:18" s="186" customFormat="1" ht="12.75" customHeight="1">
      <c r="A45" s="181"/>
      <c r="B45" s="95"/>
      <c r="C45" s="95"/>
      <c r="D45" s="95"/>
      <c r="E45" s="48" t="s">
        <v>25</v>
      </c>
      <c r="F45" s="46">
        <f>IF($D44="","",VLOOKUP($D44,'[3]男雙 Prep'!$A$7:$V$39,8))</f>
      </c>
      <c r="G45" s="75"/>
      <c r="H45" s="46">
        <f>IF($D44="","",VLOOKUP($D44,'[3]男雙 Prep'!$A$7:$V$39,9))</f>
      </c>
      <c r="I45" s="187"/>
      <c r="J45" s="77"/>
      <c r="K45" s="197"/>
      <c r="L45" s="198"/>
      <c r="M45" s="199"/>
      <c r="N45" s="183"/>
      <c r="O45" s="197"/>
      <c r="P45" s="183"/>
      <c r="Q45" s="123"/>
      <c r="R45" s="185"/>
    </row>
    <row r="46" spans="1:18" s="186" customFormat="1" ht="6.75" customHeight="1">
      <c r="A46" s="181"/>
      <c r="B46" s="95"/>
      <c r="C46" s="95"/>
      <c r="D46" s="200"/>
      <c r="E46" s="140"/>
      <c r="F46" s="77"/>
      <c r="G46" s="76"/>
      <c r="H46" s="77"/>
      <c r="I46" s="201"/>
      <c r="J46" s="282" t="s">
        <v>480</v>
      </c>
      <c r="K46" s="283"/>
      <c r="L46" s="190">
        <f>UPPER(IF(OR(K47="a",K47="as"),J42,IF(OR(K47="b",K47="bs"),J50,)))</f>
      </c>
      <c r="M46" s="188"/>
      <c r="N46" s="183"/>
      <c r="O46" s="197"/>
      <c r="P46" s="183"/>
      <c r="Q46" s="123"/>
      <c r="R46" s="185"/>
    </row>
    <row r="47" spans="1:18" s="186" customFormat="1" ht="6.75" customHeight="1">
      <c r="A47" s="181"/>
      <c r="B47" s="59"/>
      <c r="C47" s="59"/>
      <c r="D47" s="69"/>
      <c r="E47" s="192"/>
      <c r="F47" s="183"/>
      <c r="G47" s="203"/>
      <c r="H47" s="183"/>
      <c r="I47" s="204"/>
      <c r="J47" s="282"/>
      <c r="K47" s="283"/>
      <c r="L47" s="194">
        <f>UPPER(IF(OR(K47="a",K47="as"),J43,IF(OR(K47="b",K47="bs"),J51,)))</f>
      </c>
      <c r="M47" s="195"/>
      <c r="N47" s="77"/>
      <c r="O47" s="197"/>
      <c r="P47" s="183"/>
      <c r="Q47" s="123"/>
      <c r="R47" s="185"/>
    </row>
    <row r="48" spans="1:18" s="186" customFormat="1" ht="12.75" customHeight="1">
      <c r="A48" s="181">
        <v>11</v>
      </c>
      <c r="B48" s="46"/>
      <c r="C48" s="46"/>
      <c r="D48" s="47">
        <v>22</v>
      </c>
      <c r="E48" s="48" t="str">
        <f>UPPER(IF($D48="","",VLOOKUP($D48,'[3]男雙 Prep'!$A$7:$V$39,2)))</f>
        <v>蔡東沛</v>
      </c>
      <c r="F48" s="46"/>
      <c r="G48" s="75"/>
      <c r="H48" s="46" t="str">
        <f>IF($D48="","",VLOOKUP($D48,'[3]男雙 Prep'!$A$7:$V$39,4))</f>
        <v>台中市</v>
      </c>
      <c r="I48" s="182"/>
      <c r="J48" s="282"/>
      <c r="K48" s="283"/>
      <c r="L48" s="183"/>
      <c r="M48" s="197"/>
      <c r="N48" s="98"/>
      <c r="O48" s="197"/>
      <c r="P48" s="183"/>
      <c r="Q48" s="123"/>
      <c r="R48" s="185"/>
    </row>
    <row r="49" spans="1:18" s="186" customFormat="1" ht="12.75" customHeight="1">
      <c r="A49" s="181"/>
      <c r="B49" s="95"/>
      <c r="C49" s="95"/>
      <c r="D49" s="95"/>
      <c r="E49" s="48" t="str">
        <f>UPPER(IF($D48="","",VLOOKUP($D48,'[3]男雙 Prep'!$A$7:$V$39,7)))</f>
        <v>陳建昇</v>
      </c>
      <c r="F49" s="46"/>
      <c r="G49" s="75"/>
      <c r="H49" s="46" t="str">
        <f>IF($D48="","",VLOOKUP($D48,'[3]男雙 Prep'!$A$7:$V$39,9))</f>
        <v>台中市</v>
      </c>
      <c r="I49" s="187"/>
      <c r="J49" s="76"/>
      <c r="K49" s="139"/>
      <c r="L49" s="183"/>
      <c r="M49" s="197"/>
      <c r="N49" s="77"/>
      <c r="O49" s="197"/>
      <c r="P49" s="183"/>
      <c r="Q49" s="123"/>
      <c r="R49" s="185"/>
    </row>
    <row r="50" spans="1:18" s="186" customFormat="1" ht="12.75" customHeight="1">
      <c r="A50" s="181"/>
      <c r="B50" s="95"/>
      <c r="C50" s="95"/>
      <c r="D50" s="95"/>
      <c r="E50" s="140"/>
      <c r="F50" s="280" t="s">
        <v>476</v>
      </c>
      <c r="G50" s="280"/>
      <c r="H50" s="77"/>
      <c r="I50" s="189"/>
      <c r="J50" s="190">
        <f>UPPER(IF(OR(I51="a",I51="as"),E48,IF(OR(I51="b",I51="bs"),E52,)))</f>
      </c>
      <c r="K50" s="205"/>
      <c r="L50" s="183"/>
      <c r="M50" s="197"/>
      <c r="N50" s="77"/>
      <c r="O50" s="197"/>
      <c r="P50" s="183"/>
      <c r="Q50" s="123"/>
      <c r="R50" s="185"/>
    </row>
    <row r="51" spans="1:18" s="186" customFormat="1" ht="12.75" customHeight="1">
      <c r="A51" s="181"/>
      <c r="B51" s="59"/>
      <c r="C51" s="59"/>
      <c r="D51" s="59"/>
      <c r="E51" s="192"/>
      <c r="F51" s="282"/>
      <c r="G51" s="282"/>
      <c r="H51" s="61" t="s">
        <v>13</v>
      </c>
      <c r="I51" s="193"/>
      <c r="J51" s="194">
        <f>UPPER(IF(OR(I51="a",I51="as"),E49,IF(OR(I51="b",I51="bs"),E53,)))</f>
      </c>
      <c r="K51" s="206"/>
      <c r="L51" s="77"/>
      <c r="M51" s="197"/>
      <c r="N51" s="77"/>
      <c r="O51" s="197"/>
      <c r="P51" s="183"/>
      <c r="Q51" s="123"/>
      <c r="R51" s="185"/>
    </row>
    <row r="52" spans="1:18" s="186" customFormat="1" ht="12.75" customHeight="1">
      <c r="A52" s="181">
        <v>12</v>
      </c>
      <c r="B52" s="46"/>
      <c r="C52" s="46"/>
      <c r="D52" s="47">
        <v>10</v>
      </c>
      <c r="E52" s="48" t="str">
        <f>UPPER(IF($D52="","",VLOOKUP($D52,'[3]男雙 Prep'!$A$7:$V$39,2)))</f>
        <v>黃郁文</v>
      </c>
      <c r="F52" s="46"/>
      <c r="G52" s="75"/>
      <c r="H52" s="46" t="str">
        <f>IF($D52="","",VLOOKUP($D52,'[3]男雙 Prep'!$A$7:$V$39,4))</f>
        <v>桃園縣</v>
      </c>
      <c r="I52" s="196"/>
      <c r="J52" s="77"/>
      <c r="K52" s="188"/>
      <c r="L52" s="98"/>
      <c r="M52" s="205"/>
      <c r="N52" s="77"/>
      <c r="O52" s="197"/>
      <c r="P52" s="183"/>
      <c r="Q52" s="123"/>
      <c r="R52" s="185"/>
    </row>
    <row r="53" spans="1:18" s="186" customFormat="1" ht="12.75" customHeight="1">
      <c r="A53" s="181"/>
      <c r="B53" s="95"/>
      <c r="C53" s="95"/>
      <c r="D53" s="95"/>
      <c r="E53" s="48" t="str">
        <f>UPPER(IF($D52="","",VLOOKUP($D52,'[3]男雙 Prep'!$A$7:$V$39,7)))</f>
        <v>劉昌裕</v>
      </c>
      <c r="F53" s="46"/>
      <c r="G53" s="75"/>
      <c r="H53" s="46"/>
      <c r="I53" s="187"/>
      <c r="J53" s="77"/>
      <c r="K53" s="188"/>
      <c r="L53" s="198"/>
      <c r="M53" s="207"/>
      <c r="N53" s="77"/>
      <c r="O53" s="197"/>
      <c r="P53" s="183"/>
      <c r="Q53" s="123"/>
      <c r="R53" s="185"/>
    </row>
    <row r="54" spans="1:18" s="186" customFormat="1" ht="6.75" customHeight="1">
      <c r="A54" s="181"/>
      <c r="B54" s="95"/>
      <c r="C54" s="95"/>
      <c r="D54" s="95"/>
      <c r="E54" s="140"/>
      <c r="F54" s="77"/>
      <c r="G54" s="76"/>
      <c r="H54" s="77"/>
      <c r="I54" s="201"/>
      <c r="J54" s="183"/>
      <c r="K54" s="184"/>
      <c r="L54" s="77"/>
      <c r="M54" s="202"/>
      <c r="N54" s="190">
        <f>UPPER(IF(OR(M55="a",M55="as"),L46,IF(OR(M55="b",M55="bs"),L62,)))</f>
      </c>
      <c r="O54" s="197"/>
      <c r="P54" s="183"/>
      <c r="Q54" s="123"/>
      <c r="R54" s="185"/>
    </row>
    <row r="55" spans="1:18" s="186" customFormat="1" ht="6.75" customHeight="1">
      <c r="A55" s="181"/>
      <c r="B55" s="59"/>
      <c r="C55" s="59"/>
      <c r="D55" s="59"/>
      <c r="E55" s="192"/>
      <c r="F55" s="183"/>
      <c r="G55" s="203"/>
      <c r="H55" s="183"/>
      <c r="I55" s="204"/>
      <c r="J55" s="183"/>
      <c r="K55" s="184"/>
      <c r="L55" s="282" t="s">
        <v>483</v>
      </c>
      <c r="M55" s="283"/>
      <c r="N55" s="194">
        <f>UPPER(IF(OR(M55="a",M55="as"),L47,IF(OR(M55="b",M55="bs"),L63,)))</f>
      </c>
      <c r="O55" s="206"/>
      <c r="P55" s="77"/>
      <c r="Q55" s="123"/>
      <c r="R55" s="185"/>
    </row>
    <row r="56" spans="1:18" s="186" customFormat="1" ht="12.75" customHeight="1">
      <c r="A56" s="181">
        <v>13</v>
      </c>
      <c r="B56" s="46"/>
      <c r="C56" s="46"/>
      <c r="D56" s="47">
        <v>23</v>
      </c>
      <c r="E56" s="48" t="str">
        <f>UPPER(IF($D56="","",VLOOKUP($D56,'[3]男雙 Prep'!$A$7:$V$39,2)))</f>
        <v>林瑞豐</v>
      </c>
      <c r="F56" s="46"/>
      <c r="G56" s="75"/>
      <c r="H56" s="46" t="str">
        <f>IF($D56="","",VLOOKUP($D56,'[3]男雙 Prep'!$A$7:$V$39,4))</f>
        <v>台中市</v>
      </c>
      <c r="I56" s="182"/>
      <c r="J56" s="183"/>
      <c r="K56" s="184"/>
      <c r="L56" s="282"/>
      <c r="M56" s="283"/>
      <c r="N56" s="183"/>
      <c r="O56" s="208"/>
      <c r="P56" s="183"/>
      <c r="Q56" s="53"/>
      <c r="R56" s="185"/>
    </row>
    <row r="57" spans="1:18" s="186" customFormat="1" ht="12.75" customHeight="1">
      <c r="A57" s="181"/>
      <c r="B57" s="95"/>
      <c r="C57" s="95"/>
      <c r="D57" s="95"/>
      <c r="E57" s="48" t="str">
        <f>UPPER(IF($D56="","",VLOOKUP($D56,'[3]男雙 Prep'!$A$7:$V$39,7)))</f>
        <v>劉有原</v>
      </c>
      <c r="F57" s="46"/>
      <c r="G57" s="75"/>
      <c r="H57" s="46" t="str">
        <f>IF($D56="","",VLOOKUP($D56,'[3]男雙 Prep'!$A$7:$V$39,9))</f>
        <v>台中市</v>
      </c>
      <c r="I57" s="187"/>
      <c r="J57" s="77">
        <f>IF(I57="a",E56,IF(I57="b",E58,""))</f>
      </c>
      <c r="K57" s="188"/>
      <c r="L57" s="183"/>
      <c r="M57" s="197"/>
      <c r="N57" s="183"/>
      <c r="O57" s="188"/>
      <c r="P57" s="183"/>
      <c r="Q57" s="53"/>
      <c r="R57" s="185"/>
    </row>
    <row r="58" spans="1:18" s="186" customFormat="1" ht="12.75" customHeight="1">
      <c r="A58" s="181"/>
      <c r="B58" s="95"/>
      <c r="C58" s="95"/>
      <c r="D58" s="200"/>
      <c r="E58" s="140"/>
      <c r="F58" s="280" t="s">
        <v>477</v>
      </c>
      <c r="G58" s="280"/>
      <c r="H58" s="77"/>
      <c r="I58" s="189"/>
      <c r="J58" s="190">
        <f>UPPER(IF(OR(I59="a",I59="as"),E56,IF(OR(I59="b",I59="bs"),E60,)))</f>
      </c>
      <c r="K58" s="191"/>
      <c r="L58" s="183"/>
      <c r="M58" s="197"/>
      <c r="N58" s="183"/>
      <c r="O58" s="188"/>
      <c r="P58" s="183"/>
      <c r="Q58" s="53"/>
      <c r="R58" s="185"/>
    </row>
    <row r="59" spans="1:18" s="186" customFormat="1" ht="12.75" customHeight="1">
      <c r="A59" s="181"/>
      <c r="B59" s="59"/>
      <c r="C59" s="59"/>
      <c r="D59" s="69"/>
      <c r="E59" s="192"/>
      <c r="F59" s="282"/>
      <c r="G59" s="282"/>
      <c r="H59" s="61" t="s">
        <v>13</v>
      </c>
      <c r="I59" s="193"/>
      <c r="J59" s="194">
        <f>UPPER(IF(OR(I59="a",I59="as"),E57,IF(OR(I59="b",I59="bs"),E61,)))</f>
      </c>
      <c r="K59" s="195"/>
      <c r="L59" s="77"/>
      <c r="M59" s="197"/>
      <c r="N59" s="183"/>
      <c r="O59" s="188"/>
      <c r="P59" s="183"/>
      <c r="Q59" s="53"/>
      <c r="R59" s="185"/>
    </row>
    <row r="60" spans="1:18" s="186" customFormat="1" ht="12.75" customHeight="1">
      <c r="A60" s="181">
        <v>14</v>
      </c>
      <c r="B60" s="46"/>
      <c r="C60" s="46"/>
      <c r="D60" s="47">
        <v>12</v>
      </c>
      <c r="E60" s="48" t="str">
        <f>UPPER(IF($D60="","",VLOOKUP($D60,'[3]男雙 Prep'!$A$7:$V$39,2)))</f>
        <v>吳永裕</v>
      </c>
      <c r="F60" s="46"/>
      <c r="G60" s="75"/>
      <c r="H60" s="46" t="str">
        <f>IF($D60="","",VLOOKUP($D60,'[3]男雙 Prep'!$A$7:$V$39,4))</f>
        <v>桃園縣</v>
      </c>
      <c r="I60" s="196"/>
      <c r="J60" s="77"/>
      <c r="K60" s="197"/>
      <c r="L60" s="98"/>
      <c r="M60" s="205"/>
      <c r="N60" s="183"/>
      <c r="O60" s="188"/>
      <c r="P60" s="183"/>
      <c r="Q60" s="53"/>
      <c r="R60" s="185"/>
    </row>
    <row r="61" spans="1:18" s="186" customFormat="1" ht="12.75" customHeight="1">
      <c r="A61" s="181"/>
      <c r="B61" s="95"/>
      <c r="C61" s="95"/>
      <c r="D61" s="95"/>
      <c r="E61" s="48" t="str">
        <f>UPPER(IF($D60="","",VLOOKUP($D60,'[3]男雙 Prep'!$A$7:$V$39,7)))</f>
        <v>邱垂綸</v>
      </c>
      <c r="F61" s="46"/>
      <c r="G61" s="75"/>
      <c r="H61" s="46" t="str">
        <f>IF($D60="","",VLOOKUP($D60,'[3]男雙 Prep'!$A$7:$V$39,9))</f>
        <v>桃園縣</v>
      </c>
      <c r="I61" s="187"/>
      <c r="J61" s="77"/>
      <c r="K61" s="197"/>
      <c r="L61" s="198"/>
      <c r="M61" s="207"/>
      <c r="N61" s="183"/>
      <c r="O61" s="188"/>
      <c r="P61" s="183"/>
      <c r="Q61" s="53"/>
      <c r="R61" s="185"/>
    </row>
    <row r="62" spans="1:18" s="186" customFormat="1" ht="6.75" customHeight="1">
      <c r="A62" s="181"/>
      <c r="B62" s="95"/>
      <c r="C62" s="95"/>
      <c r="D62" s="200"/>
      <c r="E62" s="140"/>
      <c r="F62" s="77"/>
      <c r="G62" s="76"/>
      <c r="H62" s="77"/>
      <c r="I62" s="201"/>
      <c r="J62" s="282" t="s">
        <v>481</v>
      </c>
      <c r="K62" s="283"/>
      <c r="L62" s="190">
        <f>UPPER(IF(OR(K63="a",K63="as"),J58,IF(OR(K63="b",K63="bs"),J66,)))</f>
      </c>
      <c r="M62" s="197"/>
      <c r="N62" s="183"/>
      <c r="O62" s="188"/>
      <c r="P62" s="183"/>
      <c r="Q62" s="53"/>
      <c r="R62" s="185"/>
    </row>
    <row r="63" spans="1:18" s="186" customFormat="1" ht="6.75" customHeight="1">
      <c r="A63" s="181"/>
      <c r="B63" s="59"/>
      <c r="C63" s="59"/>
      <c r="D63" s="69"/>
      <c r="E63" s="192"/>
      <c r="F63" s="183"/>
      <c r="G63" s="203"/>
      <c r="H63" s="183"/>
      <c r="I63" s="204"/>
      <c r="J63" s="282"/>
      <c r="K63" s="283"/>
      <c r="L63" s="194">
        <f>UPPER(IF(OR(K63="a",K63="as"),J59,IF(OR(K63="b",K63="bs"),J67,)))</f>
      </c>
      <c r="M63" s="206"/>
      <c r="N63" s="77"/>
      <c r="O63" s="188"/>
      <c r="P63" s="183"/>
      <c r="Q63" s="53"/>
      <c r="R63" s="185"/>
    </row>
    <row r="64" spans="1:18" s="186" customFormat="1" ht="12.75" customHeight="1">
      <c r="A64" s="181">
        <v>15</v>
      </c>
      <c r="B64" s="46">
        <f>IF($D64="","",VLOOKUP($D64,'[3]男雙 Prep'!$A$7:$V$39,20))</f>
      </c>
      <c r="C64" s="46">
        <f>IF($D64="","",VLOOKUP($D64,'[3]男雙 Prep'!$A$7:$V$39,21))</f>
      </c>
      <c r="D64" s="47"/>
      <c r="E64" s="48" t="s">
        <v>25</v>
      </c>
      <c r="F64" s="46">
        <f>IF($D64="","",VLOOKUP($D64,'[3]男雙 Prep'!$A$7:$V$39,3))</f>
      </c>
      <c r="G64" s="75"/>
      <c r="H64" s="46">
        <f>IF($D64="","",VLOOKUP($D64,'[3]男雙 Prep'!$A$7:$V$39,4))</f>
      </c>
      <c r="I64" s="182"/>
      <c r="J64" s="282"/>
      <c r="K64" s="283"/>
      <c r="L64" s="183"/>
      <c r="M64" s="208"/>
      <c r="N64" s="95"/>
      <c r="O64" s="188"/>
      <c r="P64" s="95"/>
      <c r="Q64" s="188"/>
      <c r="R64" s="76"/>
    </row>
    <row r="65" spans="1:18" s="186" customFormat="1" ht="12.75" customHeight="1">
      <c r="A65" s="181"/>
      <c r="B65" s="95"/>
      <c r="C65" s="95"/>
      <c r="D65" s="95"/>
      <c r="E65" s="48" t="s">
        <v>25</v>
      </c>
      <c r="F65" s="46">
        <f>IF($D64="","",VLOOKUP($D64,'[3]男雙 Prep'!$A$7:$V$39,8))</f>
      </c>
      <c r="G65" s="75"/>
      <c r="H65" s="46">
        <f>IF($D64="","",VLOOKUP($D64,'[3]男雙 Prep'!$A$7:$V$39,9))</f>
      </c>
      <c r="I65" s="187"/>
      <c r="J65" s="77">
        <f>IF(I65="a",E64,IF(I65="b",E66,""))</f>
      </c>
      <c r="K65" s="197"/>
      <c r="L65" s="183"/>
      <c r="M65" s="188"/>
      <c r="N65" s="231"/>
      <c r="O65" s="191"/>
      <c r="P65" s="77"/>
      <c r="Q65" s="188"/>
      <c r="R65" s="76"/>
    </row>
    <row r="66" spans="1:18" s="186" customFormat="1" ht="12.75" customHeight="1">
      <c r="A66" s="181"/>
      <c r="B66" s="95"/>
      <c r="C66" s="95"/>
      <c r="D66" s="95"/>
      <c r="E66" s="140"/>
      <c r="F66" s="280"/>
      <c r="G66" s="280"/>
      <c r="H66" s="77"/>
      <c r="I66" s="189"/>
      <c r="J66" s="190">
        <f>UPPER(IF(OR(I67="a",I67="as"),E64,IF(OR(I67="b",I67="bs"),E68,)))</f>
      </c>
      <c r="K66" s="205"/>
      <c r="L66" s="183"/>
      <c r="M66" s="188"/>
      <c r="N66" s="231"/>
      <c r="O66" s="199"/>
      <c r="P66" s="77"/>
      <c r="Q66" s="188"/>
      <c r="R66" s="76"/>
    </row>
    <row r="67" spans="1:18" s="186" customFormat="1" ht="12.75" customHeight="1">
      <c r="A67" s="181"/>
      <c r="B67" s="59"/>
      <c r="C67" s="59"/>
      <c r="D67" s="59"/>
      <c r="E67" s="192"/>
      <c r="F67" s="282"/>
      <c r="G67" s="282"/>
      <c r="H67" s="61" t="s">
        <v>13</v>
      </c>
      <c r="I67" s="193"/>
      <c r="J67" s="194">
        <f>UPPER(IF(OR(I67="a",I67="as"),E65,IF(OR(I67="b",I67="bs"),E69,)))</f>
      </c>
      <c r="K67" s="206"/>
      <c r="L67" s="77"/>
      <c r="M67" s="188"/>
      <c r="N67" s="188"/>
      <c r="O67" s="201"/>
      <c r="P67" s="231"/>
      <c r="Q67" s="228"/>
      <c r="R67" s="76"/>
    </row>
    <row r="68" spans="1:18" s="186" customFormat="1" ht="12.75" customHeight="1">
      <c r="A68" s="181">
        <v>16</v>
      </c>
      <c r="B68" s="46" t="s">
        <v>27</v>
      </c>
      <c r="C68" s="46"/>
      <c r="D68" s="47">
        <v>7</v>
      </c>
      <c r="E68" s="48" t="str">
        <f>UPPER(IF($D68="","",VLOOKUP($D68,'[3]男雙 Prep'!$A$7:$V$39,2)))</f>
        <v>李景山</v>
      </c>
      <c r="F68" s="46"/>
      <c r="G68" s="75"/>
      <c r="H68" s="46" t="str">
        <f>IF($D68="","",VLOOKUP($D68,'[3]男雙 Prep'!$A$7:$V$39,4))</f>
        <v>台中市</v>
      </c>
      <c r="I68" s="196"/>
      <c r="J68" s="77"/>
      <c r="K68" s="188"/>
      <c r="L68" s="98"/>
      <c r="M68" s="191"/>
      <c r="N68" s="61"/>
      <c r="O68" s="248"/>
      <c r="P68" s="231"/>
      <c r="Q68" s="228"/>
      <c r="R68" s="76"/>
    </row>
    <row r="69" spans="1:18" s="186" customFormat="1" ht="12.75" customHeight="1">
      <c r="A69" s="181"/>
      <c r="B69" s="95"/>
      <c r="C69" s="95"/>
      <c r="D69" s="95"/>
      <c r="E69" s="48" t="str">
        <f>UPPER(IF($D68="","",VLOOKUP($D68,'[3]男雙 Prep'!$A$7:$V$39,7)))</f>
        <v>吳文欽</v>
      </c>
      <c r="F69" s="46"/>
      <c r="G69" s="75"/>
      <c r="H69" s="46" t="str">
        <f>IF($D68="","",VLOOKUP($D68,'[3]男雙 Prep'!$A$7:$V$39,9))</f>
        <v>台中市</v>
      </c>
      <c r="I69" s="187"/>
      <c r="J69" s="77"/>
      <c r="K69" s="188"/>
      <c r="L69" s="198"/>
      <c r="M69" s="199"/>
      <c r="N69" s="231"/>
      <c r="O69" s="191"/>
      <c r="P69" s="77"/>
      <c r="Q69" s="188"/>
      <c r="R69" s="76"/>
    </row>
    <row r="70" spans="1:17" s="37" customFormat="1" ht="9">
      <c r="A70" s="168"/>
      <c r="B70" s="169" t="s">
        <v>5</v>
      </c>
      <c r="C70" s="170" t="s">
        <v>6</v>
      </c>
      <c r="D70" s="169"/>
      <c r="E70" s="171" t="s">
        <v>7</v>
      </c>
      <c r="F70" s="171"/>
      <c r="G70" s="154"/>
      <c r="H70" s="171"/>
      <c r="I70" s="172"/>
      <c r="J70" s="170" t="s">
        <v>8</v>
      </c>
      <c r="K70" s="173"/>
      <c r="L70" s="170" t="s">
        <v>24</v>
      </c>
      <c r="M70" s="173"/>
      <c r="N70" s="170" t="s">
        <v>9</v>
      </c>
      <c r="O70" s="173"/>
      <c r="P70" s="170" t="s">
        <v>10</v>
      </c>
      <c r="Q70" s="157"/>
    </row>
    <row r="71" spans="1:17" s="37" customFormat="1" ht="10.5" customHeight="1" thickBot="1">
      <c r="A71" s="174"/>
      <c r="B71" s="175"/>
      <c r="C71" s="40"/>
      <c r="D71" s="175"/>
      <c r="E71" s="176"/>
      <c r="F71" s="176"/>
      <c r="G71" s="177"/>
      <c r="H71" s="176"/>
      <c r="I71" s="178"/>
      <c r="J71" s="40"/>
      <c r="K71" s="179"/>
      <c r="L71" s="40"/>
      <c r="M71" s="179"/>
      <c r="N71" s="40"/>
      <c r="O71" s="179"/>
      <c r="P71" s="40"/>
      <c r="Q71" s="180"/>
    </row>
    <row r="72" spans="1:20" s="186" customFormat="1" ht="12.75" customHeight="1">
      <c r="A72" s="181">
        <v>17</v>
      </c>
      <c r="B72" s="46" t="s">
        <v>29</v>
      </c>
      <c r="C72" s="46">
        <f>IF($D72="","",VLOOKUP($D72,'[3]男雙 Prep'!$A$7:$V$39,21))</f>
        <v>26</v>
      </c>
      <c r="D72" s="47">
        <v>5</v>
      </c>
      <c r="E72" s="48" t="str">
        <f>UPPER(IF($D72="","",VLOOKUP($D72,'[3]男雙 Prep'!$A$7:$V$39,2)))</f>
        <v>游輝慶</v>
      </c>
      <c r="F72" s="46"/>
      <c r="G72" s="75"/>
      <c r="H72" s="46" t="str">
        <f>IF($D72="","",VLOOKUP($D72,'[3]男雙 Prep'!$A$7:$V$39,4))</f>
        <v>高雄市</v>
      </c>
      <c r="I72" s="182"/>
      <c r="J72" s="183"/>
      <c r="K72" s="184"/>
      <c r="L72" s="183"/>
      <c r="M72" s="184"/>
      <c r="N72" s="183"/>
      <c r="O72" s="184"/>
      <c r="P72" s="183"/>
      <c r="Q72" s="247"/>
      <c r="R72" s="185"/>
      <c r="T72" s="58" t="e">
        <f>#REF!</f>
        <v>#REF!</v>
      </c>
    </row>
    <row r="73" spans="1:20" s="186" customFormat="1" ht="12.75" customHeight="1">
      <c r="A73" s="181"/>
      <c r="B73" s="95"/>
      <c r="C73" s="95"/>
      <c r="D73" s="95"/>
      <c r="E73" s="48" t="str">
        <f>UPPER(IF($D72="","",VLOOKUP($D72,'[3]男雙 Prep'!$A$7:$V$39,7)))</f>
        <v>陳柱明</v>
      </c>
      <c r="F73" s="46"/>
      <c r="G73" s="75"/>
      <c r="H73" s="46" t="str">
        <f>IF($D72="","",VLOOKUP($D72,'[3]男雙 Prep'!$A$7:$V$39,9))</f>
        <v>高雄市</v>
      </c>
      <c r="I73" s="187"/>
      <c r="J73" s="77">
        <f>IF(I73="a",E72,IF(I73="b",E74,""))</f>
      </c>
      <c r="K73" s="188"/>
      <c r="L73" s="183"/>
      <c r="M73" s="184"/>
      <c r="N73" s="183"/>
      <c r="O73" s="184"/>
      <c r="P73" s="183"/>
      <c r="Q73" s="53"/>
      <c r="R73" s="185"/>
      <c r="T73" s="64" t="e">
        <f>#REF!</f>
        <v>#REF!</v>
      </c>
    </row>
    <row r="74" spans="1:20" s="186" customFormat="1" ht="12.75" customHeight="1">
      <c r="A74" s="181"/>
      <c r="B74" s="95"/>
      <c r="C74" s="95"/>
      <c r="D74" s="95"/>
      <c r="E74" s="140"/>
      <c r="F74" s="280"/>
      <c r="G74" s="280"/>
      <c r="H74" s="77"/>
      <c r="I74" s="189"/>
      <c r="J74" s="190">
        <f>UPPER(IF(OR(I75="a",I75="as"),E72,IF(OR(I75="b",I75="bs"),E76,)))</f>
      </c>
      <c r="K74" s="191"/>
      <c r="L74" s="183"/>
      <c r="M74" s="184"/>
      <c r="N74" s="183"/>
      <c r="O74" s="184"/>
      <c r="P74" s="183"/>
      <c r="Q74" s="53"/>
      <c r="R74" s="185"/>
      <c r="T74" s="64" t="e">
        <f>#REF!</f>
        <v>#REF!</v>
      </c>
    </row>
    <row r="75" spans="1:20" s="186" customFormat="1" ht="12.75" customHeight="1">
      <c r="A75" s="181"/>
      <c r="B75" s="59"/>
      <c r="C75" s="59"/>
      <c r="D75" s="59"/>
      <c r="E75" s="192"/>
      <c r="F75" s="282"/>
      <c r="G75" s="282"/>
      <c r="H75" s="61" t="s">
        <v>13</v>
      </c>
      <c r="I75" s="193"/>
      <c r="J75" s="194">
        <f>UPPER(IF(OR(I75="a",I75="as"),E73,IF(OR(I75="b",I75="bs"),E77,)))</f>
      </c>
      <c r="K75" s="195"/>
      <c r="L75" s="77"/>
      <c r="M75" s="188"/>
      <c r="N75" s="183"/>
      <c r="O75" s="184"/>
      <c r="P75" s="183"/>
      <c r="Q75" s="53"/>
      <c r="R75" s="185"/>
      <c r="T75" s="64" t="e">
        <f>#REF!</f>
        <v>#REF!</v>
      </c>
    </row>
    <row r="76" spans="1:20" s="186" customFormat="1" ht="12.75" customHeight="1">
      <c r="A76" s="181">
        <v>18</v>
      </c>
      <c r="B76" s="46">
        <f>IF($D76="","",VLOOKUP($D76,'[3]男雙 Prep'!$A$7:$V$39,20))</f>
      </c>
      <c r="C76" s="46">
        <f>IF($D76="","",VLOOKUP($D76,'[3]男雙 Prep'!$A$7:$V$39,21))</f>
      </c>
      <c r="D76" s="47"/>
      <c r="E76" s="48" t="s">
        <v>25</v>
      </c>
      <c r="F76" s="46">
        <f>IF($D76="","",VLOOKUP($D76,'[3]男雙 Prep'!$A$7:$V$39,3))</f>
      </c>
      <c r="G76" s="75"/>
      <c r="H76" s="46">
        <f>IF($D76="","",VLOOKUP($D76,'[3]男雙 Prep'!$A$7:$V$39,4))</f>
      </c>
      <c r="I76" s="196"/>
      <c r="J76" s="77"/>
      <c r="K76" s="197"/>
      <c r="L76" s="98"/>
      <c r="M76" s="191"/>
      <c r="N76" s="183"/>
      <c r="O76" s="184"/>
      <c r="P76" s="183"/>
      <c r="Q76" s="53"/>
      <c r="R76" s="185"/>
      <c r="T76" s="64" t="e">
        <f>#REF!</f>
        <v>#REF!</v>
      </c>
    </row>
    <row r="77" spans="1:20" s="186" customFormat="1" ht="12.75" customHeight="1">
      <c r="A77" s="181"/>
      <c r="B77" s="95"/>
      <c r="C77" s="95"/>
      <c r="D77" s="95"/>
      <c r="E77" s="48" t="s">
        <v>25</v>
      </c>
      <c r="F77" s="46">
        <f>IF($D76="","",VLOOKUP($D76,'[3]男雙 Prep'!$A$7:$V$39,8))</f>
      </c>
      <c r="G77" s="75"/>
      <c r="H77" s="46">
        <f>IF($D76="","",VLOOKUP($D76,'[3]男雙 Prep'!$A$7:$V$39,9))</f>
      </c>
      <c r="I77" s="187"/>
      <c r="J77" s="77"/>
      <c r="K77" s="197"/>
      <c r="L77" s="198"/>
      <c r="M77" s="199"/>
      <c r="N77" s="183"/>
      <c r="O77" s="184"/>
      <c r="P77" s="183"/>
      <c r="Q77" s="53"/>
      <c r="R77" s="185"/>
      <c r="T77" s="64" t="e">
        <f>#REF!</f>
        <v>#REF!</v>
      </c>
    </row>
    <row r="78" spans="1:20" s="186" customFormat="1" ht="11.25" customHeight="1">
      <c r="A78" s="181"/>
      <c r="B78" s="95"/>
      <c r="C78" s="95"/>
      <c r="D78" s="200"/>
      <c r="E78" s="140"/>
      <c r="F78" s="77"/>
      <c r="G78" s="76"/>
      <c r="H78" s="77"/>
      <c r="I78" s="201"/>
      <c r="J78" s="282" t="s">
        <v>489</v>
      </c>
      <c r="K78" s="283"/>
      <c r="L78" s="190">
        <f>UPPER(IF(OR(K79="a",K79="as"),J74,IF(OR(K79="b",K79="bs"),J82,)))</f>
      </c>
      <c r="M78" s="188"/>
      <c r="N78" s="183"/>
      <c r="O78" s="184"/>
      <c r="P78" s="183"/>
      <c r="Q78" s="53"/>
      <c r="R78" s="185"/>
      <c r="T78" s="64" t="e">
        <f>#REF!</f>
        <v>#REF!</v>
      </c>
    </row>
    <row r="79" spans="1:20" s="186" customFormat="1" ht="11.25" customHeight="1">
      <c r="A79" s="181"/>
      <c r="B79" s="59"/>
      <c r="C79" s="59"/>
      <c r="D79" s="69"/>
      <c r="E79" s="192"/>
      <c r="F79" s="183"/>
      <c r="G79" s="203"/>
      <c r="H79" s="183"/>
      <c r="I79" s="204"/>
      <c r="J79" s="282"/>
      <c r="K79" s="283"/>
      <c r="L79" s="194">
        <f>UPPER(IF(OR(K79="a",K79="as"),J75,IF(OR(K79="b",K79="bs"),J83,)))</f>
      </c>
      <c r="M79" s="195"/>
      <c r="N79" s="77"/>
      <c r="O79" s="188"/>
      <c r="P79" s="183"/>
      <c r="Q79" s="53"/>
      <c r="R79" s="185"/>
      <c r="T79" s="64" t="e">
        <f>#REF!</f>
        <v>#REF!</v>
      </c>
    </row>
    <row r="80" spans="1:20" s="186" customFormat="1" ht="12.75" customHeight="1">
      <c r="A80" s="181">
        <v>19</v>
      </c>
      <c r="B80" s="46"/>
      <c r="C80" s="46"/>
      <c r="D80" s="47">
        <v>15</v>
      </c>
      <c r="E80" s="48" t="str">
        <f>UPPER(IF($D80="","",VLOOKUP($D80,'[3]男雙 Prep'!$A$7:$V$39,2)))</f>
        <v>吳真彬</v>
      </c>
      <c r="F80" s="46"/>
      <c r="G80" s="75"/>
      <c r="H80" s="46" t="str">
        <f>IF($D80="","",VLOOKUP($D80,'[3]男雙 Prep'!$A$7:$V$39,4))</f>
        <v>台北縣</v>
      </c>
      <c r="I80" s="182"/>
      <c r="J80" s="282"/>
      <c r="K80" s="283"/>
      <c r="L80" s="183"/>
      <c r="M80" s="197"/>
      <c r="N80" s="98"/>
      <c r="O80" s="188"/>
      <c r="P80" s="183"/>
      <c r="Q80" s="53"/>
      <c r="R80" s="185"/>
      <c r="T80" s="64" t="e">
        <f>#REF!</f>
        <v>#REF!</v>
      </c>
    </row>
    <row r="81" spans="1:20" s="186" customFormat="1" ht="12.75" customHeight="1" thickBot="1">
      <c r="A81" s="181"/>
      <c r="B81" s="95"/>
      <c r="C81" s="95"/>
      <c r="D81" s="95"/>
      <c r="E81" s="48" t="str">
        <f>UPPER(IF($D80="","",VLOOKUP($D80,'[3]男雙 Prep'!$A$7:$V$39,7)))</f>
        <v>陳宜胤</v>
      </c>
      <c r="F81" s="46"/>
      <c r="G81" s="75"/>
      <c r="H81" s="46" t="str">
        <f>IF($D80="","",VLOOKUP($D80,'[3]男雙 Prep'!$A$7:$V$39,9))</f>
        <v>台北縣</v>
      </c>
      <c r="I81" s="187"/>
      <c r="J81" s="77">
        <f>IF(I81="a",E80,IF(I81="b",E82,""))</f>
      </c>
      <c r="K81" s="197"/>
      <c r="L81" s="183"/>
      <c r="M81" s="197"/>
      <c r="N81" s="77"/>
      <c r="O81" s="188"/>
      <c r="P81" s="183"/>
      <c r="Q81" s="53"/>
      <c r="R81" s="185"/>
      <c r="T81" s="84" t="e">
        <f>#REF!</f>
        <v>#REF!</v>
      </c>
    </row>
    <row r="82" spans="1:18" s="186" customFormat="1" ht="12.75" customHeight="1">
      <c r="A82" s="181"/>
      <c r="B82" s="95"/>
      <c r="C82" s="95"/>
      <c r="D82" s="200"/>
      <c r="E82" s="140"/>
      <c r="F82" s="280" t="s">
        <v>485</v>
      </c>
      <c r="G82" s="280"/>
      <c r="H82" s="77"/>
      <c r="I82" s="189"/>
      <c r="J82" s="190">
        <f>UPPER(IF(OR(I83="a",I83="as"),E80,IF(OR(I83="b",I83="bs"),E84,)))</f>
      </c>
      <c r="K82" s="205"/>
      <c r="L82" s="183"/>
      <c r="M82" s="197"/>
      <c r="N82" s="77"/>
      <c r="O82" s="188"/>
      <c r="P82" s="183"/>
      <c r="Q82" s="53"/>
      <c r="R82" s="185"/>
    </row>
    <row r="83" spans="1:18" s="186" customFormat="1" ht="12.75" customHeight="1">
      <c r="A83" s="181"/>
      <c r="B83" s="59"/>
      <c r="C83" s="59"/>
      <c r="D83" s="69"/>
      <c r="E83" s="192"/>
      <c r="F83" s="282"/>
      <c r="G83" s="282"/>
      <c r="H83" s="61" t="s">
        <v>13</v>
      </c>
      <c r="I83" s="193"/>
      <c r="J83" s="194">
        <f>UPPER(IF(OR(I83="a",I83="as"),E81,IF(OR(I83="b",I83="bs"),E85,)))</f>
      </c>
      <c r="K83" s="206"/>
      <c r="L83" s="77"/>
      <c r="M83" s="197"/>
      <c r="N83" s="77"/>
      <c r="O83" s="188"/>
      <c r="P83" s="183"/>
      <c r="Q83" s="53"/>
      <c r="R83" s="185"/>
    </row>
    <row r="84" spans="1:18" s="186" customFormat="1" ht="12.75" customHeight="1">
      <c r="A84" s="181">
        <v>20</v>
      </c>
      <c r="B84" s="46"/>
      <c r="C84" s="46"/>
      <c r="D84" s="47">
        <v>16</v>
      </c>
      <c r="E84" s="48" t="str">
        <f>UPPER(IF($D84="","",VLOOKUP($D84,'[3]男雙 Prep'!$A$7:$V$39,2)))</f>
        <v>蔡承杰</v>
      </c>
      <c r="F84" s="46"/>
      <c r="G84" s="75"/>
      <c r="H84" s="46" t="str">
        <f>IF($D84="","",VLOOKUP($D84,'[3]男雙 Prep'!$A$7:$V$39,4))</f>
        <v>台中市</v>
      </c>
      <c r="I84" s="196"/>
      <c r="J84" s="77"/>
      <c r="K84" s="188"/>
      <c r="L84" s="98"/>
      <c r="M84" s="205"/>
      <c r="N84" s="77"/>
      <c r="O84" s="188"/>
      <c r="P84" s="183"/>
      <c r="Q84" s="53"/>
      <c r="R84" s="185"/>
    </row>
    <row r="85" spans="1:18" s="186" customFormat="1" ht="12.75" customHeight="1">
      <c r="A85" s="181"/>
      <c r="B85" s="95"/>
      <c r="C85" s="95"/>
      <c r="D85" s="95"/>
      <c r="E85" s="48" t="str">
        <f>UPPER(IF($D84="","",VLOOKUP($D84,'[3]男雙 Prep'!$A$7:$V$39,7)))</f>
        <v>李育安</v>
      </c>
      <c r="F85" s="46"/>
      <c r="G85" s="75"/>
      <c r="H85" s="46" t="str">
        <f>IF($D84="","",VLOOKUP($D84,'[3]男雙 Prep'!$A$7:$V$39,9))</f>
        <v>台中市</v>
      </c>
      <c r="I85" s="187"/>
      <c r="J85" s="77"/>
      <c r="K85" s="188"/>
      <c r="L85" s="198"/>
      <c r="M85" s="207"/>
      <c r="N85" s="77"/>
      <c r="O85" s="188"/>
      <c r="P85" s="183"/>
      <c r="Q85" s="53"/>
      <c r="R85" s="185"/>
    </row>
    <row r="86" spans="1:18" s="186" customFormat="1" ht="11.25" customHeight="1">
      <c r="A86" s="181"/>
      <c r="B86" s="95"/>
      <c r="C86" s="95"/>
      <c r="D86" s="95"/>
      <c r="E86" s="140"/>
      <c r="F86" s="77"/>
      <c r="G86" s="76"/>
      <c r="H86" s="77"/>
      <c r="I86" s="201"/>
      <c r="J86" s="183"/>
      <c r="K86" s="184"/>
      <c r="L86" s="77"/>
      <c r="M86" s="202"/>
      <c r="N86" s="190">
        <f>UPPER(IF(OR(M87="a",M87="as"),L78,IF(OR(M87="b",M87="bs"),L94,)))</f>
      </c>
      <c r="O86" s="188"/>
      <c r="P86" s="183"/>
      <c r="Q86" s="53"/>
      <c r="R86" s="185"/>
    </row>
    <row r="87" spans="1:18" s="186" customFormat="1" ht="11.25" customHeight="1">
      <c r="A87" s="181"/>
      <c r="B87" s="59"/>
      <c r="C87" s="59"/>
      <c r="D87" s="59"/>
      <c r="E87" s="192"/>
      <c r="F87" s="183"/>
      <c r="G87" s="203"/>
      <c r="H87" s="183"/>
      <c r="I87" s="204"/>
      <c r="J87" s="183"/>
      <c r="K87" s="184"/>
      <c r="L87" s="282" t="s">
        <v>493</v>
      </c>
      <c r="M87" s="283"/>
      <c r="N87" s="194">
        <f>UPPER(IF(OR(M87="a",M87="as"),L79,IF(OR(M87="b",M87="bs"),L95,)))</f>
      </c>
      <c r="O87" s="195"/>
      <c r="P87" s="77"/>
      <c r="Q87" s="123"/>
      <c r="R87" s="185"/>
    </row>
    <row r="88" spans="1:18" s="186" customFormat="1" ht="12.75" customHeight="1">
      <c r="A88" s="181">
        <v>21</v>
      </c>
      <c r="B88" s="46"/>
      <c r="C88" s="46"/>
      <c r="D88" s="47">
        <v>14</v>
      </c>
      <c r="E88" s="48" t="str">
        <f>UPPER(IF($D88="","",VLOOKUP($D88,'[3]男雙 Prep'!$A$7:$V$39,2)))</f>
        <v>余紹光</v>
      </c>
      <c r="F88" s="46"/>
      <c r="G88" s="75"/>
      <c r="H88" s="46" t="str">
        <f>IF($D88="","",VLOOKUP($D88,'[3]男雙 Prep'!$A$7:$V$39,4))</f>
        <v>台北縣</v>
      </c>
      <c r="I88" s="182"/>
      <c r="J88" s="183"/>
      <c r="K88" s="184"/>
      <c r="L88" s="282"/>
      <c r="M88" s="283"/>
      <c r="N88" s="183"/>
      <c r="O88" s="197"/>
      <c r="P88" s="183"/>
      <c r="Q88" s="123"/>
      <c r="R88" s="185"/>
    </row>
    <row r="89" spans="1:18" s="186" customFormat="1" ht="12.75" customHeight="1">
      <c r="A89" s="181"/>
      <c r="B89" s="95"/>
      <c r="C89" s="95"/>
      <c r="D89" s="95"/>
      <c r="E89" s="48" t="str">
        <f>UPPER(IF($D88="","",VLOOKUP($D88,'[3]男雙 Prep'!$A$7:$V$39,7)))</f>
        <v>陳禮城</v>
      </c>
      <c r="F89" s="46"/>
      <c r="G89" s="75"/>
      <c r="H89" s="46" t="str">
        <f>IF($D88="","",VLOOKUP($D88,'[3]男雙 Prep'!$A$7:$V$39,9))</f>
        <v>台北縣</v>
      </c>
      <c r="I89" s="187"/>
      <c r="J89" s="77">
        <f>IF(I89="a",E88,IF(I89="b",E90,""))</f>
      </c>
      <c r="K89" s="188"/>
      <c r="L89" s="183"/>
      <c r="M89" s="197"/>
      <c r="N89" s="183"/>
      <c r="O89" s="197"/>
      <c r="P89" s="183"/>
      <c r="Q89" s="123"/>
      <c r="R89" s="185"/>
    </row>
    <row r="90" spans="1:18" s="186" customFormat="1" ht="12.75" customHeight="1">
      <c r="A90" s="181"/>
      <c r="B90" s="95"/>
      <c r="C90" s="95"/>
      <c r="D90" s="95"/>
      <c r="E90" s="140"/>
      <c r="F90" s="280" t="s">
        <v>486</v>
      </c>
      <c r="G90" s="280"/>
      <c r="H90" s="77"/>
      <c r="I90" s="189"/>
      <c r="J90" s="190">
        <f>UPPER(IF(OR(I91="a",I91="as"),E88,IF(OR(I91="b",I91="bs"),E92,)))</f>
      </c>
      <c r="K90" s="191"/>
      <c r="L90" s="183"/>
      <c r="M90" s="197"/>
      <c r="N90" s="183"/>
      <c r="O90" s="197"/>
      <c r="P90" s="183"/>
      <c r="Q90" s="123"/>
      <c r="R90" s="185"/>
    </row>
    <row r="91" spans="1:18" s="186" customFormat="1" ht="12.75" customHeight="1">
      <c r="A91" s="181"/>
      <c r="B91" s="59"/>
      <c r="C91" s="59"/>
      <c r="D91" s="59"/>
      <c r="E91" s="192"/>
      <c r="F91" s="282"/>
      <c r="G91" s="282"/>
      <c r="H91" s="61" t="s">
        <v>13</v>
      </c>
      <c r="I91" s="193"/>
      <c r="J91" s="194">
        <f>UPPER(IF(OR(I91="a",I91="as"),E89,IF(OR(I91="b",I91="bs"),E93,)))</f>
      </c>
      <c r="K91" s="195"/>
      <c r="L91" s="77"/>
      <c r="M91" s="197"/>
      <c r="N91" s="183"/>
      <c r="O91" s="197"/>
      <c r="P91" s="183"/>
      <c r="Q91" s="123"/>
      <c r="R91" s="185"/>
    </row>
    <row r="92" spans="1:18" s="186" customFormat="1" ht="12.75" customHeight="1">
      <c r="A92" s="181">
        <v>22</v>
      </c>
      <c r="B92" s="46"/>
      <c r="C92" s="46"/>
      <c r="D92" s="47">
        <v>19</v>
      </c>
      <c r="E92" s="48" t="str">
        <f>UPPER(IF($D92="","",VLOOKUP($D92,'[3]男雙 Prep'!$A$7:$V$39,2)))</f>
        <v>張隆鎮</v>
      </c>
      <c r="F92" s="46"/>
      <c r="G92" s="75"/>
      <c r="H92" s="46" t="str">
        <f>IF($D92="","",VLOOKUP($D92,'[3]男雙 Prep'!$A$7:$V$39,4))</f>
        <v>台中市</v>
      </c>
      <c r="I92" s="196"/>
      <c r="J92" s="77"/>
      <c r="K92" s="197"/>
      <c r="L92" s="98"/>
      <c r="M92" s="205"/>
      <c r="N92" s="183"/>
      <c r="O92" s="197"/>
      <c r="P92" s="183"/>
      <c r="Q92" s="123"/>
      <c r="R92" s="185"/>
    </row>
    <row r="93" spans="1:18" s="186" customFormat="1" ht="12.75" customHeight="1">
      <c r="A93" s="181"/>
      <c r="B93" s="95"/>
      <c r="C93" s="95"/>
      <c r="D93" s="95"/>
      <c r="E93" s="48" t="str">
        <f>UPPER(IF($D92="","",VLOOKUP($D92,'[3]男雙 Prep'!$A$7:$V$39,7)))</f>
        <v>吳子揚</v>
      </c>
      <c r="F93" s="46"/>
      <c r="G93" s="75"/>
      <c r="H93" s="46" t="str">
        <f>IF($D92="","",VLOOKUP($D92,'[3]男雙 Prep'!$A$7:$V$39,9))</f>
        <v>台中市</v>
      </c>
      <c r="I93" s="187"/>
      <c r="J93" s="77"/>
      <c r="K93" s="197"/>
      <c r="L93" s="198"/>
      <c r="M93" s="207"/>
      <c r="N93" s="183"/>
      <c r="O93" s="197"/>
      <c r="P93" s="183"/>
      <c r="Q93" s="123"/>
      <c r="R93" s="185"/>
    </row>
    <row r="94" spans="1:18" s="186" customFormat="1" ht="11.25" customHeight="1">
      <c r="A94" s="181"/>
      <c r="B94" s="95"/>
      <c r="C94" s="95"/>
      <c r="D94" s="200"/>
      <c r="E94" s="140"/>
      <c r="F94" s="77"/>
      <c r="G94" s="76"/>
      <c r="H94" s="77"/>
      <c r="I94" s="201"/>
      <c r="J94" s="282" t="s">
        <v>490</v>
      </c>
      <c r="K94" s="283"/>
      <c r="L94" s="190">
        <f>UPPER(IF(OR(K95="a",K95="as"),J90,IF(OR(K95="b",K95="bs"),J98,)))</f>
      </c>
      <c r="M94" s="197"/>
      <c r="N94" s="183"/>
      <c r="O94" s="197"/>
      <c r="P94" s="183"/>
      <c r="Q94" s="123"/>
      <c r="R94" s="185"/>
    </row>
    <row r="95" spans="1:18" s="186" customFormat="1" ht="11.25" customHeight="1">
      <c r="A95" s="181"/>
      <c r="B95" s="59"/>
      <c r="C95" s="59"/>
      <c r="D95" s="69"/>
      <c r="E95" s="192"/>
      <c r="F95" s="183"/>
      <c r="G95" s="203"/>
      <c r="H95" s="183"/>
      <c r="I95" s="204"/>
      <c r="J95" s="282"/>
      <c r="K95" s="283"/>
      <c r="L95" s="194">
        <f>UPPER(IF(OR(K95="a",K95="as"),J91,IF(OR(K95="b",K95="bs"),J99,)))</f>
      </c>
      <c r="M95" s="206"/>
      <c r="N95" s="77"/>
      <c r="O95" s="197"/>
      <c r="P95" s="183"/>
      <c r="Q95" s="123"/>
      <c r="R95" s="185"/>
    </row>
    <row r="96" spans="1:18" s="186" customFormat="1" ht="12.75" customHeight="1">
      <c r="A96" s="181">
        <v>23</v>
      </c>
      <c r="B96" s="46">
        <f>IF($D96="","",VLOOKUP($D96,'[3]男雙 Prep'!$A$7:$V$39,20))</f>
      </c>
      <c r="C96" s="46">
        <f>IF($D96="","",VLOOKUP($D96,'[3]男雙 Prep'!$A$7:$V$39,21))</f>
      </c>
      <c r="D96" s="47"/>
      <c r="E96" s="48" t="s">
        <v>25</v>
      </c>
      <c r="F96" s="46">
        <f>IF($D96="","",VLOOKUP($D96,'[3]男雙 Prep'!$A$7:$V$39,3))</f>
      </c>
      <c r="G96" s="75"/>
      <c r="H96" s="46">
        <f>IF($D96="","",VLOOKUP($D96,'[3]男雙 Prep'!$A$7:$V$39,4))</f>
      </c>
      <c r="I96" s="182"/>
      <c r="J96" s="282"/>
      <c r="K96" s="283"/>
      <c r="L96" s="183"/>
      <c r="M96" s="208"/>
      <c r="N96" s="98"/>
      <c r="O96" s="197"/>
      <c r="P96" s="183"/>
      <c r="Q96" s="123"/>
      <c r="R96" s="185"/>
    </row>
    <row r="97" spans="1:18" s="186" customFormat="1" ht="12.75" customHeight="1">
      <c r="A97" s="181"/>
      <c r="B97" s="95"/>
      <c r="C97" s="95"/>
      <c r="D97" s="95"/>
      <c r="E97" s="48" t="s">
        <v>25</v>
      </c>
      <c r="F97" s="46">
        <f>IF($D96="","",VLOOKUP($D96,'[3]男雙 Prep'!$A$7:$V$39,8))</f>
      </c>
      <c r="G97" s="75"/>
      <c r="H97" s="46">
        <f>IF($D96="","",VLOOKUP($D96,'[3]男雙 Prep'!$A$7:$V$39,9))</f>
      </c>
      <c r="I97" s="187"/>
      <c r="J97" s="77">
        <f>IF(I97="a",E96,IF(I97="b",E98,""))</f>
      </c>
      <c r="K97" s="197"/>
      <c r="L97" s="183"/>
      <c r="M97" s="188"/>
      <c r="N97" s="77"/>
      <c r="O97" s="197"/>
      <c r="P97" s="183"/>
      <c r="Q97" s="123"/>
      <c r="R97" s="185"/>
    </row>
    <row r="98" spans="1:18" s="186" customFormat="1" ht="12.75" customHeight="1">
      <c r="A98" s="181"/>
      <c r="B98" s="95"/>
      <c r="C98" s="95"/>
      <c r="D98" s="200"/>
      <c r="E98" s="140"/>
      <c r="F98" s="280"/>
      <c r="G98" s="280"/>
      <c r="H98" s="77"/>
      <c r="I98" s="189"/>
      <c r="J98" s="190">
        <f>UPPER(IF(OR(I99="a",I99="as"),E96,IF(OR(I99="b",I99="bs"),E100,)))</f>
      </c>
      <c r="K98" s="205"/>
      <c r="L98" s="183"/>
      <c r="M98" s="188"/>
      <c r="N98" s="77"/>
      <c r="O98" s="197"/>
      <c r="P98" s="183"/>
      <c r="Q98" s="123"/>
      <c r="R98" s="185"/>
    </row>
    <row r="99" spans="1:18" s="186" customFormat="1" ht="12.75" customHeight="1">
      <c r="A99" s="181"/>
      <c r="B99" s="59"/>
      <c r="C99" s="59"/>
      <c r="D99" s="69"/>
      <c r="E99" s="192"/>
      <c r="F99" s="282"/>
      <c r="G99" s="282"/>
      <c r="H99" s="61" t="s">
        <v>13</v>
      </c>
      <c r="I99" s="193"/>
      <c r="J99" s="194">
        <f>UPPER(IF(OR(I99="a",I99="as"),E97,IF(OR(I99="b",I99="bs"),E101,)))</f>
      </c>
      <c r="K99" s="206"/>
      <c r="L99" s="77"/>
      <c r="M99" s="188"/>
      <c r="N99" s="77"/>
      <c r="O99" s="197"/>
      <c r="P99" s="183"/>
      <c r="Q99" s="123"/>
      <c r="R99" s="185"/>
    </row>
    <row r="100" spans="1:18" s="186" customFormat="1" ht="12.75" customHeight="1">
      <c r="A100" s="181">
        <v>24</v>
      </c>
      <c r="B100" s="46" t="s">
        <v>18</v>
      </c>
      <c r="C100" s="46">
        <f>IF($D100="","",VLOOKUP($D100,'[3]男雙 Prep'!$A$7:$V$39,21))</f>
        <v>8</v>
      </c>
      <c r="D100" s="47">
        <v>3</v>
      </c>
      <c r="E100" s="48" t="str">
        <f>UPPER(IF($D100="","",VLOOKUP($D100,'[3]男雙 Prep'!$A$7:$V$39,2)))</f>
        <v>龔飛熊</v>
      </c>
      <c r="F100" s="46"/>
      <c r="G100" s="75"/>
      <c r="H100" s="46" t="str">
        <f>IF($D100="","",VLOOKUP($D100,'[3]男雙 Prep'!$A$7:$V$39,4))</f>
        <v>高雄市</v>
      </c>
      <c r="I100" s="196"/>
      <c r="J100" s="77"/>
      <c r="K100" s="188"/>
      <c r="L100" s="98"/>
      <c r="M100" s="191"/>
      <c r="N100" s="77"/>
      <c r="O100" s="197"/>
      <c r="P100" s="183"/>
      <c r="Q100" s="123"/>
      <c r="R100" s="185"/>
    </row>
    <row r="101" spans="1:18" s="186" customFormat="1" ht="12.75" customHeight="1">
      <c r="A101" s="181"/>
      <c r="B101" s="95"/>
      <c r="C101" s="95"/>
      <c r="D101" s="95"/>
      <c r="E101" s="48" t="str">
        <f>UPPER(IF($D100="","",VLOOKUP($D100,'[3]男雙 Prep'!$A$7:$V$39,7)))</f>
        <v>龔飛彪</v>
      </c>
      <c r="F101" s="46"/>
      <c r="G101" s="75"/>
      <c r="H101" s="46" t="str">
        <f>IF($D100="","",VLOOKUP($D100,'[3]男雙 Prep'!$A$7:$V$39,9))</f>
        <v>高雄市</v>
      </c>
      <c r="I101" s="187"/>
      <c r="J101" s="77"/>
      <c r="K101" s="188"/>
      <c r="L101" s="198"/>
      <c r="M101" s="199"/>
      <c r="N101" s="77"/>
      <c r="O101" s="197"/>
      <c r="P101" s="183"/>
      <c r="Q101" s="123"/>
      <c r="R101" s="185"/>
    </row>
    <row r="102" spans="1:18" s="186" customFormat="1" ht="11.25" customHeight="1">
      <c r="A102" s="181"/>
      <c r="B102" s="95"/>
      <c r="C102" s="95"/>
      <c r="D102" s="200"/>
      <c r="E102" s="140"/>
      <c r="F102" s="77"/>
      <c r="G102" s="76"/>
      <c r="H102" s="77"/>
      <c r="I102" s="201"/>
      <c r="J102" s="183"/>
      <c r="K102" s="184"/>
      <c r="L102" s="77"/>
      <c r="M102" s="188"/>
      <c r="N102" s="188"/>
      <c r="O102" s="202"/>
      <c r="P102" s="190">
        <f>UPPER(IF(OR(O103="a",O103="as"),N86,IF(OR(O103="b",O103="bs"),N118,)))</f>
      </c>
      <c r="Q102" s="209"/>
      <c r="R102" s="185"/>
    </row>
    <row r="103" spans="1:18" s="186" customFormat="1" ht="11.25" customHeight="1">
      <c r="A103" s="181"/>
      <c r="B103" s="59"/>
      <c r="C103" s="59"/>
      <c r="D103" s="69"/>
      <c r="E103" s="192"/>
      <c r="F103" s="183"/>
      <c r="G103" s="203"/>
      <c r="H103" s="183"/>
      <c r="I103" s="204"/>
      <c r="J103" s="183"/>
      <c r="K103" s="184"/>
      <c r="L103" s="77"/>
      <c r="M103" s="188"/>
      <c r="N103" s="282" t="s">
        <v>495</v>
      </c>
      <c r="O103" s="283"/>
      <c r="P103" s="194">
        <f>UPPER(IF(OR(O103="a",O103="as"),N87,IF(OR(O103="b",O103="bs"),N119,)))</f>
      </c>
      <c r="Q103" s="210"/>
      <c r="R103" s="185"/>
    </row>
    <row r="104" spans="1:18" s="186" customFormat="1" ht="12.75" customHeight="1">
      <c r="A104" s="181">
        <v>25</v>
      </c>
      <c r="B104" s="46" t="s">
        <v>28</v>
      </c>
      <c r="C104" s="46">
        <f>IF($D104="","",VLOOKUP($D104,'[3]男雙 Prep'!$A$7:$V$39,21))</f>
        <v>26</v>
      </c>
      <c r="D104" s="47">
        <v>6</v>
      </c>
      <c r="E104" s="48" t="str">
        <f>UPPER(IF($D104="","",VLOOKUP($D104,'[3]男雙 Prep'!$A$7:$V$39,2)))</f>
        <v>陳順東</v>
      </c>
      <c r="F104" s="46"/>
      <c r="G104" s="75"/>
      <c r="H104" s="46" t="str">
        <f>IF($D104="","",VLOOKUP($D104,'[3]男雙 Prep'!$A$7:$V$39,4))</f>
        <v>桃園縣</v>
      </c>
      <c r="I104" s="182"/>
      <c r="J104" s="183"/>
      <c r="K104" s="184"/>
      <c r="L104" s="183"/>
      <c r="M104" s="184"/>
      <c r="N104" s="282"/>
      <c r="O104" s="283"/>
      <c r="P104" s="98"/>
      <c r="Q104" s="123"/>
      <c r="R104" s="185"/>
    </row>
    <row r="105" spans="1:18" s="186" customFormat="1" ht="12.75" customHeight="1">
      <c r="A105" s="181"/>
      <c r="B105" s="95"/>
      <c r="C105" s="95"/>
      <c r="D105" s="95"/>
      <c r="E105" s="48" t="str">
        <f>UPPER(IF($D104="","",VLOOKUP($D104,'[3]男雙 Prep'!$A$7:$V$39,7)))</f>
        <v>楊銘財</v>
      </c>
      <c r="F105" s="46"/>
      <c r="G105" s="75"/>
      <c r="H105" s="46" t="str">
        <f>IF($D104="","",VLOOKUP($D104,'[3]男雙 Prep'!$A$7:$V$39,9))</f>
        <v>桃園縣</v>
      </c>
      <c r="I105" s="187"/>
      <c r="J105" s="77">
        <f>IF(I105="a",E104,IF(I105="b",E106,""))</f>
      </c>
      <c r="K105" s="188"/>
      <c r="L105" s="183"/>
      <c r="M105" s="184"/>
      <c r="N105" s="183"/>
      <c r="O105" s="197"/>
      <c r="P105" s="198"/>
      <c r="Q105" s="211"/>
      <c r="R105" s="185"/>
    </row>
    <row r="106" spans="1:18" s="186" customFormat="1" ht="12.75" customHeight="1">
      <c r="A106" s="181"/>
      <c r="B106" s="95"/>
      <c r="C106" s="95"/>
      <c r="D106" s="200"/>
      <c r="E106" s="140"/>
      <c r="F106" s="280"/>
      <c r="G106" s="280"/>
      <c r="H106" s="77"/>
      <c r="I106" s="189"/>
      <c r="J106" s="190">
        <f>UPPER(IF(OR(I107="a",I107="as"),E104,IF(OR(I107="b",I107="bs"),E108,)))</f>
      </c>
      <c r="K106" s="191"/>
      <c r="L106" s="183"/>
      <c r="M106" s="184"/>
      <c r="N106" s="183"/>
      <c r="O106" s="197"/>
      <c r="P106" s="183"/>
      <c r="Q106" s="123"/>
      <c r="R106" s="185"/>
    </row>
    <row r="107" spans="1:18" s="186" customFormat="1" ht="12.75" customHeight="1">
      <c r="A107" s="181"/>
      <c r="B107" s="59"/>
      <c r="C107" s="59"/>
      <c r="D107" s="69"/>
      <c r="E107" s="192"/>
      <c r="F107" s="282"/>
      <c r="G107" s="282"/>
      <c r="H107" s="61" t="s">
        <v>13</v>
      </c>
      <c r="I107" s="193"/>
      <c r="J107" s="194">
        <f>UPPER(IF(OR(I107="a",I107="as"),E105,IF(OR(I107="b",I107="bs"),E109,)))</f>
      </c>
      <c r="K107" s="195"/>
      <c r="L107" s="77"/>
      <c r="M107" s="188"/>
      <c r="N107" s="183"/>
      <c r="O107" s="197"/>
      <c r="P107" s="183"/>
      <c r="Q107" s="123"/>
      <c r="R107" s="185"/>
    </row>
    <row r="108" spans="1:18" s="186" customFormat="1" ht="12.75" customHeight="1">
      <c r="A108" s="181">
        <v>26</v>
      </c>
      <c r="B108" s="46">
        <f>IF($D108="","",VLOOKUP($D108,'[3]男雙 Prep'!$A$7:$V$39,20))</f>
      </c>
      <c r="C108" s="46">
        <f>IF($D108="","",VLOOKUP($D108,'[3]男雙 Prep'!$A$7:$V$39,21))</f>
      </c>
      <c r="D108" s="47"/>
      <c r="E108" s="48" t="s">
        <v>25</v>
      </c>
      <c r="F108" s="46">
        <f>IF($D108="","",VLOOKUP($D108,'[3]男雙 Prep'!$A$7:$V$39,3))</f>
      </c>
      <c r="G108" s="75"/>
      <c r="H108" s="46">
        <f>IF($D108="","",VLOOKUP($D108,'[3]男雙 Prep'!$A$7:$V$39,4))</f>
      </c>
      <c r="I108" s="196"/>
      <c r="J108" s="77"/>
      <c r="K108" s="197"/>
      <c r="L108" s="98"/>
      <c r="M108" s="191"/>
      <c r="N108" s="183"/>
      <c r="O108" s="197"/>
      <c r="P108" s="183"/>
      <c r="Q108" s="123"/>
      <c r="R108" s="185"/>
    </row>
    <row r="109" spans="1:18" s="186" customFormat="1" ht="12.75" customHeight="1">
      <c r="A109" s="181"/>
      <c r="B109" s="95"/>
      <c r="C109" s="95"/>
      <c r="D109" s="95"/>
      <c r="E109" s="48" t="s">
        <v>25</v>
      </c>
      <c r="F109" s="46">
        <f>IF($D108="","",VLOOKUP($D108,'[3]男雙 Prep'!$A$7:$V$39,8))</f>
      </c>
      <c r="G109" s="75"/>
      <c r="H109" s="46">
        <f>IF($D108="","",VLOOKUP($D108,'[3]男雙 Prep'!$A$7:$V$39,9))</f>
      </c>
      <c r="I109" s="187"/>
      <c r="J109" s="77"/>
      <c r="K109" s="197"/>
      <c r="L109" s="198"/>
      <c r="M109" s="199"/>
      <c r="N109" s="183"/>
      <c r="O109" s="197"/>
      <c r="P109" s="183"/>
      <c r="Q109" s="123"/>
      <c r="R109" s="185"/>
    </row>
    <row r="110" spans="1:18" s="186" customFormat="1" ht="11.25" customHeight="1">
      <c r="A110" s="181"/>
      <c r="B110" s="95"/>
      <c r="C110" s="95"/>
      <c r="D110" s="200"/>
      <c r="E110" s="140"/>
      <c r="F110" s="77"/>
      <c r="G110" s="76"/>
      <c r="H110" s="77"/>
      <c r="I110" s="201"/>
      <c r="J110" s="282" t="s">
        <v>491</v>
      </c>
      <c r="K110" s="283"/>
      <c r="L110" s="190">
        <f>UPPER(IF(OR(K111="a",K111="as"),J106,IF(OR(K111="b",K111="bs"),J114,)))</f>
      </c>
      <c r="M110" s="188"/>
      <c r="N110" s="183"/>
      <c r="O110" s="197"/>
      <c r="P110" s="183"/>
      <c r="Q110" s="123"/>
      <c r="R110" s="185"/>
    </row>
    <row r="111" spans="1:18" s="186" customFormat="1" ht="11.25" customHeight="1">
      <c r="A111" s="181"/>
      <c r="B111" s="59"/>
      <c r="C111" s="59"/>
      <c r="D111" s="69"/>
      <c r="E111" s="192"/>
      <c r="F111" s="183"/>
      <c r="G111" s="203"/>
      <c r="H111" s="183"/>
      <c r="I111" s="204"/>
      <c r="J111" s="282"/>
      <c r="K111" s="283"/>
      <c r="L111" s="194">
        <f>UPPER(IF(OR(K111="a",K111="as"),J107,IF(OR(K111="b",K111="bs"),J115,)))</f>
      </c>
      <c r="M111" s="195"/>
      <c r="N111" s="77"/>
      <c r="O111" s="197"/>
      <c r="P111" s="183"/>
      <c r="Q111" s="123"/>
      <c r="R111" s="185"/>
    </row>
    <row r="112" spans="1:18" s="186" customFormat="1" ht="12.75" customHeight="1">
      <c r="A112" s="181">
        <v>27</v>
      </c>
      <c r="B112" s="46"/>
      <c r="C112" s="46"/>
      <c r="D112" s="47">
        <v>18</v>
      </c>
      <c r="E112" s="48" t="str">
        <f>UPPER(IF($D112="","",VLOOKUP($D112,'[3]男雙 Prep'!$A$7:$V$39,2)))</f>
        <v>林永興</v>
      </c>
      <c r="F112" s="46"/>
      <c r="G112" s="75"/>
      <c r="H112" s="46" t="str">
        <f>IF($D112="","",VLOOKUP($D112,'[3]男雙 Prep'!$A$7:$V$39,4))</f>
        <v>台中市</v>
      </c>
      <c r="I112" s="182"/>
      <c r="J112" s="282"/>
      <c r="K112" s="283"/>
      <c r="L112" s="183"/>
      <c r="M112" s="197"/>
      <c r="N112" s="98"/>
      <c r="O112" s="197"/>
      <c r="P112" s="183"/>
      <c r="Q112" s="123"/>
      <c r="R112" s="185"/>
    </row>
    <row r="113" spans="1:18" s="186" customFormat="1" ht="12.75" customHeight="1">
      <c r="A113" s="181"/>
      <c r="B113" s="95"/>
      <c r="C113" s="95"/>
      <c r="D113" s="95"/>
      <c r="E113" s="48" t="str">
        <f>UPPER(IF($D112="","",VLOOKUP($D112,'[3]男雙 Prep'!$A$7:$V$39,7)))</f>
        <v>黃瑞程</v>
      </c>
      <c r="F113" s="46"/>
      <c r="G113" s="75"/>
      <c r="H113" s="46" t="str">
        <f>IF($D112="","",VLOOKUP($D112,'[3]男雙 Prep'!$A$7:$V$39,9))</f>
        <v>台中市</v>
      </c>
      <c r="I113" s="187"/>
      <c r="J113" s="77">
        <f>IF(I113="a",E112,IF(I113="b",E114,""))</f>
      </c>
      <c r="K113" s="197"/>
      <c r="L113" s="183"/>
      <c r="M113" s="197"/>
      <c r="N113" s="77"/>
      <c r="O113" s="197"/>
      <c r="P113" s="183"/>
      <c r="Q113" s="123"/>
      <c r="R113" s="185"/>
    </row>
    <row r="114" spans="1:18" s="186" customFormat="1" ht="12.75" customHeight="1">
      <c r="A114" s="181"/>
      <c r="B114" s="95"/>
      <c r="C114" s="95"/>
      <c r="D114" s="95"/>
      <c r="E114" s="140"/>
      <c r="F114" s="280" t="s">
        <v>487</v>
      </c>
      <c r="G114" s="280"/>
      <c r="H114" s="77"/>
      <c r="I114" s="189"/>
      <c r="J114" s="190">
        <f>UPPER(IF(OR(I115="a",I115="as"),E112,IF(OR(I115="b",I115="bs"),E116,)))</f>
      </c>
      <c r="K114" s="205"/>
      <c r="L114" s="183"/>
      <c r="M114" s="197"/>
      <c r="N114" s="77"/>
      <c r="O114" s="197"/>
      <c r="P114" s="183"/>
      <c r="Q114" s="123"/>
      <c r="R114" s="185"/>
    </row>
    <row r="115" spans="1:18" s="186" customFormat="1" ht="12.75" customHeight="1">
      <c r="A115" s="181"/>
      <c r="B115" s="59"/>
      <c r="C115" s="59"/>
      <c r="D115" s="59"/>
      <c r="E115" s="192"/>
      <c r="F115" s="282"/>
      <c r="G115" s="282"/>
      <c r="H115" s="61" t="s">
        <v>13</v>
      </c>
      <c r="I115" s="193"/>
      <c r="J115" s="194">
        <f>UPPER(IF(OR(I115="a",I115="as"),E113,IF(OR(I115="b",I115="bs"),E117,)))</f>
      </c>
      <c r="K115" s="206"/>
      <c r="L115" s="77"/>
      <c r="M115" s="197"/>
      <c r="N115" s="77"/>
      <c r="O115" s="197"/>
      <c r="P115" s="183"/>
      <c r="Q115" s="123"/>
      <c r="R115" s="185"/>
    </row>
    <row r="116" spans="1:18" s="186" customFormat="1" ht="12.75" customHeight="1">
      <c r="A116" s="181">
        <v>28</v>
      </c>
      <c r="B116" s="46"/>
      <c r="C116" s="46"/>
      <c r="D116" s="47">
        <v>24</v>
      </c>
      <c r="E116" s="48" t="str">
        <f>UPPER(IF($D116="","",VLOOKUP($D116,'[3]男雙 Prep'!$A$7:$V$39,2)))</f>
        <v>羅步銘</v>
      </c>
      <c r="F116" s="46"/>
      <c r="G116" s="75"/>
      <c r="H116" s="46" t="str">
        <f>IF($D116="","",VLOOKUP($D116,'[3]男雙 Prep'!$A$7:$V$39,4))</f>
        <v>高雄市</v>
      </c>
      <c r="I116" s="196"/>
      <c r="J116" s="77"/>
      <c r="K116" s="188"/>
      <c r="L116" s="98"/>
      <c r="M116" s="205"/>
      <c r="N116" s="77"/>
      <c r="O116" s="197"/>
      <c r="P116" s="183"/>
      <c r="Q116" s="123"/>
      <c r="R116" s="185"/>
    </row>
    <row r="117" spans="1:18" s="186" customFormat="1" ht="12.75" customHeight="1">
      <c r="A117" s="181"/>
      <c r="B117" s="95"/>
      <c r="C117" s="95"/>
      <c r="D117" s="95"/>
      <c r="E117" s="48" t="str">
        <f>UPPER(IF($D116="","",VLOOKUP($D116,'[3]男雙 Prep'!$A$7:$V$39,7)))</f>
        <v>謝聰達</v>
      </c>
      <c r="F117" s="46"/>
      <c r="G117" s="75"/>
      <c r="H117" s="46" t="str">
        <f>IF($D116="","",VLOOKUP($D116,'[3]男雙 Prep'!$A$7:$V$39,9))</f>
        <v>高雄市</v>
      </c>
      <c r="I117" s="187"/>
      <c r="J117" s="77"/>
      <c r="K117" s="188"/>
      <c r="L117" s="198"/>
      <c r="M117" s="207"/>
      <c r="N117" s="77"/>
      <c r="O117" s="197"/>
      <c r="P117" s="183"/>
      <c r="Q117" s="123"/>
      <c r="R117" s="185"/>
    </row>
    <row r="118" spans="1:18" s="186" customFormat="1" ht="11.25" customHeight="1">
      <c r="A118" s="181"/>
      <c r="B118" s="95"/>
      <c r="C118" s="95"/>
      <c r="D118" s="95"/>
      <c r="E118" s="140"/>
      <c r="F118" s="77"/>
      <c r="G118" s="76"/>
      <c r="H118" s="77"/>
      <c r="I118" s="201"/>
      <c r="J118" s="183"/>
      <c r="K118" s="184"/>
      <c r="L118" s="77"/>
      <c r="M118" s="202"/>
      <c r="N118" s="190">
        <f>UPPER(IF(OR(M119="a",M119="as"),L110,IF(OR(M119="b",M119="bs"),L126,)))</f>
      </c>
      <c r="O118" s="197"/>
      <c r="P118" s="183"/>
      <c r="Q118" s="123"/>
      <c r="R118" s="185"/>
    </row>
    <row r="119" spans="1:18" s="186" customFormat="1" ht="11.25" customHeight="1">
      <c r="A119" s="181"/>
      <c r="B119" s="59"/>
      <c r="C119" s="59"/>
      <c r="D119" s="59"/>
      <c r="E119" s="192"/>
      <c r="F119" s="183"/>
      <c r="G119" s="203"/>
      <c r="H119" s="183"/>
      <c r="I119" s="204"/>
      <c r="J119" s="183"/>
      <c r="K119" s="184"/>
      <c r="L119" s="282" t="s">
        <v>494</v>
      </c>
      <c r="M119" s="283"/>
      <c r="N119" s="194">
        <f>UPPER(IF(OR(M119="a",M119="as"),L111,IF(OR(M119="b",M119="bs"),L127,)))</f>
      </c>
      <c r="O119" s="206"/>
      <c r="P119" s="77"/>
      <c r="Q119" s="123"/>
      <c r="R119" s="185"/>
    </row>
    <row r="120" spans="1:18" s="186" customFormat="1" ht="12.75" customHeight="1">
      <c r="A120" s="181">
        <v>29</v>
      </c>
      <c r="B120" s="46"/>
      <c r="C120" s="46"/>
      <c r="D120" s="47">
        <v>11</v>
      </c>
      <c r="E120" s="48" t="str">
        <f>UPPER(IF($D120="","",VLOOKUP($D120,'[3]男雙 Prep'!$A$7:$V$39,2)))</f>
        <v>林經敏</v>
      </c>
      <c r="F120" s="46"/>
      <c r="G120" s="75"/>
      <c r="H120" s="46" t="str">
        <f>IF($D120="","",VLOOKUP($D120,'[3]男雙 Prep'!$A$7:$V$39,4))</f>
        <v>宜蘭縣</v>
      </c>
      <c r="I120" s="182"/>
      <c r="J120" s="183"/>
      <c r="K120" s="184"/>
      <c r="L120" s="282"/>
      <c r="M120" s="283"/>
      <c r="N120" s="183"/>
      <c r="O120" s="208"/>
      <c r="P120" s="183"/>
      <c r="Q120" s="53"/>
      <c r="R120" s="185"/>
    </row>
    <row r="121" spans="1:18" s="186" customFormat="1" ht="12.75" customHeight="1">
      <c r="A121" s="181"/>
      <c r="B121" s="95"/>
      <c r="C121" s="95"/>
      <c r="D121" s="95"/>
      <c r="E121" s="48" t="str">
        <f>UPPER(IF($D120="","",VLOOKUP($D120,'[3]男雙 Prep'!$A$7:$V$39,7)))</f>
        <v>周忠平</v>
      </c>
      <c r="F121" s="46"/>
      <c r="G121" s="75"/>
      <c r="H121" s="46" t="str">
        <f>IF($D120="","",VLOOKUP($D120,'[3]男雙 Prep'!$A$7:$V$39,9))</f>
        <v>宜蘭縣</v>
      </c>
      <c r="I121" s="187"/>
      <c r="J121" s="77">
        <f>IF(I121="a",E120,IF(I121="b",E122,""))</f>
      </c>
      <c r="K121" s="188"/>
      <c r="L121" s="183"/>
      <c r="M121" s="197"/>
      <c r="N121" s="183"/>
      <c r="O121" s="188"/>
      <c r="P121" s="183"/>
      <c r="Q121" s="53"/>
      <c r="R121" s="185"/>
    </row>
    <row r="122" spans="1:18" s="186" customFormat="1" ht="12.75" customHeight="1">
      <c r="A122" s="181"/>
      <c r="B122" s="95"/>
      <c r="C122" s="95"/>
      <c r="D122" s="200"/>
      <c r="E122" s="140"/>
      <c r="F122" s="280" t="s">
        <v>488</v>
      </c>
      <c r="G122" s="280"/>
      <c r="H122" s="77"/>
      <c r="I122" s="189"/>
      <c r="J122" s="190">
        <f>UPPER(IF(OR(I123="a",I123="as"),E120,IF(OR(I123="b",I123="bs"),E124,)))</f>
      </c>
      <c r="K122" s="191"/>
      <c r="L122" s="183"/>
      <c r="M122" s="197"/>
      <c r="N122" s="183"/>
      <c r="O122" s="188"/>
      <c r="P122" s="183"/>
      <c r="Q122" s="53"/>
      <c r="R122" s="185"/>
    </row>
    <row r="123" spans="1:18" s="186" customFormat="1" ht="12.75" customHeight="1">
      <c r="A123" s="181"/>
      <c r="B123" s="59"/>
      <c r="C123" s="59"/>
      <c r="D123" s="69"/>
      <c r="E123" s="192"/>
      <c r="F123" s="282"/>
      <c r="G123" s="282"/>
      <c r="H123" s="61" t="s">
        <v>13</v>
      </c>
      <c r="I123" s="193"/>
      <c r="J123" s="194">
        <f>UPPER(IF(OR(I123="a",I123="as"),E121,IF(OR(I123="b",I123="bs"),E125,)))</f>
      </c>
      <c r="K123" s="195"/>
      <c r="L123" s="77"/>
      <c r="M123" s="197"/>
      <c r="N123" s="183"/>
      <c r="O123" s="188"/>
      <c r="P123" s="183"/>
      <c r="Q123" s="53"/>
      <c r="R123" s="185"/>
    </row>
    <row r="124" spans="1:18" s="186" customFormat="1" ht="12.75" customHeight="1">
      <c r="A124" s="181">
        <v>30</v>
      </c>
      <c r="B124" s="46"/>
      <c r="C124" s="46"/>
      <c r="D124" s="47">
        <v>17</v>
      </c>
      <c r="E124" s="48" t="str">
        <f>UPPER(IF($D124="","",VLOOKUP($D124,'[3]男雙 Prep'!$A$7:$V$39,2)))</f>
        <v>林致中</v>
      </c>
      <c r="F124" s="46"/>
      <c r="G124" s="75"/>
      <c r="H124" s="46" t="str">
        <f>IF($D124="","",VLOOKUP($D124,'[3]男雙 Prep'!$A$7:$V$39,4))</f>
        <v>台中市</v>
      </c>
      <c r="I124" s="196"/>
      <c r="J124" s="77"/>
      <c r="K124" s="197"/>
      <c r="L124" s="98"/>
      <c r="M124" s="205"/>
      <c r="N124" s="183"/>
      <c r="O124" s="188"/>
      <c r="P124" s="183"/>
      <c r="Q124" s="53"/>
      <c r="R124" s="185"/>
    </row>
    <row r="125" spans="1:18" s="186" customFormat="1" ht="12.75" customHeight="1">
      <c r="A125" s="181"/>
      <c r="B125" s="95"/>
      <c r="C125" s="95"/>
      <c r="D125" s="95"/>
      <c r="E125" s="48" t="str">
        <f>UPPER(IF($D124="","",VLOOKUP($D124,'[3]男雙 Prep'!$A$7:$V$39,7)))</f>
        <v>劉詠恩</v>
      </c>
      <c r="F125" s="46"/>
      <c r="G125" s="75"/>
      <c r="H125" s="46" t="str">
        <f>IF($D124="","",VLOOKUP($D124,'[3]男雙 Prep'!$A$7:$V$39,9))</f>
        <v>台中市</v>
      </c>
      <c r="I125" s="187"/>
      <c r="J125" s="77"/>
      <c r="K125" s="197"/>
      <c r="L125" s="198"/>
      <c r="M125" s="207"/>
      <c r="N125" s="183"/>
      <c r="O125" s="188"/>
      <c r="P125" s="183"/>
      <c r="Q125" s="53"/>
      <c r="R125" s="185"/>
    </row>
    <row r="126" spans="1:18" s="186" customFormat="1" ht="11.25" customHeight="1">
      <c r="A126" s="181"/>
      <c r="B126" s="95"/>
      <c r="C126" s="95"/>
      <c r="D126" s="200"/>
      <c r="E126" s="140"/>
      <c r="F126" s="77"/>
      <c r="G126" s="76"/>
      <c r="H126" s="77"/>
      <c r="I126" s="201"/>
      <c r="J126" s="282" t="s">
        <v>492</v>
      </c>
      <c r="K126" s="283"/>
      <c r="L126" s="190">
        <f>UPPER(IF(OR(K127="a",K127="as"),J122,IF(OR(K127="b",K127="bs"),J130,)))</f>
      </c>
      <c r="M126" s="197"/>
      <c r="N126" s="183"/>
      <c r="O126" s="188"/>
      <c r="P126" s="183"/>
      <c r="Q126" s="53"/>
      <c r="R126" s="185"/>
    </row>
    <row r="127" spans="1:18" s="186" customFormat="1" ht="11.25" customHeight="1">
      <c r="A127" s="181"/>
      <c r="B127" s="59"/>
      <c r="C127" s="59"/>
      <c r="D127" s="69"/>
      <c r="E127" s="192"/>
      <c r="F127" s="183"/>
      <c r="G127" s="203"/>
      <c r="H127" s="183"/>
      <c r="I127" s="204"/>
      <c r="J127" s="282"/>
      <c r="K127" s="283"/>
      <c r="L127" s="194">
        <f>UPPER(IF(OR(K127="a",K127="as"),J123,IF(OR(K127="b",K127="bs"),J131,)))</f>
      </c>
      <c r="M127" s="206"/>
      <c r="N127" s="77"/>
      <c r="O127" s="188"/>
      <c r="P127" s="183"/>
      <c r="Q127" s="53"/>
      <c r="R127" s="185"/>
    </row>
    <row r="128" spans="1:18" s="186" customFormat="1" ht="12.75" customHeight="1">
      <c r="A128" s="181">
        <v>31</v>
      </c>
      <c r="B128" s="46">
        <f>IF($D128="","",VLOOKUP($D128,'[3]男雙 Prep'!$A$7:$V$39,20))</f>
      </c>
      <c r="C128" s="46">
        <f>IF($D128="","",VLOOKUP($D128,'[3]男雙 Prep'!$A$7:$V$39,21))</f>
      </c>
      <c r="D128" s="47"/>
      <c r="E128" s="48" t="s">
        <v>25</v>
      </c>
      <c r="F128" s="46">
        <f>IF($D128="","",VLOOKUP($D128,'[3]男雙 Prep'!$A$7:$V$39,3))</f>
      </c>
      <c r="G128" s="75"/>
      <c r="H128" s="46">
        <f>IF($D128="","",VLOOKUP($D128,'[3]男雙 Prep'!$A$7:$V$39,4))</f>
      </c>
      <c r="I128" s="182"/>
      <c r="J128" s="282"/>
      <c r="K128" s="283"/>
      <c r="L128" s="183"/>
      <c r="M128" s="208"/>
      <c r="N128" s="95"/>
      <c r="O128" s="188"/>
      <c r="P128" s="59"/>
      <c r="Q128" s="184"/>
      <c r="R128" s="203"/>
    </row>
    <row r="129" spans="1:18" s="186" customFormat="1" ht="12.75" customHeight="1">
      <c r="A129" s="181"/>
      <c r="B129" s="95"/>
      <c r="C129" s="95"/>
      <c r="D129" s="95"/>
      <c r="E129" s="48" t="s">
        <v>25</v>
      </c>
      <c r="F129" s="46">
        <f>IF($D128="","",VLOOKUP($D128,'[3]男雙 Prep'!$A$7:$V$39,8))</f>
      </c>
      <c r="G129" s="75"/>
      <c r="H129" s="46">
        <f>IF($D128="","",VLOOKUP($D128,'[3]男雙 Prep'!$A$7:$V$39,9))</f>
      </c>
      <c r="I129" s="187"/>
      <c r="J129" s="77">
        <f>IF(I129="a",E128,IF(I129="b",E130,""))</f>
      </c>
      <c r="K129" s="197"/>
      <c r="L129" s="183"/>
      <c r="M129" s="188"/>
      <c r="N129" s="282" t="s">
        <v>10</v>
      </c>
      <c r="O129" s="282"/>
      <c r="P129" s="183"/>
      <c r="Q129" s="184"/>
      <c r="R129" s="203"/>
    </row>
    <row r="130" spans="1:18" s="186" customFormat="1" ht="12.75" customHeight="1">
      <c r="A130" s="181"/>
      <c r="B130" s="95"/>
      <c r="C130" s="95"/>
      <c r="D130" s="95"/>
      <c r="E130" s="140"/>
      <c r="F130" s="280"/>
      <c r="G130" s="280"/>
      <c r="H130" s="77"/>
      <c r="I130" s="189"/>
      <c r="J130" s="190">
        <f>UPPER(IF(OR(I131="a",I131="as"),E128,IF(OR(I131="b",I131="bs"),E132,)))</f>
      </c>
      <c r="K130" s="205"/>
      <c r="L130" s="183"/>
      <c r="M130" s="188"/>
      <c r="N130" s="281"/>
      <c r="O130" s="281"/>
      <c r="P130" s="183"/>
      <c r="Q130" s="184"/>
      <c r="R130" s="203"/>
    </row>
    <row r="131" spans="1:18" s="186" customFormat="1" ht="12.75" customHeight="1">
      <c r="A131" s="181"/>
      <c r="B131" s="59"/>
      <c r="C131" s="59"/>
      <c r="D131" s="59"/>
      <c r="E131" s="192"/>
      <c r="F131" s="282"/>
      <c r="G131" s="282"/>
      <c r="H131" s="61" t="s">
        <v>13</v>
      </c>
      <c r="I131" s="193"/>
      <c r="J131" s="194">
        <f>UPPER(IF(OR(I131="a",I131="as"),E129,IF(OR(I131="b",I131="bs"),E133,)))</f>
      </c>
      <c r="K131" s="206"/>
      <c r="L131" s="77"/>
      <c r="M131" s="188"/>
      <c r="N131" s="77"/>
      <c r="O131" s="234"/>
      <c r="P131" s="303" t="s">
        <v>11</v>
      </c>
      <c r="Q131" s="304"/>
      <c r="R131" s="203"/>
    </row>
    <row r="132" spans="1:18" s="186" customFormat="1" ht="12.75" customHeight="1">
      <c r="A132" s="181">
        <v>32</v>
      </c>
      <c r="B132" s="46" t="s">
        <v>22</v>
      </c>
      <c r="C132" s="46">
        <f>IF($D132="","",VLOOKUP($D132,'[3]男雙 Prep'!$A$7:$V$39,21))</f>
        <v>7</v>
      </c>
      <c r="D132" s="47">
        <v>2</v>
      </c>
      <c r="E132" s="48" t="str">
        <f>UPPER(IF($D132="","",VLOOKUP($D132,'[3]男雙 Prep'!$A$7:$V$39,2)))</f>
        <v>賴經寬</v>
      </c>
      <c r="F132" s="46"/>
      <c r="G132" s="75"/>
      <c r="H132" s="46" t="str">
        <f>IF($D132="","",VLOOKUP($D132,'[3]男雙 Prep'!$A$7:$V$39,4))</f>
        <v>台中市</v>
      </c>
      <c r="I132" s="196"/>
      <c r="J132" s="77"/>
      <c r="K132" s="188"/>
      <c r="L132" s="98"/>
      <c r="M132" s="191"/>
      <c r="N132" s="282" t="s">
        <v>496</v>
      </c>
      <c r="O132" s="283"/>
      <c r="P132" s="305"/>
      <c r="Q132" s="281"/>
      <c r="R132" s="203"/>
    </row>
    <row r="133" spans="1:18" s="186" customFormat="1" ht="12.75" customHeight="1">
      <c r="A133" s="181"/>
      <c r="B133" s="95"/>
      <c r="C133" s="95"/>
      <c r="D133" s="95"/>
      <c r="E133" s="48" t="str">
        <f>UPPER(IF($D132="","",VLOOKUP($D132,'[3]男雙 Prep'!$A$7:$V$39,7)))</f>
        <v>巫俍興</v>
      </c>
      <c r="F133" s="46"/>
      <c r="G133" s="75"/>
      <c r="H133" s="46" t="str">
        <f>IF($D132="","",VLOOKUP($D132,'[3]男雙 Prep'!$A$7:$V$39,9))</f>
        <v>台中市</v>
      </c>
      <c r="I133" s="187"/>
      <c r="J133" s="77"/>
      <c r="K133" s="188"/>
      <c r="L133" s="198"/>
      <c r="M133" s="199"/>
      <c r="N133" s="282"/>
      <c r="O133" s="283"/>
      <c r="P133" s="183"/>
      <c r="Q133" s="184"/>
      <c r="R133" s="203"/>
    </row>
    <row r="134" spans="1:18" s="57" customFormat="1" ht="12.75" customHeight="1">
      <c r="A134" s="212"/>
      <c r="B134" s="213"/>
      <c r="C134" s="213"/>
      <c r="D134" s="214"/>
      <c r="E134" s="215"/>
      <c r="F134" s="216"/>
      <c r="G134" s="217"/>
      <c r="H134" s="216"/>
      <c r="I134" s="218"/>
      <c r="J134" s="54"/>
      <c r="K134" s="55"/>
      <c r="L134" s="94"/>
      <c r="M134" s="90"/>
      <c r="N134" s="235"/>
      <c r="O134" s="236"/>
      <c r="P134" s="237"/>
      <c r="Q134" s="238"/>
      <c r="R134" s="177"/>
    </row>
    <row r="135" spans="1:18" s="57" customFormat="1" ht="6" customHeight="1">
      <c r="A135" s="212"/>
      <c r="B135" s="219"/>
      <c r="C135" s="219"/>
      <c r="D135" s="220"/>
      <c r="E135" s="128"/>
      <c r="F135" s="221"/>
      <c r="G135" s="222"/>
      <c r="H135" s="221"/>
      <c r="I135" s="223"/>
      <c r="J135" s="54"/>
      <c r="K135" s="55"/>
      <c r="L135" s="107"/>
      <c r="M135" s="108"/>
      <c r="N135" s="239"/>
      <c r="O135" s="240"/>
      <c r="P135" s="241"/>
      <c r="Q135" s="242"/>
      <c r="R135" s="177"/>
    </row>
    <row r="136" spans="5:18" ht="15">
      <c r="E136" s="129"/>
      <c r="N136" s="243"/>
      <c r="O136" s="244"/>
      <c r="P136" s="243"/>
      <c r="Q136" s="245"/>
      <c r="R136" s="246"/>
    </row>
    <row r="137" spans="5:18" ht="15">
      <c r="E137" s="129"/>
      <c r="N137" s="243"/>
      <c r="O137" s="244"/>
      <c r="P137" s="243"/>
      <c r="Q137" s="245"/>
      <c r="R137" s="246"/>
    </row>
    <row r="138" spans="5:18" ht="15">
      <c r="E138" s="129"/>
      <c r="N138" s="243"/>
      <c r="O138" s="244"/>
      <c r="P138" s="243"/>
      <c r="Q138" s="245"/>
      <c r="R138" s="246"/>
    </row>
    <row r="139" ht="15">
      <c r="E139" s="129"/>
    </row>
    <row r="140" ht="15">
      <c r="E140" s="129"/>
    </row>
    <row r="141" ht="15">
      <c r="E141" s="129"/>
    </row>
    <row r="142" ht="15">
      <c r="E142" s="129"/>
    </row>
    <row r="143" ht="15">
      <c r="E143" s="129"/>
    </row>
  </sheetData>
  <mergeCells count="33">
    <mergeCell ref="F10:G11"/>
    <mergeCell ref="J14:K16"/>
    <mergeCell ref="F18:G19"/>
    <mergeCell ref="L23:M24"/>
    <mergeCell ref="F26:G27"/>
    <mergeCell ref="J30:K32"/>
    <mergeCell ref="F34:G35"/>
    <mergeCell ref="N39:O40"/>
    <mergeCell ref="F42:G43"/>
    <mergeCell ref="F50:G51"/>
    <mergeCell ref="L55:M56"/>
    <mergeCell ref="J46:K48"/>
    <mergeCell ref="F58:G59"/>
    <mergeCell ref="J62:K64"/>
    <mergeCell ref="F66:G67"/>
    <mergeCell ref="F74:G75"/>
    <mergeCell ref="J78:K80"/>
    <mergeCell ref="F82:G83"/>
    <mergeCell ref="L87:M88"/>
    <mergeCell ref="F90:G91"/>
    <mergeCell ref="J94:K96"/>
    <mergeCell ref="F98:G99"/>
    <mergeCell ref="N103:O104"/>
    <mergeCell ref="F106:G107"/>
    <mergeCell ref="J110:K112"/>
    <mergeCell ref="F114:G115"/>
    <mergeCell ref="L119:M120"/>
    <mergeCell ref="F122:G123"/>
    <mergeCell ref="J126:K128"/>
    <mergeCell ref="N129:O130"/>
    <mergeCell ref="F130:G131"/>
    <mergeCell ref="P131:Q132"/>
    <mergeCell ref="N132:O133"/>
  </mergeCells>
  <conditionalFormatting sqref="H11 H59 H43 H51 H35 H27 H19 H67 L87 L23 H131 L119 L55 N39 N68 H75 H123 H107 H115 H99 H91 H83 N103">
    <cfRule type="expression" priority="1" dxfId="1" stopIfTrue="1">
      <formula>AND($N$2="CU",H11="Umpire")</formula>
    </cfRule>
    <cfRule type="expression" priority="2" dxfId="2" stopIfTrue="1">
      <formula>AND($N$2="CU",H11&lt;&gt;"Umpire",I11&lt;&gt;"")</formula>
    </cfRule>
    <cfRule type="expression" priority="3" dxfId="3" stopIfTrue="1">
      <formula>AND($N$2="CU",H11&lt;&gt;"Umpire")</formula>
    </cfRule>
  </conditionalFormatting>
  <conditionalFormatting sqref="L14 L30 L46 L62 N22 N54 P38 J10 J18 J26 J34 J42 J50 J58 J66 L78 L94 L110 L126 N86 N118 P102 J74 J82 J90 J98 J106 J114 J122 J130 N65 P67">
    <cfRule type="expression" priority="4" dxfId="0" stopIfTrue="1">
      <formula>I11="as"</formula>
    </cfRule>
    <cfRule type="expression" priority="5" dxfId="0" stopIfTrue="1">
      <formula>I11="bs"</formula>
    </cfRule>
  </conditionalFormatting>
  <conditionalFormatting sqref="L15 L31 L47 L63 N23 N55 P39 J11 J19 J27 J35 J43 J51 J59 J67 L79 L95 L111 L127 N87 N119 P103 J75 J83 J91 J99 J107 J115 J123 J131 N66 P68">
    <cfRule type="expression" priority="6" dxfId="0" stopIfTrue="1">
      <formula>I11="as"</formula>
    </cfRule>
    <cfRule type="expression" priority="7" dxfId="0" stopIfTrue="1">
      <formula>I11="bs"</formula>
    </cfRule>
  </conditionalFormatting>
  <conditionalFormatting sqref="B72 B76 B80 B84 B88 B92 B96 B100 B104 B108 B112 B116 B120 B124 B128 B132 B8 B12 B16 B20 B24 B28 B32 B36 B40 B44 B48 B52 B56 B60 B64 B68">
    <cfRule type="cellIs" priority="8" dxfId="6" operator="equal" stopIfTrue="1">
      <formula>"DA"</formula>
    </cfRule>
  </conditionalFormatting>
  <conditionalFormatting sqref="I75 I83 I91 I99 I107 I115 I123 I131 O68 I59 I35 I27 I43 I67 I51 I11 I19">
    <cfRule type="expression" priority="9" dxfId="7" stopIfTrue="1">
      <formula>$N$2="CU"</formula>
    </cfRule>
  </conditionalFormatting>
  <conditionalFormatting sqref="E72 E128 E80 E84 E88 E92 E76 E100 E104 E64 E112 E116 E120 E124 E68 E132 E8 E12 E16 E20 E24 E28 E96 E36 E40 E32 E48 E52 E56 E60 E44 E108">
    <cfRule type="cellIs" priority="10" dxfId="5" operator="equal" stopIfTrue="1">
      <formula>"Bye"</formula>
    </cfRule>
  </conditionalFormatting>
  <conditionalFormatting sqref="D72 D76 D80 D84 D88 D92 D96 D100 D104 D108 D112 D116 D120 D124 D128 D132 D8 D12 D16 D20 D24 D28 D32 D36 D40 D44 D48 D52 D56 D60 D64 D68">
    <cfRule type="cellIs" priority="11" dxfId="8" operator="lessThan" stopIfTrue="1">
      <formula>9</formula>
    </cfRule>
  </conditionalFormatting>
  <conditionalFormatting sqref="N69">
    <cfRule type="expression" priority="12" dxfId="0" stopIfTrue="1">
      <formula>#REF!="as"</formula>
    </cfRule>
    <cfRule type="expression" priority="13" dxfId="0" stopIfTrue="1">
      <formula>#REF!="bs"</formula>
    </cfRule>
  </conditionalFormatting>
  <dataValidations count="1">
    <dataValidation type="list" allowBlank="1" showInputMessage="1" sqref="L55 J94 J78 J14 H107 H83 H123 H91 H115 H99 H131 L87 L119 J126 H11 H43 H19 H59 H27 H51 H35 H67 J30 N39 J62 L23 N68 H75 J110 J46 N103">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T180"/>
  <sheetViews>
    <sheetView showGridLines="0" workbookViewId="0" topLeftCell="A1">
      <selection activeCell="M12" sqref="M12"/>
    </sheetView>
  </sheetViews>
  <sheetFormatPr defaultColWidth="9.00390625" defaultRowHeight="16.5"/>
  <cols>
    <col min="1" max="1" width="2.125" style="2" customWidth="1"/>
    <col min="2" max="3" width="2.75390625" style="2" customWidth="1"/>
    <col min="4" max="4" width="0.74609375" style="2" customWidth="1"/>
    <col min="5" max="5" width="7.00390625" style="2" customWidth="1"/>
    <col min="6" max="7" width="7.50390625" style="2" customWidth="1"/>
    <col min="8" max="8" width="4.75390625" style="2" customWidth="1"/>
    <col min="9" max="9" width="0.5" style="3" customWidth="1"/>
    <col min="10" max="10" width="7.375" style="141" customWidth="1"/>
    <col min="11" max="11" width="7.375" style="142" customWidth="1"/>
    <col min="12" max="12" width="7.375" style="141" customWidth="1"/>
    <col min="13" max="13" width="7.375" style="143" customWidth="1"/>
    <col min="14" max="14" width="7.375" style="141" customWidth="1"/>
    <col min="15" max="15" width="7.375" style="142" customWidth="1"/>
    <col min="16" max="16" width="9.625" style="141" customWidth="1"/>
    <col min="17" max="17" width="0.6171875" style="143" customWidth="1"/>
    <col min="18" max="18" width="9.00390625" style="2" customWidth="1"/>
    <col min="19" max="19" width="7.625" style="2" customWidth="1"/>
    <col min="20" max="20" width="7.75390625" style="2" hidden="1" customWidth="1"/>
    <col min="21" max="21" width="5.00390625" style="2" customWidth="1"/>
    <col min="22" max="16384" width="9.00390625" style="2" customWidth="1"/>
  </cols>
  <sheetData>
    <row r="1" ht="18">
      <c r="A1" s="109" t="s">
        <v>590</v>
      </c>
    </row>
    <row r="2" spans="1:17" s="114" customFormat="1" ht="14.25" customHeight="1">
      <c r="A2" s="5" t="str">
        <f>'[4]Week SetUp'!$A$6</f>
        <v>99年宏凱盃</v>
      </c>
      <c r="I2" s="144"/>
      <c r="J2" s="145"/>
      <c r="K2" s="146"/>
      <c r="L2" s="145"/>
      <c r="M2" s="146"/>
      <c r="N2" s="146"/>
      <c r="O2" s="146"/>
      <c r="P2" s="147"/>
      <c r="Q2" s="148"/>
    </row>
    <row r="3" spans="1:17" s="118" customFormat="1" ht="14.25" customHeight="1">
      <c r="A3" s="14" t="str">
        <f>'[4]Week SetUp'!$A$8</f>
        <v>全國壯年網球排名錦標賽</v>
      </c>
      <c r="B3" s="149"/>
      <c r="F3" s="116"/>
      <c r="I3" s="150"/>
      <c r="J3" s="145"/>
      <c r="K3" s="151"/>
      <c r="L3" s="145"/>
      <c r="M3" s="151"/>
      <c r="N3" s="152"/>
      <c r="O3" s="151"/>
      <c r="P3" s="152"/>
      <c r="Q3" s="151"/>
    </row>
    <row r="4" spans="1:17" s="24" customFormat="1" ht="10.5" customHeight="1">
      <c r="A4" s="153" t="s">
        <v>2</v>
      </c>
      <c r="B4" s="153"/>
      <c r="C4" s="153"/>
      <c r="D4" s="153"/>
      <c r="E4" s="154"/>
      <c r="F4" s="153" t="s">
        <v>3</v>
      </c>
      <c r="G4" s="154"/>
      <c r="H4" s="153"/>
      <c r="I4" s="155"/>
      <c r="J4" s="19"/>
      <c r="K4" s="22"/>
      <c r="L4" s="156"/>
      <c r="M4" s="157"/>
      <c r="N4" s="158"/>
      <c r="O4" s="159"/>
      <c r="P4" s="160"/>
      <c r="Q4" s="161" t="s">
        <v>4</v>
      </c>
    </row>
    <row r="5" spans="1:17" s="32" customFormat="1" ht="11.25" customHeight="1" thickBot="1">
      <c r="A5" s="25" t="str">
        <f>'[4]Week SetUp'!$A$10</f>
        <v>2010/11/13-15</v>
      </c>
      <c r="B5" s="25"/>
      <c r="C5" s="25"/>
      <c r="D5" s="162"/>
      <c r="E5" s="162"/>
      <c r="F5" s="26" t="str">
        <f>'[4]Week SetUp'!$C$10</f>
        <v>台中市</v>
      </c>
      <c r="G5" s="163"/>
      <c r="H5" s="162"/>
      <c r="I5" s="164"/>
      <c r="J5" s="29"/>
      <c r="K5" s="28"/>
      <c r="L5" s="165"/>
      <c r="M5" s="166"/>
      <c r="N5" s="167"/>
      <c r="O5" s="166"/>
      <c r="P5" s="167"/>
      <c r="Q5" s="31" t="str">
        <f>'[4]Week SetUp'!$E$10</f>
        <v>王正松</v>
      </c>
    </row>
    <row r="6" spans="1:17" s="37" customFormat="1" ht="9.75">
      <c r="A6" s="168"/>
      <c r="B6" s="169" t="s">
        <v>100</v>
      </c>
      <c r="C6" s="170" t="s">
        <v>101</v>
      </c>
      <c r="D6" s="169"/>
      <c r="E6" s="171" t="s">
        <v>102</v>
      </c>
      <c r="F6" s="171"/>
      <c r="G6" s="154"/>
      <c r="H6" s="171"/>
      <c r="I6" s="172"/>
      <c r="J6" s="170" t="s">
        <v>133</v>
      </c>
      <c r="K6" s="173"/>
      <c r="L6" s="170" t="s">
        <v>153</v>
      </c>
      <c r="M6" s="173"/>
      <c r="N6" s="170" t="s">
        <v>103</v>
      </c>
      <c r="O6" s="173"/>
      <c r="P6" s="170" t="s">
        <v>104</v>
      </c>
      <c r="Q6" s="157"/>
    </row>
    <row r="7" spans="1:17" s="37" customFormat="1" ht="3.75" customHeight="1" thickBot="1">
      <c r="A7" s="174"/>
      <c r="B7" s="175"/>
      <c r="C7" s="40"/>
      <c r="D7" s="175"/>
      <c r="E7" s="176"/>
      <c r="F7" s="176"/>
      <c r="G7" s="177"/>
      <c r="H7" s="176"/>
      <c r="I7" s="178"/>
      <c r="J7" s="40"/>
      <c r="K7" s="179"/>
      <c r="L7" s="40"/>
      <c r="M7" s="179"/>
      <c r="N7" s="40"/>
      <c r="O7" s="179"/>
      <c r="P7" s="40"/>
      <c r="Q7" s="180"/>
    </row>
    <row r="8" spans="1:20" s="186" customFormat="1" ht="12.75" customHeight="1">
      <c r="A8" s="181">
        <v>1</v>
      </c>
      <c r="B8" s="46" t="s">
        <v>106</v>
      </c>
      <c r="C8" s="46">
        <f>IF($D8="","",VLOOKUP($D8,'[4]男雙 Prep'!$A$7:$V$39,21))</f>
        <v>2</v>
      </c>
      <c r="D8" s="47">
        <v>1</v>
      </c>
      <c r="E8" s="48" t="str">
        <f>UPPER(IF($D8="","",VLOOKUP($D8,'[4]男雙 Prep'!$A$7:$V$39,2)))</f>
        <v>翁明俊</v>
      </c>
      <c r="F8" s="46"/>
      <c r="G8" s="75"/>
      <c r="H8" s="46" t="str">
        <f>IF($D8="","",VLOOKUP($D8,'[4]男雙 Prep'!$A$7:$V$39,4))</f>
        <v>台北市</v>
      </c>
      <c r="I8" s="182"/>
      <c r="J8" s="183"/>
      <c r="K8" s="184"/>
      <c r="L8" s="183"/>
      <c r="M8" s="185" t="s">
        <v>430</v>
      </c>
      <c r="N8" s="183"/>
      <c r="O8" s="184"/>
      <c r="P8" s="183"/>
      <c r="Q8" s="224"/>
      <c r="R8" s="185"/>
      <c r="T8" s="58" t="e">
        <f>#REF!</f>
        <v>#REF!</v>
      </c>
    </row>
    <row r="9" spans="1:20" s="186" customFormat="1" ht="12.75" customHeight="1">
      <c r="A9" s="181"/>
      <c r="B9" s="95"/>
      <c r="C9" s="95"/>
      <c r="D9" s="95"/>
      <c r="E9" s="48" t="str">
        <f>UPPER(IF($D8="","",VLOOKUP($D8,'[4]男雙 Prep'!$A$7:$V$39,7)))</f>
        <v>王明鴻</v>
      </c>
      <c r="F9" s="46"/>
      <c r="G9" s="75"/>
      <c r="H9" s="46" t="str">
        <f>IF($D8="","",VLOOKUP($D8,'[4]男雙 Prep'!$A$7:$V$39,9))</f>
        <v>宜蘭縣</v>
      </c>
      <c r="I9" s="225"/>
      <c r="J9" s="77">
        <f>IF(I9="a",E8,IF(I9="b",E10,""))</f>
      </c>
      <c r="K9" s="188"/>
      <c r="L9" s="183"/>
      <c r="M9" s="184"/>
      <c r="N9" s="183"/>
      <c r="O9" s="184"/>
      <c r="P9" s="183"/>
      <c r="Q9" s="53"/>
      <c r="R9" s="185"/>
      <c r="T9" s="64" t="e">
        <f>#REF!</f>
        <v>#REF!</v>
      </c>
    </row>
    <row r="10" spans="1:20" s="186" customFormat="1" ht="12.75" customHeight="1">
      <c r="A10" s="181"/>
      <c r="B10" s="95"/>
      <c r="C10" s="95"/>
      <c r="D10" s="95"/>
      <c r="E10" s="140"/>
      <c r="F10" s="280"/>
      <c r="G10" s="280"/>
      <c r="H10" s="77"/>
      <c r="I10" s="189"/>
      <c r="J10" s="190">
        <f>UPPER(IF(OR(I11="a",I11="as"),E8,IF(OR(I11="b",I11="bs"),E12,)))</f>
      </c>
      <c r="K10" s="191"/>
      <c r="L10" s="183"/>
      <c r="M10" s="184"/>
      <c r="N10" s="183"/>
      <c r="O10" s="184"/>
      <c r="P10" s="183"/>
      <c r="Q10" s="53"/>
      <c r="R10" s="185"/>
      <c r="T10" s="64" t="e">
        <f>#REF!</f>
        <v>#REF!</v>
      </c>
    </row>
    <row r="11" spans="1:20" s="186" customFormat="1" ht="12.75" customHeight="1">
      <c r="A11" s="181"/>
      <c r="B11" s="59"/>
      <c r="C11" s="59"/>
      <c r="D11" s="59"/>
      <c r="E11" s="192"/>
      <c r="F11" s="282"/>
      <c r="G11" s="282"/>
      <c r="H11" s="61" t="s">
        <v>13</v>
      </c>
      <c r="I11" s="226"/>
      <c r="J11" s="194">
        <f>UPPER(IF(OR(I11="a",I11="as"),E9,IF(OR(I11="b",I11="bs"),E13,)))</f>
      </c>
      <c r="K11" s="227"/>
      <c r="L11" s="77"/>
      <c r="M11" s="188"/>
      <c r="N11" s="183"/>
      <c r="O11" s="184"/>
      <c r="P11" s="183"/>
      <c r="Q11" s="53"/>
      <c r="R11" s="185"/>
      <c r="T11" s="64" t="e">
        <f>#REF!</f>
        <v>#REF!</v>
      </c>
    </row>
    <row r="12" spans="1:20" s="186" customFormat="1" ht="12.75" customHeight="1">
      <c r="A12" s="181">
        <v>2</v>
      </c>
      <c r="B12" s="46">
        <f>IF($D12="","",VLOOKUP($D12,'[4]男雙 Prep'!$A$7:$V$39,20))</f>
      </c>
      <c r="C12" s="46">
        <f>IF($D12="","",VLOOKUP($D12,'[4]男雙 Prep'!$A$7:$V$39,21))</f>
      </c>
      <c r="D12" s="47"/>
      <c r="E12" s="48" t="s">
        <v>157</v>
      </c>
      <c r="F12" s="46"/>
      <c r="G12" s="75"/>
      <c r="H12" s="46">
        <f>IF($D12="","",VLOOKUP($D12,'[4]男雙 Prep'!$A$7:$V$39,4))</f>
      </c>
      <c r="I12" s="196"/>
      <c r="J12" s="77"/>
      <c r="K12" s="197"/>
      <c r="L12" s="98"/>
      <c r="M12" s="191"/>
      <c r="N12" s="183"/>
      <c r="O12" s="184"/>
      <c r="P12" s="183"/>
      <c r="Q12" s="53"/>
      <c r="R12" s="185"/>
      <c r="T12" s="64" t="e">
        <f>#REF!</f>
        <v>#REF!</v>
      </c>
    </row>
    <row r="13" spans="1:20" s="186" customFormat="1" ht="12.75" customHeight="1">
      <c r="A13" s="181"/>
      <c r="B13" s="95"/>
      <c r="C13" s="95"/>
      <c r="D13" s="95"/>
      <c r="E13" s="48" t="s">
        <v>157</v>
      </c>
      <c r="F13" s="46"/>
      <c r="G13" s="75"/>
      <c r="H13" s="46">
        <f>IF($D12="","",VLOOKUP($D12,'[4]男雙 Prep'!$A$7:$V$39,9))</f>
      </c>
      <c r="I13" s="225"/>
      <c r="J13" s="77"/>
      <c r="K13" s="197"/>
      <c r="L13" s="198"/>
      <c r="M13" s="228"/>
      <c r="N13" s="183"/>
      <c r="O13" s="184"/>
      <c r="P13" s="183"/>
      <c r="Q13" s="53"/>
      <c r="R13" s="185"/>
      <c r="T13" s="64" t="e">
        <f>#REF!</f>
        <v>#REF!</v>
      </c>
    </row>
    <row r="14" spans="1:20" s="186" customFormat="1" ht="6.75" customHeight="1">
      <c r="A14" s="181"/>
      <c r="B14" s="95"/>
      <c r="C14" s="95"/>
      <c r="D14" s="200"/>
      <c r="E14" s="140"/>
      <c r="F14" s="77"/>
      <c r="G14" s="76"/>
      <c r="H14" s="77"/>
      <c r="I14" s="201"/>
      <c r="J14" s="282" t="s">
        <v>500</v>
      </c>
      <c r="K14" s="283"/>
      <c r="L14" s="190">
        <f>UPPER(IF(OR(K15="a",K15="as"),J10,IF(OR(K15="b",K15="bs"),J18,)))</f>
      </c>
      <c r="M14" s="188"/>
      <c r="N14" s="183"/>
      <c r="O14" s="184"/>
      <c r="P14" s="183"/>
      <c r="Q14" s="53"/>
      <c r="R14" s="185"/>
      <c r="T14" s="64" t="e">
        <f>#REF!</f>
        <v>#REF!</v>
      </c>
    </row>
    <row r="15" spans="1:20" s="186" customFormat="1" ht="6.75" customHeight="1">
      <c r="A15" s="181"/>
      <c r="B15" s="59"/>
      <c r="C15" s="59"/>
      <c r="D15" s="69"/>
      <c r="E15" s="192"/>
      <c r="F15" s="183"/>
      <c r="G15" s="203"/>
      <c r="H15" s="183"/>
      <c r="I15" s="204"/>
      <c r="J15" s="282"/>
      <c r="K15" s="283"/>
      <c r="L15" s="194">
        <f>UPPER(IF(OR(K15="a",K15="as"),J11,IF(OR(K15="b",K15="bs"),J19,)))</f>
      </c>
      <c r="M15" s="227"/>
      <c r="N15" s="77"/>
      <c r="O15" s="188"/>
      <c r="P15" s="183"/>
      <c r="Q15" s="53"/>
      <c r="R15" s="185"/>
      <c r="T15" s="64" t="e">
        <f>#REF!</f>
        <v>#REF!</v>
      </c>
    </row>
    <row r="16" spans="1:20" s="186" customFormat="1" ht="12.75" customHeight="1">
      <c r="A16" s="181">
        <v>3</v>
      </c>
      <c r="B16" s="46">
        <f>IF($D16="","",VLOOKUP($D16,'[4]男雙 Prep'!$A$7:$V$39,20))</f>
      </c>
      <c r="C16" s="46">
        <f>IF($D16="","",VLOOKUP($D16,'[4]男雙 Prep'!$A$7:$V$39,21))</f>
      </c>
      <c r="D16" s="47"/>
      <c r="E16" s="48" t="s">
        <v>157</v>
      </c>
      <c r="F16" s="46"/>
      <c r="G16" s="75"/>
      <c r="H16" s="46">
        <f>IF($D16="","",VLOOKUP($D16,'[4]男雙 Prep'!$A$7:$V$39,4))</f>
      </c>
      <c r="I16" s="182"/>
      <c r="J16" s="282"/>
      <c r="K16" s="283"/>
      <c r="L16" s="183"/>
      <c r="M16" s="197"/>
      <c r="N16" s="98"/>
      <c r="O16" s="188"/>
      <c r="P16" s="183"/>
      <c r="Q16" s="53"/>
      <c r="R16" s="185"/>
      <c r="T16" s="64" t="e">
        <f>#REF!</f>
        <v>#REF!</v>
      </c>
    </row>
    <row r="17" spans="1:20" s="186" customFormat="1" ht="12.75" customHeight="1" thickBot="1">
      <c r="A17" s="181"/>
      <c r="B17" s="95"/>
      <c r="C17" s="95"/>
      <c r="D17" s="95"/>
      <c r="E17" s="48" t="s">
        <v>157</v>
      </c>
      <c r="F17" s="46"/>
      <c r="G17" s="75"/>
      <c r="H17" s="46">
        <f>IF($D16="","",VLOOKUP($D16,'[4]男雙 Prep'!$A$7:$V$39,9))</f>
      </c>
      <c r="I17" s="225"/>
      <c r="J17" s="77">
        <f>IF(I17="a",E16,IF(I17="b",E18,""))</f>
      </c>
      <c r="K17" s="197"/>
      <c r="L17" s="183"/>
      <c r="M17" s="197"/>
      <c r="N17" s="77"/>
      <c r="O17" s="188"/>
      <c r="P17" s="183"/>
      <c r="Q17" s="53"/>
      <c r="R17" s="185"/>
      <c r="T17" s="84" t="e">
        <f>#REF!</f>
        <v>#REF!</v>
      </c>
    </row>
    <row r="18" spans="1:18" s="186" customFormat="1" ht="12.75" customHeight="1">
      <c r="A18" s="181"/>
      <c r="B18" s="95"/>
      <c r="C18" s="95"/>
      <c r="D18" s="200"/>
      <c r="E18" s="140"/>
      <c r="F18" s="280"/>
      <c r="G18" s="280"/>
      <c r="H18" s="77"/>
      <c r="I18" s="189"/>
      <c r="J18" s="190">
        <f>UPPER(IF(OR(I19="a",I19="as"),E16,IF(OR(I19="b",I19="bs"),E20,)))</f>
      </c>
      <c r="K18" s="205"/>
      <c r="L18" s="183"/>
      <c r="M18" s="197"/>
      <c r="N18" s="77"/>
      <c r="O18" s="188"/>
      <c r="P18" s="183"/>
      <c r="Q18" s="53"/>
      <c r="R18" s="185"/>
    </row>
    <row r="19" spans="1:18" s="186" customFormat="1" ht="12.75" customHeight="1">
      <c r="A19" s="181"/>
      <c r="B19" s="59"/>
      <c r="C19" s="59"/>
      <c r="D19" s="69"/>
      <c r="E19" s="192"/>
      <c r="F19" s="282"/>
      <c r="G19" s="282"/>
      <c r="H19" s="61" t="s">
        <v>13</v>
      </c>
      <c r="I19" s="226"/>
      <c r="J19" s="194">
        <f>UPPER(IF(OR(I19="a",I19="as"),E17,IF(OR(I19="b",I19="bs"),E21,)))</f>
      </c>
      <c r="K19" s="229"/>
      <c r="L19" s="77"/>
      <c r="M19" s="197"/>
      <c r="N19" s="77"/>
      <c r="O19" s="188"/>
      <c r="P19" s="183"/>
      <c r="Q19" s="53"/>
      <c r="R19" s="185"/>
    </row>
    <row r="20" spans="1:18" s="186" customFormat="1" ht="12.75" customHeight="1">
      <c r="A20" s="181">
        <v>4</v>
      </c>
      <c r="B20" s="46"/>
      <c r="C20" s="46"/>
      <c r="D20" s="47">
        <v>17</v>
      </c>
      <c r="E20" s="48" t="str">
        <f>UPPER(IF($D20="","",VLOOKUP($D20,'[4]男雙 Prep'!$A$7:$V$39,2)))</f>
        <v>石家璧</v>
      </c>
      <c r="F20" s="46"/>
      <c r="G20" s="75"/>
      <c r="H20" s="46" t="str">
        <f>IF($D20="","",VLOOKUP($D20,'[4]男雙 Prep'!$A$7:$V$39,4))</f>
        <v>台中市</v>
      </c>
      <c r="I20" s="196"/>
      <c r="J20" s="77"/>
      <c r="K20" s="188"/>
      <c r="L20" s="98"/>
      <c r="M20" s="205"/>
      <c r="N20" s="77"/>
      <c r="O20" s="188"/>
      <c r="P20" s="183"/>
      <c r="Q20" s="53"/>
      <c r="R20" s="185"/>
    </row>
    <row r="21" spans="1:18" s="186" customFormat="1" ht="12.75" customHeight="1">
      <c r="A21" s="181"/>
      <c r="B21" s="95"/>
      <c r="C21" s="95"/>
      <c r="D21" s="95"/>
      <c r="E21" s="48" t="str">
        <f>UPPER(IF($D20="","",VLOOKUP($D20,'[4]男雙 Prep'!$A$7:$V$39,7)))</f>
        <v>張學鎔</v>
      </c>
      <c r="F21" s="46"/>
      <c r="G21" s="75"/>
      <c r="H21" s="46" t="str">
        <f>IF($D20="","",VLOOKUP($D20,'[4]男雙 Prep'!$A$7:$V$39,9))</f>
        <v>台中市</v>
      </c>
      <c r="I21" s="225"/>
      <c r="J21" s="77"/>
      <c r="K21" s="188"/>
      <c r="L21" s="198"/>
      <c r="M21" s="230"/>
      <c r="N21" s="77"/>
      <c r="O21" s="188"/>
      <c r="P21" s="183"/>
      <c r="Q21" s="53"/>
      <c r="R21" s="185"/>
    </row>
    <row r="22" spans="1:18" s="186" customFormat="1" ht="6.75" customHeight="1">
      <c r="A22" s="181"/>
      <c r="B22" s="95"/>
      <c r="C22" s="95"/>
      <c r="D22" s="95"/>
      <c r="E22" s="140"/>
      <c r="F22" s="77"/>
      <c r="G22" s="76"/>
      <c r="H22" s="77"/>
      <c r="I22" s="201"/>
      <c r="J22" s="183"/>
      <c r="K22" s="184"/>
      <c r="L22" s="77"/>
      <c r="M22" s="202"/>
      <c r="N22" s="190">
        <f>UPPER(IF(OR(M23="a",M23="as"),L14,IF(OR(M23="b",M23="bs"),L30,)))</f>
      </c>
      <c r="O22" s="188"/>
      <c r="P22" s="183"/>
      <c r="Q22" s="53"/>
      <c r="R22" s="185"/>
    </row>
    <row r="23" spans="1:18" s="186" customFormat="1" ht="6.75" customHeight="1">
      <c r="A23" s="181"/>
      <c r="B23" s="59"/>
      <c r="C23" s="59"/>
      <c r="D23" s="59"/>
      <c r="E23" s="192"/>
      <c r="F23" s="183"/>
      <c r="G23" s="203"/>
      <c r="H23" s="183"/>
      <c r="I23" s="204"/>
      <c r="J23" s="183"/>
      <c r="K23" s="184"/>
      <c r="L23" s="282" t="s">
        <v>504</v>
      </c>
      <c r="M23" s="283"/>
      <c r="N23" s="194">
        <f>UPPER(IF(OR(M23="a",M23="as"),L15,IF(OR(M23="b",M23="bs"),L31,)))</f>
      </c>
      <c r="O23" s="227"/>
      <c r="P23" s="77"/>
      <c r="Q23" s="123"/>
      <c r="R23" s="185"/>
    </row>
    <row r="24" spans="1:18" s="186" customFormat="1" ht="12.75" customHeight="1">
      <c r="A24" s="181">
        <v>5</v>
      </c>
      <c r="B24" s="46"/>
      <c r="C24" s="46"/>
      <c r="D24" s="47">
        <v>19</v>
      </c>
      <c r="E24" s="48" t="str">
        <f>UPPER(IF($D24="","",VLOOKUP($D24,'[4]男雙 Prep'!$A$7:$V$39,2)))</f>
        <v>張殷榮</v>
      </c>
      <c r="F24" s="46"/>
      <c r="G24" s="75"/>
      <c r="H24" s="46" t="str">
        <f>IF($D24="","",VLOOKUP($D24,'[4]男雙 Prep'!$A$7:$V$39,4))</f>
        <v>台中市</v>
      </c>
      <c r="I24" s="182"/>
      <c r="J24" s="183"/>
      <c r="K24" s="184"/>
      <c r="L24" s="282"/>
      <c r="M24" s="283"/>
      <c r="N24" s="183"/>
      <c r="O24" s="197"/>
      <c r="P24" s="183"/>
      <c r="Q24" s="123"/>
      <c r="R24" s="185"/>
    </row>
    <row r="25" spans="1:18" s="186" customFormat="1" ht="12.75" customHeight="1">
      <c r="A25" s="181"/>
      <c r="B25" s="95"/>
      <c r="C25" s="95"/>
      <c r="D25" s="95"/>
      <c r="E25" s="48" t="str">
        <f>UPPER(IF($D24="","",VLOOKUP($D24,'[4]男雙 Prep'!$A$7:$V$39,7)))</f>
        <v>林志成</v>
      </c>
      <c r="F25" s="46"/>
      <c r="G25" s="75"/>
      <c r="H25" s="46" t="str">
        <f>IF($D24="","",VLOOKUP($D24,'[4]男雙 Prep'!$A$7:$V$39,9))</f>
        <v>台中市</v>
      </c>
      <c r="I25" s="225"/>
      <c r="J25" s="77">
        <f>IF(I25="a",E24,IF(I25="b",E26,""))</f>
      </c>
      <c r="K25" s="188"/>
      <c r="L25" s="183"/>
      <c r="M25" s="197"/>
      <c r="N25" s="183"/>
      <c r="O25" s="197"/>
      <c r="P25" s="183"/>
      <c r="Q25" s="123"/>
      <c r="R25" s="185"/>
    </row>
    <row r="26" spans="1:18" s="186" customFormat="1" ht="12.75" customHeight="1">
      <c r="A26" s="181"/>
      <c r="B26" s="95"/>
      <c r="C26" s="95"/>
      <c r="D26" s="95"/>
      <c r="E26" s="140"/>
      <c r="F26" s="280" t="s">
        <v>497</v>
      </c>
      <c r="G26" s="280"/>
      <c r="H26" s="77"/>
      <c r="I26" s="189"/>
      <c r="J26" s="190">
        <f>UPPER(IF(OR(I27="a",I27="as"),E24,IF(OR(I27="b",I27="bs"),E28,)))</f>
      </c>
      <c r="K26" s="191"/>
      <c r="L26" s="183"/>
      <c r="M26" s="197"/>
      <c r="N26" s="183"/>
      <c r="O26" s="197"/>
      <c r="P26" s="183"/>
      <c r="Q26" s="123"/>
      <c r="R26" s="185"/>
    </row>
    <row r="27" spans="1:18" s="186" customFormat="1" ht="12.75" customHeight="1">
      <c r="A27" s="181"/>
      <c r="B27" s="59"/>
      <c r="C27" s="59"/>
      <c r="D27" s="59"/>
      <c r="E27" s="192"/>
      <c r="F27" s="282"/>
      <c r="G27" s="282"/>
      <c r="H27" s="61" t="s">
        <v>13</v>
      </c>
      <c r="I27" s="226"/>
      <c r="J27" s="194">
        <f>UPPER(IF(OR(I27="a",I27="as"),E25,IF(OR(I27="b",I27="bs"),E29,)))</f>
      </c>
      <c r="K27" s="227"/>
      <c r="L27" s="77"/>
      <c r="M27" s="197"/>
      <c r="N27" s="183"/>
      <c r="O27" s="197"/>
      <c r="P27" s="183"/>
      <c r="Q27" s="123"/>
      <c r="R27" s="185"/>
    </row>
    <row r="28" spans="1:18" s="186" customFormat="1" ht="12.75" customHeight="1">
      <c r="A28" s="181">
        <v>6</v>
      </c>
      <c r="B28" s="46"/>
      <c r="C28" s="46"/>
      <c r="D28" s="47">
        <v>16</v>
      </c>
      <c r="E28" s="48" t="str">
        <f>UPPER(IF($D28="","",VLOOKUP($D28,'[4]男雙 Prep'!$A$7:$V$39,2)))</f>
        <v>葉豐田</v>
      </c>
      <c r="F28" s="46"/>
      <c r="G28" s="75"/>
      <c r="H28" s="46" t="str">
        <f>IF($D28="","",VLOOKUP($D28,'[4]男雙 Prep'!$A$7:$V$39,4))</f>
        <v>高雄市</v>
      </c>
      <c r="I28" s="196"/>
      <c r="J28" s="77"/>
      <c r="K28" s="197"/>
      <c r="L28" s="98"/>
      <c r="M28" s="205"/>
      <c r="N28" s="183"/>
      <c r="O28" s="197"/>
      <c r="P28" s="183"/>
      <c r="Q28" s="123"/>
      <c r="R28" s="185"/>
    </row>
    <row r="29" spans="1:18" s="186" customFormat="1" ht="12.75" customHeight="1">
      <c r="A29" s="181"/>
      <c r="B29" s="95"/>
      <c r="C29" s="95"/>
      <c r="D29" s="95"/>
      <c r="E29" s="48" t="str">
        <f>UPPER(IF($D28="","",VLOOKUP($D28,'[4]男雙 Prep'!$A$7:$V$39,7)))</f>
        <v>王昭輝</v>
      </c>
      <c r="F29" s="46"/>
      <c r="G29" s="75"/>
      <c r="H29" s="46" t="str">
        <f>IF($D28="","",VLOOKUP($D28,'[4]男雙 Prep'!$A$7:$V$39,9))</f>
        <v>高雄市</v>
      </c>
      <c r="I29" s="225"/>
      <c r="J29" s="77"/>
      <c r="K29" s="197"/>
      <c r="L29" s="198"/>
      <c r="M29" s="230"/>
      <c r="N29" s="183"/>
      <c r="O29" s="197"/>
      <c r="P29" s="183"/>
      <c r="Q29" s="123"/>
      <c r="R29" s="185"/>
    </row>
    <row r="30" spans="1:18" s="186" customFormat="1" ht="6.75" customHeight="1">
      <c r="A30" s="181"/>
      <c r="B30" s="95"/>
      <c r="C30" s="95"/>
      <c r="D30" s="200"/>
      <c r="E30" s="140"/>
      <c r="F30" s="77"/>
      <c r="G30" s="76"/>
      <c r="H30" s="77"/>
      <c r="I30" s="201"/>
      <c r="J30" s="282" t="s">
        <v>501</v>
      </c>
      <c r="K30" s="283"/>
      <c r="L30" s="190">
        <f>UPPER(IF(OR(K31="a",K31="as"),J26,IF(OR(K31="b",K31="bs"),J34,)))</f>
      </c>
      <c r="M30" s="197"/>
      <c r="N30" s="183"/>
      <c r="O30" s="197"/>
      <c r="P30" s="183"/>
      <c r="Q30" s="123"/>
      <c r="R30" s="185"/>
    </row>
    <row r="31" spans="1:18" s="186" customFormat="1" ht="6.75" customHeight="1">
      <c r="A31" s="181"/>
      <c r="B31" s="59"/>
      <c r="C31" s="59"/>
      <c r="D31" s="69"/>
      <c r="E31" s="192"/>
      <c r="F31" s="183"/>
      <c r="G31" s="203"/>
      <c r="H31" s="183"/>
      <c r="I31" s="204"/>
      <c r="J31" s="282"/>
      <c r="K31" s="283"/>
      <c r="L31" s="194">
        <f>UPPER(IF(OR(K31="a",K31="as"),J27,IF(OR(K31="b",K31="bs"),J35,)))</f>
      </c>
      <c r="M31" s="229"/>
      <c r="N31" s="77"/>
      <c r="O31" s="197"/>
      <c r="P31" s="183"/>
      <c r="Q31" s="123"/>
      <c r="R31" s="185"/>
    </row>
    <row r="32" spans="1:18" s="186" customFormat="1" ht="12.75" customHeight="1">
      <c r="A32" s="181">
        <v>7</v>
      </c>
      <c r="B32" s="46">
        <f>IF($D32="","",VLOOKUP($D32,'[4]男雙 Prep'!$A$7:$V$39,20))</f>
      </c>
      <c r="C32" s="46">
        <f>IF($D32="","",VLOOKUP($D32,'[4]男雙 Prep'!$A$7:$V$39,21))</f>
      </c>
      <c r="D32" s="47"/>
      <c r="E32" s="48" t="s">
        <v>157</v>
      </c>
      <c r="F32" s="46"/>
      <c r="G32" s="75"/>
      <c r="H32" s="46">
        <f>IF($D32="","",VLOOKUP($D32,'[4]男雙 Prep'!$A$7:$V$39,4))</f>
      </c>
      <c r="I32" s="182"/>
      <c r="J32" s="282"/>
      <c r="K32" s="283"/>
      <c r="L32" s="183"/>
      <c r="M32" s="208"/>
      <c r="N32" s="98"/>
      <c r="O32" s="197"/>
      <c r="P32" s="183"/>
      <c r="Q32" s="123"/>
      <c r="R32" s="185"/>
    </row>
    <row r="33" spans="1:18" s="186" customFormat="1" ht="12.75" customHeight="1">
      <c r="A33" s="181"/>
      <c r="B33" s="95"/>
      <c r="C33" s="95"/>
      <c r="D33" s="95"/>
      <c r="E33" s="48" t="s">
        <v>157</v>
      </c>
      <c r="F33" s="46"/>
      <c r="G33" s="75"/>
      <c r="H33" s="46">
        <f>IF($D32="","",VLOOKUP($D32,'[4]男雙 Prep'!$A$7:$V$39,9))</f>
      </c>
      <c r="I33" s="225"/>
      <c r="J33" s="77">
        <f>IF(I33="a",E32,IF(I33="b",E34,""))</f>
      </c>
      <c r="K33" s="197"/>
      <c r="L33" s="183"/>
      <c r="M33" s="188"/>
      <c r="N33" s="77"/>
      <c r="O33" s="197"/>
      <c r="P33" s="183"/>
      <c r="Q33" s="123"/>
      <c r="R33" s="185"/>
    </row>
    <row r="34" spans="1:18" s="186" customFormat="1" ht="12.75" customHeight="1">
      <c r="A34" s="181"/>
      <c r="B34" s="95"/>
      <c r="C34" s="95"/>
      <c r="D34" s="200"/>
      <c r="E34" s="140"/>
      <c r="F34" s="280"/>
      <c r="G34" s="280"/>
      <c r="H34" s="77"/>
      <c r="I34" s="189"/>
      <c r="J34" s="190">
        <f>UPPER(IF(OR(I35="a",I35="as"),E32,IF(OR(I35="b",I35="bs"),E36,)))</f>
      </c>
      <c r="K34" s="205"/>
      <c r="L34" s="183"/>
      <c r="M34" s="188"/>
      <c r="N34" s="77"/>
      <c r="O34" s="197"/>
      <c r="P34" s="183"/>
      <c r="Q34" s="123"/>
      <c r="R34" s="185"/>
    </row>
    <row r="35" spans="1:18" s="186" customFormat="1" ht="12.75" customHeight="1">
      <c r="A35" s="181"/>
      <c r="B35" s="59"/>
      <c r="C35" s="59"/>
      <c r="D35" s="69"/>
      <c r="E35" s="192"/>
      <c r="F35" s="282"/>
      <c r="G35" s="282"/>
      <c r="H35" s="61" t="s">
        <v>13</v>
      </c>
      <c r="I35" s="226"/>
      <c r="J35" s="194">
        <f>UPPER(IF(OR(I35="a",I35="as"),E33,IF(OR(I35="b",I35="bs"),E37,)))</f>
      </c>
      <c r="K35" s="229"/>
      <c r="L35" s="77"/>
      <c r="M35" s="188"/>
      <c r="N35" s="77"/>
      <c r="O35" s="197"/>
      <c r="P35" s="183"/>
      <c r="Q35" s="123"/>
      <c r="R35" s="185"/>
    </row>
    <row r="36" spans="1:18" s="186" customFormat="1" ht="12.75" customHeight="1">
      <c r="A36" s="181">
        <v>8</v>
      </c>
      <c r="B36" s="46" t="s">
        <v>158</v>
      </c>
      <c r="C36" s="46"/>
      <c r="D36" s="47">
        <v>8</v>
      </c>
      <c r="E36" s="48" t="str">
        <f>UPPER(IF($D36="","",VLOOKUP($D36,'[4]男雙 Prep'!$A$7:$V$39,2)))</f>
        <v>賴昆光</v>
      </c>
      <c r="F36" s="46"/>
      <c r="G36" s="75"/>
      <c r="H36" s="46"/>
      <c r="I36" s="196"/>
      <c r="J36" s="77"/>
      <c r="K36" s="188"/>
      <c r="L36" s="98"/>
      <c r="M36" s="191"/>
      <c r="N36" s="77"/>
      <c r="O36" s="197"/>
      <c r="P36" s="183"/>
      <c r="Q36" s="123"/>
      <c r="R36" s="185"/>
    </row>
    <row r="37" spans="1:18" s="186" customFormat="1" ht="12.75" customHeight="1">
      <c r="A37" s="181"/>
      <c r="B37" s="95"/>
      <c r="C37" s="95"/>
      <c r="D37" s="95"/>
      <c r="E37" s="48" t="str">
        <f>UPPER(IF($D36="","",VLOOKUP($D36,'[4]男雙 Prep'!$A$7:$V$39,7)))</f>
        <v>黃禎宏</v>
      </c>
      <c r="F37" s="46"/>
      <c r="G37" s="75"/>
      <c r="H37" s="46" t="str">
        <f>IF($D36="","",VLOOKUP($D36,'[4]男雙 Prep'!$A$7:$V$39,9))</f>
        <v>新竹縣</v>
      </c>
      <c r="I37" s="225"/>
      <c r="J37" s="77"/>
      <c r="K37" s="188"/>
      <c r="L37" s="198"/>
      <c r="M37" s="228"/>
      <c r="N37" s="77"/>
      <c r="O37" s="197"/>
      <c r="P37" s="183"/>
      <c r="Q37" s="123"/>
      <c r="R37" s="185"/>
    </row>
    <row r="38" spans="1:18" s="186" customFormat="1" ht="12" customHeight="1">
      <c r="A38" s="181"/>
      <c r="B38" s="95"/>
      <c r="C38" s="95"/>
      <c r="D38" s="200"/>
      <c r="E38" s="140"/>
      <c r="F38" s="77"/>
      <c r="G38" s="76"/>
      <c r="H38" s="77"/>
      <c r="I38" s="201"/>
      <c r="J38" s="183"/>
      <c r="K38" s="184"/>
      <c r="L38" s="77"/>
      <c r="M38" s="188"/>
      <c r="N38" s="188"/>
      <c r="O38" s="202"/>
      <c r="P38" s="190">
        <f>UPPER(IF(OR(O39="a",O39="as"),N22,IF(OR(O39="b",O39="bs"),N54,)))</f>
      </c>
      <c r="Q38" s="209"/>
      <c r="R38" s="185"/>
    </row>
    <row r="39" spans="1:18" s="186" customFormat="1" ht="12" customHeight="1">
      <c r="A39" s="181"/>
      <c r="B39" s="59"/>
      <c r="C39" s="59"/>
      <c r="D39" s="69"/>
      <c r="E39" s="192"/>
      <c r="F39" s="183"/>
      <c r="G39" s="203"/>
      <c r="H39" s="183"/>
      <c r="I39" s="204"/>
      <c r="J39" s="183"/>
      <c r="K39" s="184"/>
      <c r="L39" s="77"/>
      <c r="M39" s="188"/>
      <c r="N39" s="282" t="s">
        <v>506</v>
      </c>
      <c r="O39" s="283"/>
      <c r="P39" s="194">
        <f>UPPER(IF(OR(O39="a",O39="as"),N23,IF(OR(O39="b",O39="bs"),N55,)))</f>
      </c>
      <c r="Q39" s="210"/>
      <c r="R39" s="185"/>
    </row>
    <row r="40" spans="1:18" s="186" customFormat="1" ht="12.75" customHeight="1">
      <c r="A40" s="181">
        <v>9</v>
      </c>
      <c r="B40" s="46" t="s">
        <v>159</v>
      </c>
      <c r="C40" s="46">
        <f>IF($D40="","",VLOOKUP($D40,'[4]男雙 Prep'!$A$7:$V$39,21))</f>
        <v>41</v>
      </c>
      <c r="D40" s="47">
        <v>4</v>
      </c>
      <c r="E40" s="48" t="str">
        <f>UPPER(IF($D40="","",VLOOKUP($D40,'[4]男雙 Prep'!$A$7:$V$39,2)))</f>
        <v>黃清益</v>
      </c>
      <c r="F40" s="46"/>
      <c r="G40" s="75"/>
      <c r="H40" s="46"/>
      <c r="I40" s="182"/>
      <c r="J40" s="183"/>
      <c r="K40" s="184"/>
      <c r="L40" s="183"/>
      <c r="M40" s="184"/>
      <c r="N40" s="282"/>
      <c r="O40" s="283"/>
      <c r="P40" s="98"/>
      <c r="Q40" s="123"/>
      <c r="R40" s="185"/>
    </row>
    <row r="41" spans="1:18" s="186" customFormat="1" ht="12.75" customHeight="1">
      <c r="A41" s="181"/>
      <c r="B41" s="95"/>
      <c r="C41" s="95"/>
      <c r="D41" s="95"/>
      <c r="E41" s="48" t="str">
        <f>UPPER(IF($D40="","",VLOOKUP($D40,'[4]男雙 Prep'!$A$7:$V$39,7)))</f>
        <v>莊孟和</v>
      </c>
      <c r="F41" s="46"/>
      <c r="G41" s="75"/>
      <c r="H41" s="46"/>
      <c r="I41" s="225"/>
      <c r="J41" s="77">
        <f>IF(I41="a",E40,IF(I41="b",E42,""))</f>
      </c>
      <c r="K41" s="188"/>
      <c r="L41" s="183"/>
      <c r="M41" s="184"/>
      <c r="N41" s="183"/>
      <c r="O41" s="197"/>
      <c r="P41" s="198"/>
      <c r="Q41" s="209"/>
      <c r="R41" s="185"/>
    </row>
    <row r="42" spans="1:18" s="186" customFormat="1" ht="12.75" customHeight="1">
      <c r="A42" s="181"/>
      <c r="B42" s="95"/>
      <c r="C42" s="95"/>
      <c r="D42" s="200"/>
      <c r="E42" s="140"/>
      <c r="F42" s="280"/>
      <c r="G42" s="280"/>
      <c r="H42" s="77"/>
      <c r="I42" s="189"/>
      <c r="J42" s="190">
        <f>UPPER(IF(OR(I43="a",I43="as"),E40,IF(OR(I43="b",I43="bs"),E44,)))</f>
      </c>
      <c r="K42" s="191"/>
      <c r="L42" s="183"/>
      <c r="M42" s="184"/>
      <c r="N42" s="183"/>
      <c r="O42" s="197"/>
      <c r="P42" s="183"/>
      <c r="Q42" s="123"/>
      <c r="R42" s="185"/>
    </row>
    <row r="43" spans="1:18" s="186" customFormat="1" ht="12.75" customHeight="1">
      <c r="A43" s="181"/>
      <c r="B43" s="59"/>
      <c r="C43" s="59"/>
      <c r="D43" s="69"/>
      <c r="E43" s="192"/>
      <c r="F43" s="282"/>
      <c r="G43" s="282"/>
      <c r="H43" s="61" t="s">
        <v>13</v>
      </c>
      <c r="I43" s="226"/>
      <c r="J43" s="194">
        <f>UPPER(IF(OR(I43="a",I43="as"),E41,IF(OR(I43="b",I43="bs"),E45,)))</f>
      </c>
      <c r="K43" s="227"/>
      <c r="L43" s="77"/>
      <c r="M43" s="188"/>
      <c r="N43" s="183"/>
      <c r="O43" s="197"/>
      <c r="P43" s="183"/>
      <c r="Q43" s="123"/>
      <c r="R43" s="185"/>
    </row>
    <row r="44" spans="1:18" s="186" customFormat="1" ht="12.75" customHeight="1">
      <c r="A44" s="181">
        <v>10</v>
      </c>
      <c r="B44" s="46">
        <f>IF($D44="","",VLOOKUP($D44,'[4]男雙 Prep'!$A$7:$V$39,20))</f>
      </c>
      <c r="C44" s="46">
        <f>IF($D44="","",VLOOKUP($D44,'[4]男雙 Prep'!$A$7:$V$39,21))</f>
      </c>
      <c r="D44" s="47"/>
      <c r="E44" s="48" t="s">
        <v>157</v>
      </c>
      <c r="F44" s="46">
        <f>IF($D44="","",VLOOKUP($D44,'[4]男雙 Prep'!$A$7:$V$39,3))</f>
      </c>
      <c r="G44" s="75"/>
      <c r="H44" s="46">
        <f>IF($D44="","",VLOOKUP($D44,'[4]男雙 Prep'!$A$7:$V$39,4))</f>
      </c>
      <c r="I44" s="196"/>
      <c r="J44" s="77"/>
      <c r="K44" s="197"/>
      <c r="L44" s="98"/>
      <c r="M44" s="191"/>
      <c r="N44" s="183"/>
      <c r="O44" s="197"/>
      <c r="P44" s="183"/>
      <c r="Q44" s="123"/>
      <c r="R44" s="185"/>
    </row>
    <row r="45" spans="1:18" s="186" customFormat="1" ht="12.75" customHeight="1">
      <c r="A45" s="181"/>
      <c r="B45" s="95"/>
      <c r="C45" s="95"/>
      <c r="D45" s="95"/>
      <c r="E45" s="48" t="s">
        <v>157</v>
      </c>
      <c r="F45" s="46">
        <f>IF($D44="","",VLOOKUP($D44,'[4]男雙 Prep'!$A$7:$V$39,8))</f>
      </c>
      <c r="G45" s="75"/>
      <c r="H45" s="46">
        <f>IF($D44="","",VLOOKUP($D44,'[4]男雙 Prep'!$A$7:$V$39,9))</f>
      </c>
      <c r="I45" s="225"/>
      <c r="J45" s="77"/>
      <c r="K45" s="197"/>
      <c r="L45" s="198"/>
      <c r="M45" s="228"/>
      <c r="N45" s="183"/>
      <c r="O45" s="197"/>
      <c r="P45" s="183"/>
      <c r="Q45" s="123"/>
      <c r="R45" s="185"/>
    </row>
    <row r="46" spans="1:18" s="186" customFormat="1" ht="6.75" customHeight="1">
      <c r="A46" s="181"/>
      <c r="B46" s="95"/>
      <c r="C46" s="95"/>
      <c r="D46" s="200"/>
      <c r="E46" s="140"/>
      <c r="F46" s="77"/>
      <c r="G46" s="76"/>
      <c r="H46" s="77"/>
      <c r="I46" s="201"/>
      <c r="J46" s="282" t="s">
        <v>502</v>
      </c>
      <c r="K46" s="283"/>
      <c r="L46" s="190">
        <f>UPPER(IF(OR(K47="a",K47="as"),J42,IF(OR(K47="b",K47="bs"),J50,)))</f>
      </c>
      <c r="M46" s="188"/>
      <c r="N46" s="183"/>
      <c r="O46" s="197"/>
      <c r="P46" s="183"/>
      <c r="Q46" s="123"/>
      <c r="R46" s="185"/>
    </row>
    <row r="47" spans="1:18" s="186" customFormat="1" ht="6.75" customHeight="1">
      <c r="A47" s="181"/>
      <c r="B47" s="59"/>
      <c r="C47" s="59"/>
      <c r="D47" s="69"/>
      <c r="E47" s="192"/>
      <c r="F47" s="183"/>
      <c r="G47" s="203"/>
      <c r="H47" s="183"/>
      <c r="I47" s="204"/>
      <c r="J47" s="282"/>
      <c r="K47" s="283"/>
      <c r="L47" s="194">
        <f>UPPER(IF(OR(K47="a",K47="as"),J43,IF(OR(K47="b",K47="bs"),J51,)))</f>
      </c>
      <c r="M47" s="227"/>
      <c r="N47" s="77"/>
      <c r="O47" s="197"/>
      <c r="P47" s="183"/>
      <c r="Q47" s="123"/>
      <c r="R47" s="185"/>
    </row>
    <row r="48" spans="1:18" s="186" customFormat="1" ht="12.75" customHeight="1">
      <c r="A48" s="181">
        <v>11</v>
      </c>
      <c r="B48" s="46"/>
      <c r="C48" s="46"/>
      <c r="D48" s="47">
        <v>11</v>
      </c>
      <c r="E48" s="48" t="str">
        <f>UPPER(IF($D48="","",VLOOKUP($D48,'[4]男雙 Prep'!$A$7:$V$39,2)))</f>
        <v>陳光華</v>
      </c>
      <c r="F48" s="46"/>
      <c r="G48" s="75"/>
      <c r="H48" s="46" t="str">
        <f>IF($D48="","",VLOOKUP($D48,'[4]男雙 Prep'!$A$7:$V$39,4))</f>
        <v>桃園縣</v>
      </c>
      <c r="I48" s="182"/>
      <c r="J48" s="282"/>
      <c r="K48" s="283"/>
      <c r="L48" s="183"/>
      <c r="M48" s="197"/>
      <c r="N48" s="98"/>
      <c r="O48" s="197"/>
      <c r="P48" s="183"/>
      <c r="Q48" s="123"/>
      <c r="R48" s="185"/>
    </row>
    <row r="49" spans="1:18" s="186" customFormat="1" ht="12.75" customHeight="1">
      <c r="A49" s="181"/>
      <c r="B49" s="95"/>
      <c r="C49" s="95"/>
      <c r="D49" s="95"/>
      <c r="E49" s="48" t="str">
        <f>UPPER(IF($D48="","",VLOOKUP($D48,'[4]男雙 Prep'!$A$7:$V$39,7)))</f>
        <v>李訓忠</v>
      </c>
      <c r="F49" s="46"/>
      <c r="G49" s="75"/>
      <c r="H49" s="46" t="str">
        <f>IF($D48="","",VLOOKUP($D48,'[4]男雙 Prep'!$A$7:$V$39,9))</f>
        <v>桃園縣</v>
      </c>
      <c r="I49" s="225"/>
      <c r="J49" s="77">
        <f>IF(I49="a",E48,IF(I49="b",E50,""))</f>
      </c>
      <c r="K49" s="197"/>
      <c r="L49" s="183"/>
      <c r="M49" s="197"/>
      <c r="N49" s="77"/>
      <c r="O49" s="197"/>
      <c r="P49" s="183"/>
      <c r="Q49" s="123"/>
      <c r="R49" s="185"/>
    </row>
    <row r="50" spans="1:18" s="186" customFormat="1" ht="12.75" customHeight="1">
      <c r="A50" s="181"/>
      <c r="B50" s="95"/>
      <c r="C50" s="95"/>
      <c r="D50" s="95"/>
      <c r="E50" s="140"/>
      <c r="F50" s="280" t="s">
        <v>498</v>
      </c>
      <c r="G50" s="280"/>
      <c r="H50" s="77"/>
      <c r="I50" s="189"/>
      <c r="J50" s="190">
        <f>UPPER(IF(OR(I51="a",I51="as"),E48,IF(OR(I51="b",I51="bs"),E52,)))</f>
      </c>
      <c r="K50" s="205"/>
      <c r="L50" s="183"/>
      <c r="M50" s="197"/>
      <c r="N50" s="77"/>
      <c r="O50" s="197"/>
      <c r="P50" s="183"/>
      <c r="Q50" s="123"/>
      <c r="R50" s="185"/>
    </row>
    <row r="51" spans="1:18" s="186" customFormat="1" ht="12.75" customHeight="1">
      <c r="A51" s="181"/>
      <c r="B51" s="59"/>
      <c r="C51" s="59"/>
      <c r="D51" s="59"/>
      <c r="E51" s="192"/>
      <c r="F51" s="282"/>
      <c r="G51" s="282"/>
      <c r="H51" s="61" t="s">
        <v>13</v>
      </c>
      <c r="I51" s="226"/>
      <c r="J51" s="194">
        <f>UPPER(IF(OR(I51="a",I51="as"),E49,IF(OR(I51="b",I51="bs"),E53,)))</f>
      </c>
      <c r="K51" s="229"/>
      <c r="L51" s="77"/>
      <c r="M51" s="197"/>
      <c r="N51" s="77"/>
      <c r="O51" s="197"/>
      <c r="P51" s="183"/>
      <c r="Q51" s="123"/>
      <c r="R51" s="185"/>
    </row>
    <row r="52" spans="1:18" s="186" customFormat="1" ht="12.75" customHeight="1">
      <c r="A52" s="181">
        <v>12</v>
      </c>
      <c r="B52" s="46"/>
      <c r="C52" s="46"/>
      <c r="D52" s="47">
        <v>18</v>
      </c>
      <c r="E52" s="48" t="str">
        <f>UPPER(IF($D52="","",VLOOKUP($D52,'[4]男雙 Prep'!$A$7:$V$39,2)))</f>
        <v>張富國</v>
      </c>
      <c r="F52" s="46"/>
      <c r="G52" s="75"/>
      <c r="H52" s="46" t="str">
        <f>IF($D52="","",VLOOKUP($D52,'[4]男雙 Prep'!$A$7:$V$39,4))</f>
        <v>台中市</v>
      </c>
      <c r="I52" s="196"/>
      <c r="J52" s="77"/>
      <c r="K52" s="188"/>
      <c r="L52" s="98"/>
      <c r="M52" s="205"/>
      <c r="N52" s="77"/>
      <c r="O52" s="197"/>
      <c r="P52" s="183"/>
      <c r="Q52" s="123"/>
      <c r="R52" s="185"/>
    </row>
    <row r="53" spans="1:18" s="186" customFormat="1" ht="12.75" customHeight="1">
      <c r="A53" s="181"/>
      <c r="B53" s="95"/>
      <c r="C53" s="95"/>
      <c r="D53" s="95"/>
      <c r="E53" s="48" t="str">
        <f>UPPER(IF($D52="","",VLOOKUP($D52,'[4]男雙 Prep'!$A$7:$V$39,7)))</f>
        <v>李善興</v>
      </c>
      <c r="F53" s="46"/>
      <c r="G53" s="75"/>
      <c r="H53" s="46" t="str">
        <f>IF($D52="","",VLOOKUP($D52,'[4]男雙 Prep'!$A$7:$V$39,9))</f>
        <v>台中市</v>
      </c>
      <c r="I53" s="225"/>
      <c r="J53" s="77"/>
      <c r="K53" s="188"/>
      <c r="L53" s="198"/>
      <c r="M53" s="230"/>
      <c r="N53" s="77"/>
      <c r="O53" s="197"/>
      <c r="P53" s="183"/>
      <c r="Q53" s="123"/>
      <c r="R53" s="185"/>
    </row>
    <row r="54" spans="1:18" s="186" customFormat="1" ht="6.75" customHeight="1">
      <c r="A54" s="181"/>
      <c r="B54" s="95"/>
      <c r="C54" s="95"/>
      <c r="D54" s="95"/>
      <c r="E54" s="140"/>
      <c r="F54" s="77"/>
      <c r="G54" s="76"/>
      <c r="H54" s="77"/>
      <c r="I54" s="201"/>
      <c r="J54" s="183"/>
      <c r="K54" s="184"/>
      <c r="L54" s="77"/>
      <c r="M54" s="202"/>
      <c r="N54" s="190">
        <f>UPPER(IF(OR(M55="a",M55="as"),L46,IF(OR(M55="b",M55="bs"),L62,)))</f>
      </c>
      <c r="O54" s="197"/>
      <c r="P54" s="183"/>
      <c r="Q54" s="123"/>
      <c r="R54" s="185"/>
    </row>
    <row r="55" spans="1:18" s="186" customFormat="1" ht="6.75" customHeight="1">
      <c r="A55" s="181"/>
      <c r="B55" s="59"/>
      <c r="C55" s="59"/>
      <c r="D55" s="59"/>
      <c r="E55" s="192"/>
      <c r="F55" s="183"/>
      <c r="G55" s="203"/>
      <c r="H55" s="183"/>
      <c r="I55" s="204"/>
      <c r="J55" s="183"/>
      <c r="K55" s="184"/>
      <c r="L55" s="282" t="s">
        <v>505</v>
      </c>
      <c r="M55" s="283"/>
      <c r="N55" s="194">
        <f>UPPER(IF(OR(M55="a",M55="as"),L47,IF(OR(M55="b",M55="bs"),L63,)))</f>
      </c>
      <c r="O55" s="229"/>
      <c r="P55" s="77"/>
      <c r="Q55" s="123"/>
      <c r="R55" s="185"/>
    </row>
    <row r="56" spans="1:18" s="186" customFormat="1" ht="12.75" customHeight="1">
      <c r="A56" s="181">
        <v>13</v>
      </c>
      <c r="B56" s="46"/>
      <c r="C56" s="46"/>
      <c r="D56" s="47">
        <v>9</v>
      </c>
      <c r="E56" s="48" t="str">
        <f>UPPER(IF($D56="","",VLOOKUP($D56,'[4]男雙 Prep'!$A$7:$V$39,2)))</f>
        <v>李忠華</v>
      </c>
      <c r="F56" s="46"/>
      <c r="G56" s="75"/>
      <c r="H56" s="46" t="str">
        <f>IF($D56="","",VLOOKUP($D56,'[4]男雙 Prep'!$A$7:$V$39,4))</f>
        <v>苗栗縣</v>
      </c>
      <c r="I56" s="182"/>
      <c r="J56" s="183"/>
      <c r="K56" s="184"/>
      <c r="L56" s="282"/>
      <c r="M56" s="283"/>
      <c r="N56" s="183"/>
      <c r="O56" s="208"/>
      <c r="P56" s="183"/>
      <c r="Q56" s="53"/>
      <c r="R56" s="185"/>
    </row>
    <row r="57" spans="1:18" s="186" customFormat="1" ht="12.75" customHeight="1">
      <c r="A57" s="181"/>
      <c r="B57" s="95"/>
      <c r="C57" s="95"/>
      <c r="D57" s="95"/>
      <c r="E57" s="48" t="str">
        <f>UPPER(IF($D56="","",VLOOKUP($D56,'[4]男雙 Prep'!$A$7:$V$39,7)))</f>
        <v>陳源成</v>
      </c>
      <c r="F57" s="46"/>
      <c r="G57" s="75"/>
      <c r="H57" s="46" t="str">
        <f>IF($D56="","",VLOOKUP($D56,'[4]男雙 Prep'!$A$7:$V$39,9))</f>
        <v>苗栗縣</v>
      </c>
      <c r="I57" s="225"/>
      <c r="J57" s="77">
        <f>IF(I57="a",E56,IF(I57="b",E58,""))</f>
      </c>
      <c r="K57" s="188"/>
      <c r="L57" s="183"/>
      <c r="M57" s="197"/>
      <c r="N57" s="183"/>
      <c r="O57" s="188"/>
      <c r="P57" s="183"/>
      <c r="Q57" s="53"/>
      <c r="R57" s="185"/>
    </row>
    <row r="58" spans="1:18" s="186" customFormat="1" ht="12.75" customHeight="1">
      <c r="A58" s="181"/>
      <c r="B58" s="95"/>
      <c r="C58" s="95"/>
      <c r="D58" s="200"/>
      <c r="E58" s="140"/>
      <c r="F58" s="280" t="s">
        <v>499</v>
      </c>
      <c r="G58" s="280"/>
      <c r="H58" s="77"/>
      <c r="I58" s="189"/>
      <c r="J58" s="190">
        <f>UPPER(IF(OR(I59="a",I59="as"),E56,IF(OR(I59="b",I59="bs"),E60,)))</f>
      </c>
      <c r="K58" s="191"/>
      <c r="L58" s="183"/>
      <c r="M58" s="197"/>
      <c r="N58" s="183"/>
      <c r="O58" s="188"/>
      <c r="P58" s="183"/>
      <c r="Q58" s="53"/>
      <c r="R58" s="185"/>
    </row>
    <row r="59" spans="1:18" s="186" customFormat="1" ht="12.75" customHeight="1">
      <c r="A59" s="181"/>
      <c r="B59" s="59"/>
      <c r="C59" s="59"/>
      <c r="D59" s="69"/>
      <c r="E59" s="192"/>
      <c r="F59" s="282"/>
      <c r="G59" s="282"/>
      <c r="H59" s="61" t="s">
        <v>13</v>
      </c>
      <c r="I59" s="226"/>
      <c r="J59" s="194">
        <f>UPPER(IF(OR(I59="a",I59="as"),E57,IF(OR(I59="b",I59="bs"),E61,)))</f>
      </c>
      <c r="K59" s="227"/>
      <c r="L59" s="77"/>
      <c r="M59" s="197"/>
      <c r="N59" s="183"/>
      <c r="O59" s="188"/>
      <c r="P59" s="183"/>
      <c r="Q59" s="53"/>
      <c r="R59" s="185"/>
    </row>
    <row r="60" spans="1:18" s="186" customFormat="1" ht="12.75" customHeight="1">
      <c r="A60" s="181">
        <v>14</v>
      </c>
      <c r="B60" s="46"/>
      <c r="C60" s="46"/>
      <c r="D60" s="47">
        <v>15</v>
      </c>
      <c r="E60" s="48" t="str">
        <f>UPPER(IF($D60="","",VLOOKUP($D60,'[4]男雙 Prep'!$A$7:$V$39,2)))</f>
        <v>于殿仁</v>
      </c>
      <c r="F60" s="46"/>
      <c r="G60" s="75"/>
      <c r="H60" s="46" t="str">
        <f>IF($D60="","",VLOOKUP($D60,'[4]男雙 Prep'!$A$7:$V$39,4))</f>
        <v>台中市</v>
      </c>
      <c r="I60" s="196"/>
      <c r="J60" s="77"/>
      <c r="K60" s="197"/>
      <c r="L60" s="98"/>
      <c r="M60" s="205"/>
      <c r="N60" s="183"/>
      <c r="O60" s="188"/>
      <c r="P60" s="183"/>
      <c r="Q60" s="53"/>
      <c r="R60" s="185"/>
    </row>
    <row r="61" spans="1:18" s="186" customFormat="1" ht="12.75" customHeight="1">
      <c r="A61" s="181"/>
      <c r="B61" s="95"/>
      <c r="C61" s="95"/>
      <c r="D61" s="95"/>
      <c r="E61" s="48" t="str">
        <f>UPPER(IF($D60="","",VLOOKUP($D60,'[4]男雙 Prep'!$A$7:$V$39,7)))</f>
        <v>劉仲甫</v>
      </c>
      <c r="F61" s="46"/>
      <c r="G61" s="75"/>
      <c r="H61" s="46" t="str">
        <f>IF($D60="","",VLOOKUP($D60,'[4]男雙 Prep'!$A$7:$V$39,9))</f>
        <v>台中市</v>
      </c>
      <c r="I61" s="225"/>
      <c r="J61" s="77"/>
      <c r="K61" s="197"/>
      <c r="L61" s="198"/>
      <c r="M61" s="230"/>
      <c r="N61" s="183"/>
      <c r="O61" s="188"/>
      <c r="P61" s="183"/>
      <c r="Q61" s="53"/>
      <c r="R61" s="185"/>
    </row>
    <row r="62" spans="1:18" s="186" customFormat="1" ht="6.75" customHeight="1">
      <c r="A62" s="181"/>
      <c r="B62" s="95"/>
      <c r="C62" s="95"/>
      <c r="D62" s="200"/>
      <c r="E62" s="140"/>
      <c r="F62" s="77"/>
      <c r="G62" s="76"/>
      <c r="H62" s="77"/>
      <c r="I62" s="201"/>
      <c r="J62" s="282" t="s">
        <v>503</v>
      </c>
      <c r="K62" s="283"/>
      <c r="L62" s="190">
        <f>UPPER(IF(OR(K63="a",K63="as"),J58,IF(OR(K63="b",K63="bs"),J66,)))</f>
      </c>
      <c r="M62" s="197"/>
      <c r="N62" s="183"/>
      <c r="O62" s="188"/>
      <c r="P62" s="183"/>
      <c r="Q62" s="53"/>
      <c r="R62" s="185"/>
    </row>
    <row r="63" spans="1:18" s="186" customFormat="1" ht="6.75" customHeight="1">
      <c r="A63" s="181"/>
      <c r="B63" s="59"/>
      <c r="C63" s="59"/>
      <c r="D63" s="69"/>
      <c r="E63" s="192"/>
      <c r="F63" s="183"/>
      <c r="G63" s="203"/>
      <c r="H63" s="183"/>
      <c r="I63" s="204"/>
      <c r="J63" s="282"/>
      <c r="K63" s="283"/>
      <c r="L63" s="194">
        <f>UPPER(IF(OR(K63="a",K63="as"),J59,IF(OR(K63="b",K63="bs"),J67,)))</f>
      </c>
      <c r="M63" s="229"/>
      <c r="N63" s="77"/>
      <c r="O63" s="188"/>
      <c r="P63" s="183"/>
      <c r="Q63" s="53"/>
      <c r="R63" s="185"/>
    </row>
    <row r="64" spans="1:18" s="186" customFormat="1" ht="12.75" customHeight="1">
      <c r="A64" s="181">
        <v>15</v>
      </c>
      <c r="B64" s="46">
        <f>IF($D64="","",VLOOKUP($D64,'[4]男雙 Prep'!$A$7:$V$39,20))</f>
      </c>
      <c r="C64" s="46">
        <f>IF($D64="","",VLOOKUP($D64,'[4]男雙 Prep'!$A$7:$V$39,21))</f>
      </c>
      <c r="D64" s="47"/>
      <c r="E64" s="48" t="s">
        <v>157</v>
      </c>
      <c r="F64" s="46">
        <f>IF($D64="","",VLOOKUP($D64,'[4]男雙 Prep'!$A$7:$V$39,3))</f>
      </c>
      <c r="G64" s="75"/>
      <c r="H64" s="46">
        <f>IF($D64="","",VLOOKUP($D64,'[4]男雙 Prep'!$A$7:$V$39,4))</f>
      </c>
      <c r="I64" s="182"/>
      <c r="J64" s="282"/>
      <c r="K64" s="283"/>
      <c r="L64" s="183"/>
      <c r="M64" s="208"/>
      <c r="N64" s="95"/>
      <c r="O64" s="188"/>
      <c r="P64" s="95"/>
      <c r="Q64" s="188"/>
      <c r="R64" s="76"/>
    </row>
    <row r="65" spans="1:18" s="186" customFormat="1" ht="12.75" customHeight="1">
      <c r="A65" s="181"/>
      <c r="B65" s="95"/>
      <c r="C65" s="95"/>
      <c r="D65" s="95"/>
      <c r="E65" s="48" t="s">
        <v>157</v>
      </c>
      <c r="F65" s="46">
        <f>IF($D64="","",VLOOKUP($D64,'[4]男雙 Prep'!$A$7:$V$39,8))</f>
      </c>
      <c r="G65" s="75"/>
      <c r="H65" s="46">
        <f>IF($D64="","",VLOOKUP($D64,'[4]男雙 Prep'!$A$7:$V$39,9))</f>
      </c>
      <c r="I65" s="225"/>
      <c r="J65" s="77">
        <f>IF(I65="a",E64,IF(I65="b",E66,""))</f>
      </c>
      <c r="K65" s="197"/>
      <c r="L65" s="183"/>
      <c r="M65" s="188"/>
      <c r="N65" s="231"/>
      <c r="O65" s="191"/>
      <c r="P65" s="77"/>
      <c r="Q65" s="188"/>
      <c r="R65" s="76"/>
    </row>
    <row r="66" spans="1:18" s="186" customFormat="1" ht="12.75" customHeight="1">
      <c r="A66" s="181"/>
      <c r="B66" s="95"/>
      <c r="C66" s="95"/>
      <c r="D66" s="95"/>
      <c r="E66" s="140"/>
      <c r="F66" s="280"/>
      <c r="G66" s="280"/>
      <c r="H66" s="77"/>
      <c r="I66" s="189"/>
      <c r="J66" s="190">
        <f>UPPER(IF(OR(I67="a",I67="as"),E64,IF(OR(I67="b",I67="bs"),E68,)))</f>
      </c>
      <c r="K66" s="205"/>
      <c r="L66" s="183"/>
      <c r="M66" s="188"/>
      <c r="N66" s="231"/>
      <c r="O66" s="228"/>
      <c r="P66" s="77"/>
      <c r="Q66" s="188"/>
      <c r="R66" s="76"/>
    </row>
    <row r="67" spans="1:18" s="186" customFormat="1" ht="12.75" customHeight="1">
      <c r="A67" s="181"/>
      <c r="B67" s="59"/>
      <c r="C67" s="59"/>
      <c r="D67" s="59"/>
      <c r="E67" s="192"/>
      <c r="F67" s="282"/>
      <c r="G67" s="282"/>
      <c r="H67" s="61" t="s">
        <v>13</v>
      </c>
      <c r="I67" s="226"/>
      <c r="J67" s="194">
        <f>UPPER(IF(OR(I67="a",I67="as"),E65,IF(OR(I67="b",I67="bs"),E69,)))</f>
      </c>
      <c r="K67" s="229"/>
      <c r="L67" s="77"/>
      <c r="M67" s="188"/>
      <c r="N67" s="188"/>
      <c r="O67" s="201"/>
      <c r="P67" s="231"/>
      <c r="Q67" s="228"/>
      <c r="R67" s="76"/>
    </row>
    <row r="68" spans="1:18" s="186" customFormat="1" ht="12.75" customHeight="1">
      <c r="A68" s="181">
        <v>16</v>
      </c>
      <c r="B68" s="46" t="s">
        <v>160</v>
      </c>
      <c r="C68" s="46"/>
      <c r="D68" s="47">
        <v>6</v>
      </c>
      <c r="E68" s="48" t="str">
        <f>UPPER(IF($D68="","",VLOOKUP($D68,'[4]男雙 Prep'!$A$7:$V$39,2)))</f>
        <v>郭振輝</v>
      </c>
      <c r="F68" s="46"/>
      <c r="G68" s="75"/>
      <c r="H68" s="46" t="str">
        <f>IF($D68="","",VLOOKUP($D68,'[4]男雙 Prep'!$A$7:$V$39,4))</f>
        <v>台中市</v>
      </c>
      <c r="I68" s="196"/>
      <c r="J68" s="77"/>
      <c r="K68" s="188"/>
      <c r="L68" s="98"/>
      <c r="M68" s="191"/>
      <c r="N68" s="61"/>
      <c r="O68" s="232"/>
      <c r="P68" s="231"/>
      <c r="Q68" s="228"/>
      <c r="R68" s="76"/>
    </row>
    <row r="69" spans="1:18" s="186" customFormat="1" ht="12.75" customHeight="1">
      <c r="A69" s="181"/>
      <c r="B69" s="95"/>
      <c r="C69" s="95"/>
      <c r="D69" s="95"/>
      <c r="E69" s="48" t="str">
        <f>UPPER(IF($D68="","",VLOOKUP($D68,'[4]男雙 Prep'!$A$7:$V$39,7)))</f>
        <v>陳錦堂</v>
      </c>
      <c r="F69" s="46"/>
      <c r="G69" s="75"/>
      <c r="H69" s="46" t="str">
        <f>IF($D68="","",VLOOKUP($D68,'[4]男雙 Prep'!$A$7:$V$39,9))</f>
        <v>台中市</v>
      </c>
      <c r="I69" s="225"/>
      <c r="J69" s="77"/>
      <c r="K69" s="188"/>
      <c r="L69" s="198"/>
      <c r="M69" s="228"/>
      <c r="N69" s="231"/>
      <c r="O69" s="191"/>
      <c r="P69" s="77"/>
      <c r="Q69" s="188"/>
      <c r="R69" s="76"/>
    </row>
    <row r="70" spans="1:17" s="37" customFormat="1" ht="9">
      <c r="A70" s="168"/>
      <c r="B70" s="169" t="s">
        <v>161</v>
      </c>
      <c r="C70" s="170" t="s">
        <v>162</v>
      </c>
      <c r="D70" s="169"/>
      <c r="E70" s="171" t="s">
        <v>163</v>
      </c>
      <c r="F70" s="171"/>
      <c r="G70" s="154"/>
      <c r="H70" s="171"/>
      <c r="I70" s="172"/>
      <c r="J70" s="170" t="s">
        <v>164</v>
      </c>
      <c r="K70" s="173"/>
      <c r="L70" s="170" t="s">
        <v>165</v>
      </c>
      <c r="M70" s="173"/>
      <c r="N70" s="170" t="s">
        <v>166</v>
      </c>
      <c r="O70" s="173"/>
      <c r="P70" s="170" t="s">
        <v>167</v>
      </c>
      <c r="Q70" s="157"/>
    </row>
    <row r="71" spans="1:17" s="37" customFormat="1" ht="8.25" customHeight="1" thickBot="1">
      <c r="A71" s="174"/>
      <c r="B71" s="175"/>
      <c r="C71" s="40"/>
      <c r="D71" s="175"/>
      <c r="E71" s="176"/>
      <c r="F71" s="176"/>
      <c r="G71" s="177"/>
      <c r="H71" s="176"/>
      <c r="I71" s="178"/>
      <c r="J71" s="40"/>
      <c r="K71" s="179"/>
      <c r="L71" s="40"/>
      <c r="M71" s="179"/>
      <c r="N71" s="40"/>
      <c r="O71" s="179"/>
      <c r="P71" s="40"/>
      <c r="Q71" s="180"/>
    </row>
    <row r="72" spans="1:20" s="186" customFormat="1" ht="12.75" customHeight="1">
      <c r="A72" s="181">
        <v>17</v>
      </c>
      <c r="B72" s="46" t="s">
        <v>168</v>
      </c>
      <c r="C72" s="46"/>
      <c r="D72" s="47">
        <v>5</v>
      </c>
      <c r="E72" s="48" t="str">
        <f>UPPER(IF($D72="","",VLOOKUP($D72,'[4]男雙 Prep'!$A$7:$V$39,2)))</f>
        <v>王振榮</v>
      </c>
      <c r="F72" s="46"/>
      <c r="G72" s="75"/>
      <c r="H72" s="46" t="str">
        <f>IF($D72="","",VLOOKUP($D72,'[4]男雙 Prep'!$A$7:$V$39,4))</f>
        <v>彰化縣</v>
      </c>
      <c r="I72" s="182"/>
      <c r="J72" s="183"/>
      <c r="K72" s="184"/>
      <c r="L72" s="183"/>
      <c r="M72" s="184"/>
      <c r="N72" s="183"/>
      <c r="O72" s="184"/>
      <c r="P72" s="183"/>
      <c r="Q72" s="224"/>
      <c r="R72" s="185"/>
      <c r="T72" s="58" t="e">
        <f>#REF!</f>
        <v>#REF!</v>
      </c>
    </row>
    <row r="73" spans="1:20" s="186" customFormat="1" ht="12.75" customHeight="1">
      <c r="A73" s="181"/>
      <c r="B73" s="95"/>
      <c r="C73" s="95"/>
      <c r="D73" s="95"/>
      <c r="E73" s="48" t="str">
        <f>UPPER(IF($D72="","",VLOOKUP($D72,'[4]男雙 Prep'!$A$7:$V$39,7)))</f>
        <v>柳傑琪</v>
      </c>
      <c r="F73" s="46"/>
      <c r="G73" s="75"/>
      <c r="H73" s="46" t="str">
        <f>IF($D72="","",VLOOKUP($D72,'[4]男雙 Prep'!$A$7:$V$39,9))</f>
        <v>彰化縣</v>
      </c>
      <c r="I73" s="225"/>
      <c r="J73" s="77">
        <f>IF(I73="a",E72,IF(I73="b",E74,""))</f>
      </c>
      <c r="K73" s="188"/>
      <c r="L73" s="183"/>
      <c r="M73" s="184"/>
      <c r="N73" s="183"/>
      <c r="O73" s="184"/>
      <c r="P73" s="183"/>
      <c r="Q73" s="53"/>
      <c r="R73" s="185"/>
      <c r="T73" s="64" t="e">
        <f>#REF!</f>
        <v>#REF!</v>
      </c>
    </row>
    <row r="74" spans="1:20" s="186" customFormat="1" ht="12.75" customHeight="1">
      <c r="A74" s="181"/>
      <c r="B74" s="95"/>
      <c r="C74" s="95"/>
      <c r="D74" s="95"/>
      <c r="E74" s="140"/>
      <c r="F74" s="280"/>
      <c r="G74" s="280"/>
      <c r="H74" s="77"/>
      <c r="I74" s="189"/>
      <c r="J74" s="190">
        <f>UPPER(IF(OR(I75="a",I75="as"),E72,IF(OR(I75="b",I75="bs"),E76,)))</f>
      </c>
      <c r="K74" s="191"/>
      <c r="L74" s="183"/>
      <c r="M74" s="184"/>
      <c r="N74" s="183"/>
      <c r="O74" s="184"/>
      <c r="P74" s="183"/>
      <c r="Q74" s="53"/>
      <c r="R74" s="185"/>
      <c r="T74" s="64" t="e">
        <f>#REF!</f>
        <v>#REF!</v>
      </c>
    </row>
    <row r="75" spans="1:20" s="186" customFormat="1" ht="12.75" customHeight="1">
      <c r="A75" s="181"/>
      <c r="B75" s="59"/>
      <c r="C75" s="59"/>
      <c r="D75" s="59"/>
      <c r="E75" s="192"/>
      <c r="F75" s="282"/>
      <c r="G75" s="282"/>
      <c r="H75" s="61" t="s">
        <v>13</v>
      </c>
      <c r="I75" s="226"/>
      <c r="J75" s="194">
        <f>UPPER(IF(OR(I75="a",I75="as"),E73,IF(OR(I75="b",I75="bs"),E77,)))</f>
      </c>
      <c r="K75" s="227"/>
      <c r="L75" s="77"/>
      <c r="M75" s="188"/>
      <c r="N75" s="183"/>
      <c r="O75" s="184"/>
      <c r="P75" s="183"/>
      <c r="Q75" s="53"/>
      <c r="R75" s="185"/>
      <c r="T75" s="64" t="e">
        <f>#REF!</f>
        <v>#REF!</v>
      </c>
    </row>
    <row r="76" spans="1:20" s="186" customFormat="1" ht="12.75" customHeight="1">
      <c r="A76" s="181">
        <v>18</v>
      </c>
      <c r="B76" s="46">
        <f>IF($D76="","",VLOOKUP($D76,'[4]男雙 Prep'!$A$7:$V$39,20))</f>
      </c>
      <c r="C76" s="46">
        <f>IF($D76="","",VLOOKUP($D76,'[4]男雙 Prep'!$A$7:$V$39,21))</f>
      </c>
      <c r="D76" s="47"/>
      <c r="E76" s="48" t="s">
        <v>134</v>
      </c>
      <c r="F76" s="46">
        <f>IF($D76="","",VLOOKUP($D76,'[4]男雙 Prep'!$A$7:$V$39,3))</f>
      </c>
      <c r="G76" s="75"/>
      <c r="H76" s="46">
        <f>IF($D76="","",VLOOKUP($D76,'[4]男雙 Prep'!$A$7:$V$39,4))</f>
      </c>
      <c r="I76" s="196"/>
      <c r="J76" s="77"/>
      <c r="K76" s="197"/>
      <c r="L76" s="98"/>
      <c r="M76" s="191"/>
      <c r="N76" s="183"/>
      <c r="O76" s="184"/>
      <c r="P76" s="183"/>
      <c r="Q76" s="53"/>
      <c r="R76" s="185"/>
      <c r="T76" s="64" t="e">
        <f>#REF!</f>
        <v>#REF!</v>
      </c>
    </row>
    <row r="77" spans="1:20" s="186" customFormat="1" ht="12.75" customHeight="1">
      <c r="A77" s="181"/>
      <c r="B77" s="95"/>
      <c r="C77" s="95"/>
      <c r="D77" s="95"/>
      <c r="E77" s="48" t="s">
        <v>134</v>
      </c>
      <c r="F77" s="46">
        <f>IF($D76="","",VLOOKUP($D76,'[4]男雙 Prep'!$A$7:$V$39,8))</f>
      </c>
      <c r="G77" s="75"/>
      <c r="H77" s="46">
        <f>IF($D76="","",VLOOKUP($D76,'[4]男雙 Prep'!$A$7:$V$39,9))</f>
      </c>
      <c r="I77" s="225"/>
      <c r="J77" s="77"/>
      <c r="K77" s="197"/>
      <c r="L77" s="198"/>
      <c r="M77" s="228"/>
      <c r="N77" s="183"/>
      <c r="O77" s="184"/>
      <c r="P77" s="183"/>
      <c r="Q77" s="53"/>
      <c r="R77" s="185"/>
      <c r="T77" s="64" t="e">
        <f>#REF!</f>
        <v>#REF!</v>
      </c>
    </row>
    <row r="78" spans="1:20" s="186" customFormat="1" ht="11.25" customHeight="1">
      <c r="A78" s="181"/>
      <c r="B78" s="95"/>
      <c r="C78" s="95"/>
      <c r="D78" s="200"/>
      <c r="E78" s="140"/>
      <c r="F78" s="77"/>
      <c r="G78" s="76"/>
      <c r="H78" s="77"/>
      <c r="I78" s="201"/>
      <c r="J78" s="282" t="s">
        <v>510</v>
      </c>
      <c r="K78" s="283"/>
      <c r="L78" s="190">
        <f>UPPER(IF(OR(K79="a",K79="as"),J74,IF(OR(K79="b",K79="bs"),J82,)))</f>
      </c>
      <c r="M78" s="188"/>
      <c r="N78" s="183"/>
      <c r="O78" s="184"/>
      <c r="P78" s="183"/>
      <c r="Q78" s="53"/>
      <c r="R78" s="185"/>
      <c r="T78" s="64" t="e">
        <f>#REF!</f>
        <v>#REF!</v>
      </c>
    </row>
    <row r="79" spans="1:20" s="186" customFormat="1" ht="11.25" customHeight="1">
      <c r="A79" s="181"/>
      <c r="B79" s="59"/>
      <c r="C79" s="59"/>
      <c r="D79" s="69"/>
      <c r="E79" s="192"/>
      <c r="F79" s="183"/>
      <c r="G79" s="203"/>
      <c r="H79" s="183"/>
      <c r="I79" s="204"/>
      <c r="J79" s="282"/>
      <c r="K79" s="283"/>
      <c r="L79" s="194">
        <f>UPPER(IF(OR(K79="a",K79="as"),J75,IF(OR(K79="b",K79="bs"),J83,)))</f>
      </c>
      <c r="M79" s="227"/>
      <c r="N79" s="77"/>
      <c r="O79" s="188"/>
      <c r="P79" s="183"/>
      <c r="Q79" s="53"/>
      <c r="R79" s="185"/>
      <c r="T79" s="64" t="e">
        <f>#REF!</f>
        <v>#REF!</v>
      </c>
    </row>
    <row r="80" spans="1:20" s="186" customFormat="1" ht="12.75" customHeight="1">
      <c r="A80" s="181">
        <v>19</v>
      </c>
      <c r="B80" s="46"/>
      <c r="C80" s="46"/>
      <c r="D80" s="47">
        <v>20</v>
      </c>
      <c r="E80" s="48" t="str">
        <f>UPPER(IF($D80="","",VLOOKUP($D80,'[4]男雙 Prep'!$A$7:$V$39,2)))</f>
        <v>呂柏瑩</v>
      </c>
      <c r="F80" s="46"/>
      <c r="G80" s="75"/>
      <c r="H80" s="46" t="str">
        <f>IF($D80="","",VLOOKUP($D80,'[4]男雙 Prep'!$A$7:$V$39,4))</f>
        <v>台中市</v>
      </c>
      <c r="I80" s="182"/>
      <c r="J80" s="282"/>
      <c r="K80" s="283"/>
      <c r="L80" s="183"/>
      <c r="M80" s="197"/>
      <c r="N80" s="98"/>
      <c r="O80" s="188"/>
      <c r="P80" s="183"/>
      <c r="Q80" s="53"/>
      <c r="R80" s="185"/>
      <c r="T80" s="64" t="e">
        <f>#REF!</f>
        <v>#REF!</v>
      </c>
    </row>
    <row r="81" spans="1:20" s="186" customFormat="1" ht="12.75" customHeight="1" thickBot="1">
      <c r="A81" s="181"/>
      <c r="B81" s="95"/>
      <c r="C81" s="95"/>
      <c r="D81" s="95"/>
      <c r="E81" s="48" t="str">
        <f>UPPER(IF($D80="","",VLOOKUP($D80,'[4]男雙 Prep'!$A$7:$V$39,7)))</f>
        <v>林琦景</v>
      </c>
      <c r="F81" s="46"/>
      <c r="G81" s="75"/>
      <c r="H81" s="46" t="str">
        <f>IF($D80="","",VLOOKUP($D80,'[4]男雙 Prep'!$A$7:$V$39,9))</f>
        <v>台中市</v>
      </c>
      <c r="I81" s="225"/>
      <c r="J81" s="77">
        <f>IF(I81="a",E80,IF(I81="b",E82,""))</f>
      </c>
      <c r="K81" s="197"/>
      <c r="L81" s="183"/>
      <c r="M81" s="197"/>
      <c r="N81" s="77"/>
      <c r="O81" s="188"/>
      <c r="P81" s="183"/>
      <c r="Q81" s="53"/>
      <c r="R81" s="185"/>
      <c r="T81" s="84" t="e">
        <f>#REF!</f>
        <v>#REF!</v>
      </c>
    </row>
    <row r="82" spans="1:18" s="186" customFormat="1" ht="12.75" customHeight="1">
      <c r="A82" s="181"/>
      <c r="B82" s="95"/>
      <c r="C82" s="95"/>
      <c r="D82" s="200"/>
      <c r="E82" s="140"/>
      <c r="F82" s="280" t="s">
        <v>507</v>
      </c>
      <c r="G82" s="280"/>
      <c r="H82" s="77"/>
      <c r="I82" s="189"/>
      <c r="J82" s="190">
        <f>UPPER(IF(OR(I83="a",I83="as"),E80,IF(OR(I83="b",I83="bs"),E84,)))</f>
      </c>
      <c r="K82" s="205"/>
      <c r="L82" s="183"/>
      <c r="M82" s="197"/>
      <c r="N82" s="77"/>
      <c r="O82" s="188"/>
      <c r="P82" s="183"/>
      <c r="Q82" s="53"/>
      <c r="R82" s="185"/>
    </row>
    <row r="83" spans="1:18" s="186" customFormat="1" ht="12.75" customHeight="1">
      <c r="A83" s="181"/>
      <c r="B83" s="59"/>
      <c r="C83" s="59"/>
      <c r="D83" s="69"/>
      <c r="E83" s="192"/>
      <c r="F83" s="282"/>
      <c r="G83" s="282"/>
      <c r="H83" s="61" t="s">
        <v>13</v>
      </c>
      <c r="I83" s="226"/>
      <c r="J83" s="194">
        <f>UPPER(IF(OR(I83="a",I83="as"),E81,IF(OR(I83="b",I83="bs"),E85,)))</f>
      </c>
      <c r="K83" s="229"/>
      <c r="L83" s="77"/>
      <c r="M83" s="197"/>
      <c r="N83" s="77"/>
      <c r="O83" s="188"/>
      <c r="P83" s="183"/>
      <c r="Q83" s="53"/>
      <c r="R83" s="185"/>
    </row>
    <row r="84" spans="1:18" s="186" customFormat="1" ht="12.75" customHeight="1">
      <c r="A84" s="181">
        <v>20</v>
      </c>
      <c r="B84" s="46"/>
      <c r="C84" s="46"/>
      <c r="D84" s="47">
        <v>10</v>
      </c>
      <c r="E84" s="48" t="str">
        <f>UPPER(IF($D84="","",VLOOKUP($D84,'[4]男雙 Prep'!$A$7:$V$39,2)))</f>
        <v>蔣聯鎔</v>
      </c>
      <c r="F84" s="46"/>
      <c r="G84" s="75"/>
      <c r="H84" s="46" t="str">
        <f>IF($D84="","",VLOOKUP($D84,'[4]男雙 Prep'!$A$7:$V$39,4))</f>
        <v>台北市</v>
      </c>
      <c r="I84" s="196"/>
      <c r="J84" s="77"/>
      <c r="K84" s="188"/>
      <c r="L84" s="98"/>
      <c r="M84" s="205"/>
      <c r="N84" s="77"/>
      <c r="O84" s="188"/>
      <c r="P84" s="183"/>
      <c r="Q84" s="53"/>
      <c r="R84" s="185"/>
    </row>
    <row r="85" spans="1:18" s="186" customFormat="1" ht="12.75" customHeight="1">
      <c r="A85" s="181"/>
      <c r="B85" s="95"/>
      <c r="C85" s="95"/>
      <c r="D85" s="95"/>
      <c r="E85" s="48" t="str">
        <f>UPPER(IF($D84="","",VLOOKUP($D84,'[4]男雙 Prep'!$A$7:$V$39,7)))</f>
        <v>郭惠新</v>
      </c>
      <c r="F85" s="46"/>
      <c r="G85" s="75"/>
      <c r="H85" s="46" t="str">
        <f>IF($D84="","",VLOOKUP($D84,'[4]男雙 Prep'!$A$7:$V$39,9))</f>
        <v>台北市</v>
      </c>
      <c r="I85" s="225"/>
      <c r="J85" s="77"/>
      <c r="K85" s="188"/>
      <c r="L85" s="198"/>
      <c r="M85" s="230"/>
      <c r="N85" s="77"/>
      <c r="O85" s="188"/>
      <c r="P85" s="183"/>
      <c r="Q85" s="53"/>
      <c r="R85" s="185"/>
    </row>
    <row r="86" spans="1:18" s="186" customFormat="1" ht="11.25" customHeight="1">
      <c r="A86" s="181"/>
      <c r="B86" s="95"/>
      <c r="C86" s="95"/>
      <c r="D86" s="95"/>
      <c r="E86" s="140"/>
      <c r="F86" s="77"/>
      <c r="G86" s="76"/>
      <c r="H86" s="77"/>
      <c r="I86" s="201"/>
      <c r="J86" s="183"/>
      <c r="K86" s="184"/>
      <c r="L86" s="77"/>
      <c r="M86" s="202"/>
      <c r="N86" s="190">
        <f>UPPER(IF(OR(M87="a",M87="as"),L78,IF(OR(M87="b",M87="bs"),L94,)))</f>
      </c>
      <c r="O86" s="188"/>
      <c r="P86" s="183"/>
      <c r="Q86" s="53"/>
      <c r="R86" s="185"/>
    </row>
    <row r="87" spans="1:18" s="186" customFormat="1" ht="11.25" customHeight="1">
      <c r="A87" s="181"/>
      <c r="B87" s="59"/>
      <c r="C87" s="59"/>
      <c r="D87" s="59"/>
      <c r="E87" s="192"/>
      <c r="F87" s="183"/>
      <c r="G87" s="203"/>
      <c r="H87" s="183"/>
      <c r="I87" s="204"/>
      <c r="J87" s="183"/>
      <c r="K87" s="184"/>
      <c r="L87" s="282" t="s">
        <v>514</v>
      </c>
      <c r="M87" s="283"/>
      <c r="N87" s="194">
        <f>UPPER(IF(OR(M87="a",M87="as"),L79,IF(OR(M87="b",M87="bs"),L95,)))</f>
      </c>
      <c r="O87" s="227"/>
      <c r="P87" s="77"/>
      <c r="Q87" s="123"/>
      <c r="R87" s="185"/>
    </row>
    <row r="88" spans="1:18" s="186" customFormat="1" ht="12.75" customHeight="1">
      <c r="A88" s="181">
        <v>21</v>
      </c>
      <c r="B88" s="46"/>
      <c r="C88" s="46"/>
      <c r="D88" s="47">
        <v>21</v>
      </c>
      <c r="E88" s="48" t="str">
        <f>UPPER(IF($D88="","",VLOOKUP($D88,'[4]男雙 Prep'!$A$7:$V$39,2)))</f>
        <v>吳樹強</v>
      </c>
      <c r="F88" s="46"/>
      <c r="G88" s="75"/>
      <c r="H88" s="46" t="str">
        <f>IF($D88="","",VLOOKUP($D88,'[4]男雙 Prep'!$A$7:$V$39,4))</f>
        <v>台中市</v>
      </c>
      <c r="I88" s="182"/>
      <c r="J88" s="183"/>
      <c r="K88" s="184"/>
      <c r="L88" s="282"/>
      <c r="M88" s="283"/>
      <c r="N88" s="183"/>
      <c r="O88" s="197"/>
      <c r="P88" s="183"/>
      <c r="Q88" s="123"/>
      <c r="R88" s="185"/>
    </row>
    <row r="89" spans="1:18" s="186" customFormat="1" ht="12.75" customHeight="1">
      <c r="A89" s="181"/>
      <c r="B89" s="95"/>
      <c r="C89" s="95"/>
      <c r="D89" s="95"/>
      <c r="E89" s="48" t="str">
        <f>UPPER(IF($D88="","",VLOOKUP($D88,'[4]男雙 Prep'!$A$7:$V$39,7)))</f>
        <v>林坤猛</v>
      </c>
      <c r="F89" s="46"/>
      <c r="G89" s="75"/>
      <c r="H89" s="46" t="str">
        <f>IF($D88="","",VLOOKUP($D88,'[4]男雙 Prep'!$A$7:$V$39,9))</f>
        <v>台中市</v>
      </c>
      <c r="I89" s="225"/>
      <c r="J89" s="77">
        <f>IF(I89="a",E88,IF(I89="b",E90,""))</f>
      </c>
      <c r="K89" s="188"/>
      <c r="L89" s="183"/>
      <c r="M89" s="197"/>
      <c r="N89" s="183"/>
      <c r="O89" s="197"/>
      <c r="P89" s="183"/>
      <c r="Q89" s="123"/>
      <c r="R89" s="185"/>
    </row>
    <row r="90" spans="1:18" s="186" customFormat="1" ht="12.75" customHeight="1">
      <c r="A90" s="181"/>
      <c r="B90" s="95"/>
      <c r="C90" s="95"/>
      <c r="D90" s="95"/>
      <c r="E90" s="140"/>
      <c r="F90" s="280" t="s">
        <v>508</v>
      </c>
      <c r="G90" s="280"/>
      <c r="H90" s="77"/>
      <c r="I90" s="189"/>
      <c r="J90" s="190">
        <f>UPPER(IF(OR(I91="a",I91="as"),E88,IF(OR(I91="b",I91="bs"),E92,)))</f>
      </c>
      <c r="K90" s="191"/>
      <c r="L90" s="183"/>
      <c r="M90" s="197"/>
      <c r="N90" s="183"/>
      <c r="O90" s="197"/>
      <c r="P90" s="183"/>
      <c r="Q90" s="123"/>
      <c r="R90" s="185"/>
    </row>
    <row r="91" spans="1:18" s="186" customFormat="1" ht="12.75" customHeight="1">
      <c r="A91" s="181"/>
      <c r="B91" s="59"/>
      <c r="C91" s="59"/>
      <c r="D91" s="59"/>
      <c r="E91" s="192"/>
      <c r="F91" s="282"/>
      <c r="G91" s="282"/>
      <c r="H91" s="61" t="s">
        <v>13</v>
      </c>
      <c r="I91" s="226"/>
      <c r="J91" s="194">
        <f>UPPER(IF(OR(I91="a",I91="as"),E89,IF(OR(I91="b",I91="bs"),E93,)))</f>
      </c>
      <c r="K91" s="227"/>
      <c r="L91" s="77"/>
      <c r="M91" s="197"/>
      <c r="N91" s="183"/>
      <c r="O91" s="197"/>
      <c r="P91" s="183"/>
      <c r="Q91" s="123"/>
      <c r="R91" s="185"/>
    </row>
    <row r="92" spans="1:18" s="186" customFormat="1" ht="12.75" customHeight="1">
      <c r="A92" s="181">
        <v>22</v>
      </c>
      <c r="B92" s="46"/>
      <c r="C92" s="46"/>
      <c r="D92" s="47">
        <v>14</v>
      </c>
      <c r="E92" s="48" t="str">
        <f>UPPER(IF($D92="","",VLOOKUP($D92,'[4]男雙 Prep'!$A$7:$V$39,2)))</f>
        <v>詹行慤</v>
      </c>
      <c r="F92" s="46"/>
      <c r="G92" s="75"/>
      <c r="H92" s="46" t="str">
        <f>IF($D92="","",VLOOKUP($D92,'[4]男雙 Prep'!$A$7:$V$39,4))</f>
        <v>台北市</v>
      </c>
      <c r="I92" s="196"/>
      <c r="J92" s="77"/>
      <c r="K92" s="197"/>
      <c r="L92" s="98"/>
      <c r="M92" s="205"/>
      <c r="N92" s="183"/>
      <c r="O92" s="197"/>
      <c r="P92" s="183"/>
      <c r="Q92" s="123"/>
      <c r="R92" s="185"/>
    </row>
    <row r="93" spans="1:18" s="186" customFormat="1" ht="12.75" customHeight="1">
      <c r="A93" s="181"/>
      <c r="B93" s="95"/>
      <c r="C93" s="95"/>
      <c r="D93" s="95"/>
      <c r="E93" s="48" t="str">
        <f>UPPER(IF($D92="","",VLOOKUP($D92,'[4]男雙 Prep'!$A$7:$V$39,7)))</f>
        <v>戴詒鵬</v>
      </c>
      <c r="F93" s="46"/>
      <c r="G93" s="75"/>
      <c r="H93" s="46" t="str">
        <f>IF($D92="","",VLOOKUP($D92,'[4]男雙 Prep'!$A$7:$V$39,9))</f>
        <v>台北縣</v>
      </c>
      <c r="I93" s="225"/>
      <c r="J93" s="77"/>
      <c r="K93" s="197"/>
      <c r="L93" s="198"/>
      <c r="M93" s="230"/>
      <c r="N93" s="183"/>
      <c r="O93" s="197"/>
      <c r="P93" s="183"/>
      <c r="Q93" s="123"/>
      <c r="R93" s="185"/>
    </row>
    <row r="94" spans="1:18" s="186" customFormat="1" ht="11.25" customHeight="1">
      <c r="A94" s="181"/>
      <c r="B94" s="95"/>
      <c r="C94" s="95"/>
      <c r="D94" s="200"/>
      <c r="E94" s="140"/>
      <c r="F94" s="77"/>
      <c r="G94" s="76"/>
      <c r="H94" s="77"/>
      <c r="I94" s="201"/>
      <c r="J94" s="282" t="s">
        <v>511</v>
      </c>
      <c r="K94" s="283"/>
      <c r="L94" s="190">
        <f>UPPER(IF(OR(K95="a",K95="as"),J90,IF(OR(K95="b",K95="bs"),J98,)))</f>
      </c>
      <c r="M94" s="197"/>
      <c r="N94" s="183"/>
      <c r="O94" s="197"/>
      <c r="P94" s="183"/>
      <c r="Q94" s="123"/>
      <c r="R94" s="185"/>
    </row>
    <row r="95" spans="1:18" s="186" customFormat="1" ht="11.25" customHeight="1">
      <c r="A95" s="181"/>
      <c r="B95" s="59"/>
      <c r="C95" s="59"/>
      <c r="D95" s="69"/>
      <c r="E95" s="192"/>
      <c r="F95" s="183"/>
      <c r="G95" s="203"/>
      <c r="H95" s="183"/>
      <c r="I95" s="204"/>
      <c r="J95" s="282"/>
      <c r="K95" s="283"/>
      <c r="L95" s="194">
        <f>UPPER(IF(OR(K95="a",K95="as"),J91,IF(OR(K95="b",K95="bs"),J99,)))</f>
      </c>
      <c r="M95" s="229"/>
      <c r="N95" s="77"/>
      <c r="O95" s="197"/>
      <c r="P95" s="183"/>
      <c r="Q95" s="123"/>
      <c r="R95" s="185"/>
    </row>
    <row r="96" spans="1:18" s="186" customFormat="1" ht="12.75" customHeight="1">
      <c r="A96" s="181">
        <v>23</v>
      </c>
      <c r="B96" s="46">
        <f>IF($D96="","",VLOOKUP($D96,'[4]男雙 Prep'!$A$7:$V$39,20))</f>
      </c>
      <c r="C96" s="46">
        <f>IF($D96="","",VLOOKUP($D96,'[4]男雙 Prep'!$A$7:$V$39,21))</f>
      </c>
      <c r="D96" s="47"/>
      <c r="E96" s="48" t="s">
        <v>134</v>
      </c>
      <c r="F96" s="46">
        <f>IF($D96="","",VLOOKUP($D96,'[4]男雙 Prep'!$A$7:$V$39,3))</f>
      </c>
      <c r="G96" s="75"/>
      <c r="H96" s="46">
        <f>IF($D96="","",VLOOKUP($D96,'[4]男雙 Prep'!$A$7:$V$39,4))</f>
      </c>
      <c r="I96" s="182"/>
      <c r="J96" s="282"/>
      <c r="K96" s="283"/>
      <c r="L96" s="183"/>
      <c r="M96" s="208"/>
      <c r="N96" s="98"/>
      <c r="O96" s="197"/>
      <c r="P96" s="183"/>
      <c r="Q96" s="123"/>
      <c r="R96" s="185"/>
    </row>
    <row r="97" spans="1:18" s="186" customFormat="1" ht="12.75" customHeight="1">
      <c r="A97" s="181"/>
      <c r="B97" s="95"/>
      <c r="C97" s="95"/>
      <c r="D97" s="95"/>
      <c r="E97" s="48" t="s">
        <v>134</v>
      </c>
      <c r="F97" s="46">
        <f>IF($D96="","",VLOOKUP($D96,'[4]男雙 Prep'!$A$7:$V$39,8))</f>
      </c>
      <c r="G97" s="75"/>
      <c r="H97" s="46">
        <f>IF($D96="","",VLOOKUP($D96,'[4]男雙 Prep'!$A$7:$V$39,9))</f>
      </c>
      <c r="I97" s="225"/>
      <c r="J97" s="77">
        <f>IF(I97="a",E96,IF(I97="b",E98,""))</f>
      </c>
      <c r="K97" s="197"/>
      <c r="L97" s="183"/>
      <c r="M97" s="188"/>
      <c r="N97" s="77"/>
      <c r="O97" s="197"/>
      <c r="P97" s="183"/>
      <c r="Q97" s="123"/>
      <c r="R97" s="185"/>
    </row>
    <row r="98" spans="1:18" s="186" customFormat="1" ht="12.75" customHeight="1">
      <c r="A98" s="181"/>
      <c r="B98" s="95"/>
      <c r="C98" s="95"/>
      <c r="D98" s="200"/>
      <c r="E98" s="140"/>
      <c r="F98" s="280"/>
      <c r="G98" s="280"/>
      <c r="H98" s="77"/>
      <c r="I98" s="189"/>
      <c r="J98" s="190">
        <f>UPPER(IF(OR(I99="a",I99="as"),E96,IF(OR(I99="b",I99="bs"),E100,)))</f>
      </c>
      <c r="K98" s="205"/>
      <c r="L98" s="183"/>
      <c r="M98" s="188"/>
      <c r="N98" s="77"/>
      <c r="O98" s="197"/>
      <c r="P98" s="183"/>
      <c r="Q98" s="123"/>
      <c r="R98" s="185"/>
    </row>
    <row r="99" spans="1:18" s="186" customFormat="1" ht="12.75" customHeight="1">
      <c r="A99" s="181"/>
      <c r="B99" s="59"/>
      <c r="C99" s="59"/>
      <c r="D99" s="69"/>
      <c r="E99" s="192"/>
      <c r="F99" s="282"/>
      <c r="G99" s="282"/>
      <c r="H99" s="61" t="s">
        <v>13</v>
      </c>
      <c r="I99" s="226"/>
      <c r="J99" s="194">
        <f>UPPER(IF(OR(I99="a",I99="as"),E97,IF(OR(I99="b",I99="bs"),E101,)))</f>
      </c>
      <c r="K99" s="229"/>
      <c r="L99" s="77"/>
      <c r="M99" s="188"/>
      <c r="N99" s="77"/>
      <c r="O99" s="197"/>
      <c r="P99" s="183"/>
      <c r="Q99" s="123"/>
      <c r="R99" s="185"/>
    </row>
    <row r="100" spans="1:18" s="186" customFormat="1" ht="12.75" customHeight="1">
      <c r="A100" s="181">
        <v>24</v>
      </c>
      <c r="B100" s="46" t="s">
        <v>38</v>
      </c>
      <c r="C100" s="46">
        <f>IF($D100="","",VLOOKUP($D100,'[4]男雙 Prep'!$A$7:$V$39,21))</f>
        <v>28</v>
      </c>
      <c r="D100" s="47">
        <v>3</v>
      </c>
      <c r="E100" s="48" t="str">
        <f>UPPER(IF($D100="","",VLOOKUP($D100,'[4]男雙 Prep'!$A$7:$V$39,2)))</f>
        <v>盧天龍</v>
      </c>
      <c r="F100" s="46"/>
      <c r="G100" s="75"/>
      <c r="H100" s="46" t="str">
        <f>IF($D100="","",VLOOKUP($D100,'[4]男雙 Prep'!$A$7:$V$39,4))</f>
        <v>台中縣</v>
      </c>
      <c r="I100" s="196"/>
      <c r="J100" s="77"/>
      <c r="K100" s="188"/>
      <c r="L100" s="98"/>
      <c r="M100" s="191"/>
      <c r="N100" s="77"/>
      <c r="O100" s="197"/>
      <c r="P100" s="183"/>
      <c r="Q100" s="123"/>
      <c r="R100" s="185"/>
    </row>
    <row r="101" spans="1:18" s="186" customFormat="1" ht="12.75" customHeight="1">
      <c r="A101" s="181"/>
      <c r="B101" s="95"/>
      <c r="C101" s="95"/>
      <c r="D101" s="95"/>
      <c r="E101" s="48" t="str">
        <f>UPPER(IF($D100="","",VLOOKUP($D100,'[4]男雙 Prep'!$A$7:$V$39,7)))</f>
        <v>王俊龍</v>
      </c>
      <c r="F101" s="46"/>
      <c r="G101" s="75"/>
      <c r="H101" s="46" t="str">
        <f>IF($D100="","",VLOOKUP($D100,'[4]男雙 Prep'!$A$7:$V$39,9))</f>
        <v>台中縣</v>
      </c>
      <c r="I101" s="225"/>
      <c r="J101" s="77"/>
      <c r="K101" s="188"/>
      <c r="L101" s="198"/>
      <c r="M101" s="228"/>
      <c r="N101" s="77"/>
      <c r="O101" s="197"/>
      <c r="P101" s="183"/>
      <c r="Q101" s="123"/>
      <c r="R101" s="185"/>
    </row>
    <row r="102" spans="1:18" s="186" customFormat="1" ht="12" customHeight="1">
      <c r="A102" s="181"/>
      <c r="B102" s="95"/>
      <c r="C102" s="95"/>
      <c r="D102" s="200"/>
      <c r="E102" s="140"/>
      <c r="F102" s="77"/>
      <c r="G102" s="76"/>
      <c r="H102" s="77"/>
      <c r="I102" s="201"/>
      <c r="J102" s="183"/>
      <c r="K102" s="184"/>
      <c r="L102" s="77"/>
      <c r="M102" s="188"/>
      <c r="N102" s="188"/>
      <c r="O102" s="202"/>
      <c r="P102" s="190">
        <f>UPPER(IF(OR(O103="a",O103="as"),N86,IF(OR(O103="b",O103="bs"),N118,)))</f>
      </c>
      <c r="Q102" s="209"/>
      <c r="R102" s="185"/>
    </row>
    <row r="103" spans="1:18" s="186" customFormat="1" ht="12" customHeight="1">
      <c r="A103" s="181"/>
      <c r="B103" s="59"/>
      <c r="C103" s="59"/>
      <c r="D103" s="69"/>
      <c r="E103" s="192"/>
      <c r="F103" s="183"/>
      <c r="G103" s="203"/>
      <c r="H103" s="183"/>
      <c r="I103" s="204"/>
      <c r="J103" s="183"/>
      <c r="K103" s="184"/>
      <c r="L103" s="77"/>
      <c r="M103" s="188"/>
      <c r="N103" s="282" t="s">
        <v>516</v>
      </c>
      <c r="O103" s="283"/>
      <c r="P103" s="194">
        <f>UPPER(IF(OR(O103="a",O103="as"),N87,IF(OR(O103="b",O103="bs"),N119,)))</f>
      </c>
      <c r="Q103" s="210"/>
      <c r="R103" s="185"/>
    </row>
    <row r="104" spans="1:18" s="186" customFormat="1" ht="12.75" customHeight="1">
      <c r="A104" s="181">
        <v>25</v>
      </c>
      <c r="B104" s="46" t="s">
        <v>169</v>
      </c>
      <c r="C104" s="46"/>
      <c r="D104" s="47">
        <v>7</v>
      </c>
      <c r="E104" s="48" t="str">
        <f>UPPER(IF($D104="","",VLOOKUP($D104,'[4]男雙 Prep'!$A$7:$V$39,2)))</f>
        <v>黃瑞添</v>
      </c>
      <c r="F104" s="46"/>
      <c r="G104" s="75"/>
      <c r="H104" s="46" t="str">
        <f>IF($D104="","",VLOOKUP($D104,'[4]男雙 Prep'!$A$7:$V$39,4))</f>
        <v>南投縣</v>
      </c>
      <c r="I104" s="182"/>
      <c r="J104" s="183"/>
      <c r="K104" s="184"/>
      <c r="L104" s="183"/>
      <c r="M104" s="184"/>
      <c r="N104" s="282"/>
      <c r="O104" s="283"/>
      <c r="P104" s="98"/>
      <c r="Q104" s="123"/>
      <c r="R104" s="185"/>
    </row>
    <row r="105" spans="1:18" s="186" customFormat="1" ht="12.75" customHeight="1">
      <c r="A105" s="181"/>
      <c r="B105" s="95"/>
      <c r="C105" s="95"/>
      <c r="D105" s="95"/>
      <c r="E105" s="48" t="str">
        <f>UPPER(IF($D104="","",VLOOKUP($D104,'[4]男雙 Prep'!$A$7:$V$39,7)))</f>
        <v>游貴柱</v>
      </c>
      <c r="F105" s="46"/>
      <c r="G105" s="75"/>
      <c r="H105" s="46" t="str">
        <f>IF($D104="","",VLOOKUP($D104,'[4]男雙 Prep'!$A$7:$V$39,9))</f>
        <v>南投縣</v>
      </c>
      <c r="I105" s="225"/>
      <c r="J105" s="77">
        <f>IF(I105="a",E104,IF(I105="b",E106,""))</f>
      </c>
      <c r="K105" s="188"/>
      <c r="L105" s="183"/>
      <c r="M105" s="184"/>
      <c r="N105" s="183"/>
      <c r="O105" s="197"/>
      <c r="P105" s="198"/>
      <c r="Q105" s="209"/>
      <c r="R105" s="185"/>
    </row>
    <row r="106" spans="1:18" s="186" customFormat="1" ht="12.75" customHeight="1">
      <c r="A106" s="181"/>
      <c r="B106" s="95"/>
      <c r="C106" s="95"/>
      <c r="D106" s="200"/>
      <c r="E106" s="140"/>
      <c r="F106" s="280"/>
      <c r="G106" s="280"/>
      <c r="H106" s="77"/>
      <c r="I106" s="189"/>
      <c r="J106" s="190">
        <f>UPPER(IF(OR(I107="a",I107="as"),E104,IF(OR(I107="b",I107="bs"),E108,)))</f>
      </c>
      <c r="K106" s="191"/>
      <c r="L106" s="183"/>
      <c r="M106" s="184"/>
      <c r="N106" s="183"/>
      <c r="O106" s="197"/>
      <c r="P106" s="183"/>
      <c r="Q106" s="123"/>
      <c r="R106" s="185"/>
    </row>
    <row r="107" spans="1:18" s="186" customFormat="1" ht="12.75" customHeight="1">
      <c r="A107" s="181"/>
      <c r="B107" s="59"/>
      <c r="C107" s="59"/>
      <c r="D107" s="69"/>
      <c r="E107" s="192"/>
      <c r="F107" s="282"/>
      <c r="G107" s="282"/>
      <c r="H107" s="61" t="s">
        <v>13</v>
      </c>
      <c r="I107" s="226"/>
      <c r="J107" s="194">
        <f>UPPER(IF(OR(I107="a",I107="as"),E105,IF(OR(I107="b",I107="bs"),E109,)))</f>
      </c>
      <c r="K107" s="227"/>
      <c r="L107" s="77"/>
      <c r="M107" s="188"/>
      <c r="N107" s="183"/>
      <c r="O107" s="197"/>
      <c r="P107" s="183"/>
      <c r="Q107" s="123"/>
      <c r="R107" s="185"/>
    </row>
    <row r="108" spans="1:18" s="186" customFormat="1" ht="12.75" customHeight="1">
      <c r="A108" s="181">
        <v>26</v>
      </c>
      <c r="B108" s="46">
        <f>IF($D108="","",VLOOKUP($D108,'[4]男雙 Prep'!$A$7:$V$39,20))</f>
      </c>
      <c r="C108" s="46">
        <f>IF($D108="","",VLOOKUP($D108,'[4]男雙 Prep'!$A$7:$V$39,21))</f>
      </c>
      <c r="D108" s="47"/>
      <c r="E108" s="48" t="s">
        <v>134</v>
      </c>
      <c r="F108" s="46">
        <f>IF($D108="","",VLOOKUP($D108,'[4]男雙 Prep'!$A$7:$V$39,3))</f>
      </c>
      <c r="G108" s="75"/>
      <c r="H108" s="46">
        <f>IF($D108="","",VLOOKUP($D108,'[4]男雙 Prep'!$A$7:$V$39,4))</f>
      </c>
      <c r="I108" s="196"/>
      <c r="J108" s="77"/>
      <c r="K108" s="197"/>
      <c r="L108" s="98"/>
      <c r="M108" s="191"/>
      <c r="N108" s="183"/>
      <c r="O108" s="197"/>
      <c r="P108" s="183"/>
      <c r="Q108" s="123"/>
      <c r="R108" s="185"/>
    </row>
    <row r="109" spans="1:18" s="186" customFormat="1" ht="12.75" customHeight="1">
      <c r="A109" s="181"/>
      <c r="B109" s="95"/>
      <c r="C109" s="95"/>
      <c r="D109" s="95"/>
      <c r="E109" s="48" t="s">
        <v>134</v>
      </c>
      <c r="F109" s="46">
        <f>IF($D108="","",VLOOKUP($D108,'[4]男雙 Prep'!$A$7:$V$39,8))</f>
      </c>
      <c r="G109" s="75"/>
      <c r="H109" s="46">
        <f>IF($D108="","",VLOOKUP($D108,'[4]男雙 Prep'!$A$7:$V$39,9))</f>
      </c>
      <c r="I109" s="225"/>
      <c r="J109" s="77"/>
      <c r="K109" s="197"/>
      <c r="L109" s="198"/>
      <c r="M109" s="228"/>
      <c r="N109" s="183"/>
      <c r="O109" s="197"/>
      <c r="P109" s="183"/>
      <c r="Q109" s="123"/>
      <c r="R109" s="185"/>
    </row>
    <row r="110" spans="1:18" s="186" customFormat="1" ht="11.25" customHeight="1">
      <c r="A110" s="181"/>
      <c r="B110" s="95"/>
      <c r="C110" s="95"/>
      <c r="D110" s="200"/>
      <c r="E110" s="140"/>
      <c r="F110" s="77"/>
      <c r="G110" s="76"/>
      <c r="H110" s="77"/>
      <c r="I110" s="201"/>
      <c r="J110" s="282" t="s">
        <v>512</v>
      </c>
      <c r="K110" s="283"/>
      <c r="L110" s="190">
        <f>UPPER(IF(OR(K111="a",K111="as"),J106,IF(OR(K111="b",K111="bs"),J114,)))</f>
      </c>
      <c r="M110" s="188"/>
      <c r="N110" s="183"/>
      <c r="O110" s="197"/>
      <c r="P110" s="183"/>
      <c r="Q110" s="123"/>
      <c r="R110" s="185"/>
    </row>
    <row r="111" spans="1:18" s="186" customFormat="1" ht="11.25" customHeight="1">
      <c r="A111" s="181"/>
      <c r="B111" s="59"/>
      <c r="C111" s="59"/>
      <c r="D111" s="69"/>
      <c r="E111" s="192"/>
      <c r="F111" s="183"/>
      <c r="G111" s="203"/>
      <c r="H111" s="183"/>
      <c r="I111" s="204"/>
      <c r="J111" s="282"/>
      <c r="K111" s="283"/>
      <c r="L111" s="194">
        <f>UPPER(IF(OR(K111="a",K111="as"),J107,IF(OR(K111="b",K111="bs"),J115,)))</f>
      </c>
      <c r="M111" s="227"/>
      <c r="N111" s="77"/>
      <c r="O111" s="197"/>
      <c r="P111" s="183"/>
      <c r="Q111" s="123"/>
      <c r="R111" s="185"/>
    </row>
    <row r="112" spans="1:18" s="186" customFormat="1" ht="12.75" customHeight="1">
      <c r="A112" s="181">
        <v>27</v>
      </c>
      <c r="B112" s="46"/>
      <c r="C112" s="46"/>
      <c r="D112" s="47">
        <v>22</v>
      </c>
      <c r="E112" s="48" t="str">
        <f>UPPER(IF($D112="","",VLOOKUP($D112,'[4]男雙 Prep'!$A$7:$V$39,2)))</f>
        <v>孔令名</v>
      </c>
      <c r="F112" s="46"/>
      <c r="G112" s="75"/>
      <c r="H112" s="46" t="str">
        <f>IF($D112="","",VLOOKUP($D112,'[4]男雙 Prep'!$A$7:$V$39,4))</f>
        <v>台中市</v>
      </c>
      <c r="I112" s="182"/>
      <c r="J112" s="282"/>
      <c r="K112" s="283"/>
      <c r="L112" s="183"/>
      <c r="M112" s="197"/>
      <c r="N112" s="98"/>
      <c r="O112" s="197"/>
      <c r="P112" s="183"/>
      <c r="Q112" s="123"/>
      <c r="R112" s="185"/>
    </row>
    <row r="113" spans="1:18" s="186" customFormat="1" ht="12.75" customHeight="1">
      <c r="A113" s="181"/>
      <c r="B113" s="95"/>
      <c r="C113" s="95"/>
      <c r="D113" s="95"/>
      <c r="E113" s="48" t="str">
        <f>UPPER(IF($D112="","",VLOOKUP($D112,'[4]男雙 Prep'!$A$7:$V$39,7)))</f>
        <v>黃永杰</v>
      </c>
      <c r="F113" s="46"/>
      <c r="G113" s="75"/>
      <c r="H113" s="46" t="str">
        <f>IF($D112="","",VLOOKUP($D112,'[4]男雙 Prep'!$A$7:$V$39,9))</f>
        <v>台中市</v>
      </c>
      <c r="I113" s="225"/>
      <c r="J113" s="77">
        <f>IF(I113="a",E112,IF(I113="b",E114,""))</f>
      </c>
      <c r="K113" s="197"/>
      <c r="L113" s="183"/>
      <c r="M113" s="197"/>
      <c r="N113" s="77"/>
      <c r="O113" s="197"/>
      <c r="P113" s="183"/>
      <c r="Q113" s="123"/>
      <c r="R113" s="185"/>
    </row>
    <row r="114" spans="1:18" s="186" customFormat="1" ht="12.75" customHeight="1">
      <c r="A114" s="181"/>
      <c r="B114" s="95"/>
      <c r="C114" s="95"/>
      <c r="D114" s="95"/>
      <c r="E114" s="140"/>
      <c r="F114" s="280" t="s">
        <v>509</v>
      </c>
      <c r="G114" s="280"/>
      <c r="H114" s="77"/>
      <c r="I114" s="189"/>
      <c r="J114" s="190">
        <f>UPPER(IF(OR(I115="a",I115="as"),E112,IF(OR(I115="b",I115="bs"),E116,)))</f>
      </c>
      <c r="K114" s="205"/>
      <c r="L114" s="183"/>
      <c r="M114" s="197"/>
      <c r="N114" s="77"/>
      <c r="O114" s="197"/>
      <c r="P114" s="183"/>
      <c r="Q114" s="123"/>
      <c r="R114" s="185"/>
    </row>
    <row r="115" spans="1:18" s="186" customFormat="1" ht="12.75" customHeight="1">
      <c r="A115" s="181"/>
      <c r="B115" s="59"/>
      <c r="C115" s="59"/>
      <c r="D115" s="59"/>
      <c r="E115" s="192"/>
      <c r="F115" s="282"/>
      <c r="G115" s="282"/>
      <c r="H115" s="61" t="s">
        <v>13</v>
      </c>
      <c r="I115" s="226"/>
      <c r="J115" s="194">
        <f>UPPER(IF(OR(I115="a",I115="as"),E113,IF(OR(I115="b",I115="bs"),E117,)))</f>
      </c>
      <c r="K115" s="229"/>
      <c r="L115" s="77"/>
      <c r="M115" s="197"/>
      <c r="N115" s="77"/>
      <c r="O115" s="197"/>
      <c r="P115" s="183"/>
      <c r="Q115" s="123"/>
      <c r="R115" s="185"/>
    </row>
    <row r="116" spans="1:18" s="186" customFormat="1" ht="12.75" customHeight="1">
      <c r="A116" s="181">
        <v>28</v>
      </c>
      <c r="B116" s="46"/>
      <c r="C116" s="46"/>
      <c r="D116" s="47">
        <v>13</v>
      </c>
      <c r="E116" s="48" t="str">
        <f>UPPER(IF($D116="","",VLOOKUP($D116,'[4]男雙 Prep'!$A$7:$V$39,2)))</f>
        <v>陳家田</v>
      </c>
      <c r="F116" s="46"/>
      <c r="G116" s="75"/>
      <c r="H116" s="46" t="str">
        <f>IF($D116="","",VLOOKUP($D116,'[4]男雙 Prep'!$A$7:$V$39,4))</f>
        <v>基隆市</v>
      </c>
      <c r="I116" s="196"/>
      <c r="J116" s="77"/>
      <c r="K116" s="188"/>
      <c r="L116" s="98"/>
      <c r="M116" s="205"/>
      <c r="N116" s="77"/>
      <c r="O116" s="197"/>
      <c r="P116" s="183"/>
      <c r="Q116" s="123"/>
      <c r="R116" s="185"/>
    </row>
    <row r="117" spans="1:18" s="186" customFormat="1" ht="12.75" customHeight="1">
      <c r="A117" s="181"/>
      <c r="B117" s="95"/>
      <c r="C117" s="95"/>
      <c r="D117" s="95"/>
      <c r="E117" s="48" t="str">
        <f>UPPER(IF($D116="","",VLOOKUP($D116,'[4]男雙 Prep'!$A$7:$V$39,7)))</f>
        <v>馬連成</v>
      </c>
      <c r="F117" s="46"/>
      <c r="G117" s="75"/>
      <c r="H117" s="46" t="str">
        <f>IF($D116="","",VLOOKUP($D116,'[4]男雙 Prep'!$A$7:$V$39,9))</f>
        <v>基隆市</v>
      </c>
      <c r="I117" s="225"/>
      <c r="J117" s="77"/>
      <c r="K117" s="188"/>
      <c r="L117" s="198"/>
      <c r="M117" s="230"/>
      <c r="N117" s="77"/>
      <c r="O117" s="197"/>
      <c r="P117" s="183"/>
      <c r="Q117" s="123"/>
      <c r="R117" s="185"/>
    </row>
    <row r="118" spans="1:18" s="186" customFormat="1" ht="11.25" customHeight="1">
      <c r="A118" s="181"/>
      <c r="B118" s="95"/>
      <c r="C118" s="95"/>
      <c r="D118" s="95"/>
      <c r="E118" s="140"/>
      <c r="F118" s="77"/>
      <c r="G118" s="76"/>
      <c r="H118" s="77"/>
      <c r="I118" s="201"/>
      <c r="J118" s="183"/>
      <c r="K118" s="184"/>
      <c r="L118" s="77"/>
      <c r="M118" s="202"/>
      <c r="N118" s="190">
        <f>UPPER(IF(OR(M119="a",M119="as"),L110,IF(OR(M119="b",M119="bs"),L126,)))</f>
      </c>
      <c r="O118" s="197"/>
      <c r="P118" s="183"/>
      <c r="Q118" s="123"/>
      <c r="R118" s="185"/>
    </row>
    <row r="119" spans="1:18" s="186" customFormat="1" ht="11.25" customHeight="1">
      <c r="A119" s="181"/>
      <c r="B119" s="59"/>
      <c r="C119" s="59"/>
      <c r="D119" s="59"/>
      <c r="E119" s="192"/>
      <c r="F119" s="183"/>
      <c r="G119" s="203"/>
      <c r="H119" s="183"/>
      <c r="I119" s="204"/>
      <c r="J119" s="183"/>
      <c r="K119" s="184"/>
      <c r="L119" s="282" t="s">
        <v>515</v>
      </c>
      <c r="M119" s="283"/>
      <c r="N119" s="194">
        <f>UPPER(IF(OR(M119="a",M119="as"),L111,IF(OR(M119="b",M119="bs"),L127,)))</f>
      </c>
      <c r="O119" s="229"/>
      <c r="P119" s="77"/>
      <c r="Q119" s="123"/>
      <c r="R119" s="185"/>
    </row>
    <row r="120" spans="1:18" s="186" customFormat="1" ht="12.75" customHeight="1">
      <c r="A120" s="181">
        <v>29</v>
      </c>
      <c r="B120" s="46"/>
      <c r="C120" s="46"/>
      <c r="D120" s="47">
        <v>12</v>
      </c>
      <c r="E120" s="48" t="str">
        <f>UPPER(IF($D120="","",VLOOKUP($D120,'[4]男雙 Prep'!$A$7:$V$39,2)))</f>
        <v>江進喜</v>
      </c>
      <c r="F120" s="46"/>
      <c r="G120" s="75"/>
      <c r="H120" s="46" t="str">
        <f>IF($D120="","",VLOOKUP($D120,'[4]男雙 Prep'!$A$7:$V$39,4))</f>
        <v>台北縣</v>
      </c>
      <c r="I120" s="182"/>
      <c r="J120" s="183"/>
      <c r="K120" s="184"/>
      <c r="L120" s="282"/>
      <c r="M120" s="283"/>
      <c r="N120" s="183"/>
      <c r="O120" s="208"/>
      <c r="P120" s="183"/>
      <c r="Q120" s="53"/>
      <c r="R120" s="185"/>
    </row>
    <row r="121" spans="1:18" s="186" customFormat="1" ht="12.75" customHeight="1">
      <c r="A121" s="181"/>
      <c r="B121" s="95"/>
      <c r="C121" s="95"/>
      <c r="D121" s="95"/>
      <c r="E121" s="48" t="str">
        <f>UPPER(IF($D120="","",VLOOKUP($D120,'[4]男雙 Prep'!$A$7:$V$39,7)))</f>
        <v>江登興</v>
      </c>
      <c r="F121" s="46"/>
      <c r="G121" s="75"/>
      <c r="H121" s="46" t="str">
        <f>IF($D120="","",VLOOKUP($D120,'[4]男雙 Prep'!$A$7:$V$39,9))</f>
        <v>台北縣</v>
      </c>
      <c r="I121" s="225"/>
      <c r="J121" s="77">
        <f>IF(I121="a",E120,IF(I121="b",E122,""))</f>
      </c>
      <c r="K121" s="188"/>
      <c r="L121" s="183"/>
      <c r="M121" s="197"/>
      <c r="N121" s="183"/>
      <c r="O121" s="188"/>
      <c r="P121" s="183"/>
      <c r="Q121" s="53"/>
      <c r="R121" s="185"/>
    </row>
    <row r="122" spans="1:18" s="186" customFormat="1" ht="12.75" customHeight="1">
      <c r="A122" s="181"/>
      <c r="B122" s="95"/>
      <c r="C122" s="95"/>
      <c r="D122" s="200"/>
      <c r="E122" s="140"/>
      <c r="F122" s="280"/>
      <c r="G122" s="280"/>
      <c r="H122" s="77"/>
      <c r="I122" s="189"/>
      <c r="J122" s="190">
        <f>UPPER(IF(OR(I123="a",I123="as"),E120,IF(OR(I123="b",I123="bs"),E124,)))</f>
      </c>
      <c r="K122" s="191"/>
      <c r="L122" s="183"/>
      <c r="M122" s="197"/>
      <c r="N122" s="183"/>
      <c r="O122" s="188"/>
      <c r="P122" s="183"/>
      <c r="Q122" s="53"/>
      <c r="R122" s="185"/>
    </row>
    <row r="123" spans="1:18" s="186" customFormat="1" ht="12.75" customHeight="1">
      <c r="A123" s="181"/>
      <c r="B123" s="59"/>
      <c r="C123" s="59"/>
      <c r="D123" s="69"/>
      <c r="E123" s="192"/>
      <c r="F123" s="282"/>
      <c r="G123" s="282"/>
      <c r="H123" s="61" t="s">
        <v>13</v>
      </c>
      <c r="I123" s="226"/>
      <c r="J123" s="194">
        <f>UPPER(IF(OR(I123="a",I123="as"),E121,IF(OR(I123="b",I123="bs"),E125,)))</f>
      </c>
      <c r="K123" s="227"/>
      <c r="L123" s="77"/>
      <c r="M123" s="197"/>
      <c r="N123" s="183"/>
      <c r="O123" s="188"/>
      <c r="P123" s="183"/>
      <c r="Q123" s="53"/>
      <c r="R123" s="185"/>
    </row>
    <row r="124" spans="1:18" s="186" customFormat="1" ht="12.75" customHeight="1">
      <c r="A124" s="181">
        <v>30</v>
      </c>
      <c r="B124" s="46">
        <f>IF($D124="","",VLOOKUP($D124,'[4]男雙 Prep'!$A$7:$V$39,20))</f>
      </c>
      <c r="C124" s="46">
        <f>IF($D124="","",VLOOKUP($D124,'[4]男雙 Prep'!$A$7:$V$39,21))</f>
      </c>
      <c r="D124" s="47"/>
      <c r="E124" s="48" t="s">
        <v>134</v>
      </c>
      <c r="F124" s="46">
        <f>IF($D124="","",VLOOKUP($D124,'[4]男雙 Prep'!$A$7:$V$39,3))</f>
      </c>
      <c r="G124" s="75"/>
      <c r="H124" s="46">
        <f>IF($D124="","",VLOOKUP($D124,'[4]男雙 Prep'!$A$7:$V$39,4))</f>
      </c>
      <c r="I124" s="196"/>
      <c r="J124" s="77"/>
      <c r="K124" s="197"/>
      <c r="L124" s="98"/>
      <c r="M124" s="205"/>
      <c r="N124" s="183"/>
      <c r="O124" s="188"/>
      <c r="P124" s="183"/>
      <c r="Q124" s="53"/>
      <c r="R124" s="185"/>
    </row>
    <row r="125" spans="1:18" s="186" customFormat="1" ht="12.75" customHeight="1">
      <c r="A125" s="181"/>
      <c r="B125" s="95"/>
      <c r="C125" s="95"/>
      <c r="D125" s="95"/>
      <c r="E125" s="48" t="s">
        <v>134</v>
      </c>
      <c r="F125" s="46">
        <f>IF($D124="","",VLOOKUP($D124,'[4]男雙 Prep'!$A$7:$V$39,8))</f>
      </c>
      <c r="G125" s="75"/>
      <c r="H125" s="46">
        <f>IF($D124="","",VLOOKUP($D124,'[4]男雙 Prep'!$A$7:$V$39,9))</f>
      </c>
      <c r="I125" s="225"/>
      <c r="J125" s="77"/>
      <c r="K125" s="197"/>
      <c r="L125" s="198"/>
      <c r="M125" s="230"/>
      <c r="N125" s="183"/>
      <c r="O125" s="188"/>
      <c r="P125" s="183"/>
      <c r="Q125" s="53"/>
      <c r="R125" s="185"/>
    </row>
    <row r="126" spans="1:18" s="186" customFormat="1" ht="11.25" customHeight="1">
      <c r="A126" s="181"/>
      <c r="B126" s="95"/>
      <c r="C126" s="95"/>
      <c r="D126" s="200"/>
      <c r="E126" s="140"/>
      <c r="F126" s="77"/>
      <c r="G126" s="76"/>
      <c r="H126" s="77"/>
      <c r="I126" s="201"/>
      <c r="J126" s="282" t="s">
        <v>513</v>
      </c>
      <c r="K126" s="283"/>
      <c r="L126" s="190">
        <f>UPPER(IF(OR(K127="a",K127="as"),J122,IF(OR(K127="b",K127="bs"),J130,)))</f>
      </c>
      <c r="M126" s="197"/>
      <c r="N126" s="183"/>
      <c r="O126" s="188"/>
      <c r="P126" s="183"/>
      <c r="Q126" s="53"/>
      <c r="R126" s="185"/>
    </row>
    <row r="127" spans="1:18" s="186" customFormat="1" ht="11.25" customHeight="1">
      <c r="A127" s="181"/>
      <c r="B127" s="59"/>
      <c r="C127" s="59"/>
      <c r="D127" s="69"/>
      <c r="E127" s="192"/>
      <c r="F127" s="183"/>
      <c r="G127" s="203"/>
      <c r="H127" s="183"/>
      <c r="I127" s="204"/>
      <c r="J127" s="282"/>
      <c r="K127" s="283"/>
      <c r="L127" s="194">
        <f>UPPER(IF(OR(K127="a",K127="as"),J123,IF(OR(K127="b",K127="bs"),J131,)))</f>
      </c>
      <c r="M127" s="229"/>
      <c r="N127" s="77"/>
      <c r="O127" s="188"/>
      <c r="P127" s="183"/>
      <c r="Q127" s="53"/>
      <c r="R127" s="185"/>
    </row>
    <row r="128" spans="1:18" s="186" customFormat="1" ht="12.75" customHeight="1">
      <c r="A128" s="181">
        <v>31</v>
      </c>
      <c r="B128" s="46">
        <f>IF($D128="","",VLOOKUP($D128,'[4]男雙 Prep'!$A$7:$V$39,20))</f>
      </c>
      <c r="C128" s="46">
        <f>IF($D128="","",VLOOKUP($D128,'[4]男雙 Prep'!$A$7:$V$39,21))</f>
      </c>
      <c r="D128" s="47"/>
      <c r="E128" s="48" t="s">
        <v>134</v>
      </c>
      <c r="F128" s="46">
        <f>IF($D128="","",VLOOKUP($D128,'[4]男雙 Prep'!$A$7:$V$39,3))</f>
      </c>
      <c r="G128" s="75"/>
      <c r="H128" s="46">
        <f>IF($D128="","",VLOOKUP($D128,'[4]男雙 Prep'!$A$7:$V$39,4))</f>
      </c>
      <c r="I128" s="182"/>
      <c r="J128" s="282"/>
      <c r="K128" s="283"/>
      <c r="L128" s="183"/>
      <c r="M128" s="208"/>
      <c r="N128" s="95"/>
      <c r="O128" s="188"/>
      <c r="P128" s="59"/>
      <c r="Q128" s="184"/>
      <c r="R128" s="185"/>
    </row>
    <row r="129" spans="1:18" s="186" customFormat="1" ht="12.75" customHeight="1">
      <c r="A129" s="181"/>
      <c r="B129" s="95"/>
      <c r="C129" s="95"/>
      <c r="D129" s="95"/>
      <c r="E129" s="48" t="s">
        <v>134</v>
      </c>
      <c r="F129" s="46">
        <f>IF($D128="","",VLOOKUP($D128,'[4]男雙 Prep'!$A$7:$V$39,8))</f>
      </c>
      <c r="G129" s="75"/>
      <c r="H129" s="46">
        <f>IF($D128="","",VLOOKUP($D128,'[4]男雙 Prep'!$A$7:$V$39,9))</f>
      </c>
      <c r="I129" s="225"/>
      <c r="J129" s="77">
        <f>IF(I129="a",E128,IF(I129="b",E130,""))</f>
      </c>
      <c r="K129" s="197"/>
      <c r="L129" s="183"/>
      <c r="M129" s="188"/>
      <c r="N129" s="282" t="s">
        <v>146</v>
      </c>
      <c r="O129" s="282"/>
      <c r="P129" s="183"/>
      <c r="Q129" s="184"/>
      <c r="R129" s="185"/>
    </row>
    <row r="130" spans="1:18" s="186" customFormat="1" ht="12.75" customHeight="1">
      <c r="A130" s="181"/>
      <c r="B130" s="95"/>
      <c r="C130" s="95"/>
      <c r="D130" s="95"/>
      <c r="E130" s="140"/>
      <c r="F130" s="280"/>
      <c r="G130" s="280"/>
      <c r="H130" s="77"/>
      <c r="I130" s="189"/>
      <c r="J130" s="190">
        <f>UPPER(IF(OR(I131="a",I131="as"),E128,IF(OR(I131="b",I131="bs"),E132,)))</f>
      </c>
      <c r="K130" s="205"/>
      <c r="L130" s="183"/>
      <c r="M130" s="188"/>
      <c r="N130" s="281"/>
      <c r="O130" s="281"/>
      <c r="P130" s="183"/>
      <c r="Q130" s="184"/>
      <c r="R130" s="185"/>
    </row>
    <row r="131" spans="1:18" s="186" customFormat="1" ht="12.75" customHeight="1">
      <c r="A131" s="181"/>
      <c r="B131" s="59"/>
      <c r="C131" s="59"/>
      <c r="D131" s="59"/>
      <c r="E131" s="192"/>
      <c r="F131" s="282"/>
      <c r="G131" s="282"/>
      <c r="H131" s="61" t="s">
        <v>13</v>
      </c>
      <c r="I131" s="226"/>
      <c r="J131" s="194">
        <f>UPPER(IF(OR(I131="a",I131="as"),E129,IF(OR(I131="b",I131="bs"),E133,)))</f>
      </c>
      <c r="K131" s="229"/>
      <c r="L131" s="77"/>
      <c r="M131" s="188"/>
      <c r="N131" s="77"/>
      <c r="O131" s="234"/>
      <c r="P131" s="303" t="s">
        <v>149</v>
      </c>
      <c r="Q131" s="304"/>
      <c r="R131" s="185"/>
    </row>
    <row r="132" spans="1:18" s="186" customFormat="1" ht="12.75" customHeight="1">
      <c r="A132" s="181">
        <v>32</v>
      </c>
      <c r="B132" s="46" t="s">
        <v>136</v>
      </c>
      <c r="C132" s="46">
        <f>IF($D132="","",VLOOKUP($D132,'[4]男雙 Prep'!$A$7:$V$39,21))</f>
        <v>28</v>
      </c>
      <c r="D132" s="47">
        <v>2</v>
      </c>
      <c r="E132" s="48" t="str">
        <f>UPPER(IF($D132="","",VLOOKUP($D132,'[4]男雙 Prep'!$A$7:$V$39,2)))</f>
        <v>林榮基</v>
      </c>
      <c r="F132" s="46"/>
      <c r="G132" s="75"/>
      <c r="H132" s="46" t="str">
        <f>IF($D132="","",VLOOKUP($D132,'[4]男雙 Prep'!$A$7:$V$39,4))</f>
        <v>台中縣</v>
      </c>
      <c r="I132" s="196"/>
      <c r="J132" s="77"/>
      <c r="K132" s="188"/>
      <c r="L132" s="98"/>
      <c r="M132" s="191"/>
      <c r="N132" s="282" t="s">
        <v>517</v>
      </c>
      <c r="O132" s="283"/>
      <c r="P132" s="305"/>
      <c r="Q132" s="281"/>
      <c r="R132" s="185"/>
    </row>
    <row r="133" spans="1:18" s="186" customFormat="1" ht="12.75" customHeight="1">
      <c r="A133" s="181"/>
      <c r="B133" s="95"/>
      <c r="C133" s="95"/>
      <c r="D133" s="95"/>
      <c r="E133" s="48" t="str">
        <f>UPPER(IF($D132="","",VLOOKUP($D132,'[4]男雙 Prep'!$A$7:$V$39,7)))</f>
        <v>范達榕</v>
      </c>
      <c r="F133" s="46"/>
      <c r="G133" s="75"/>
      <c r="H133" s="46" t="str">
        <f>IF($D132="","",VLOOKUP($D132,'[4]男雙 Prep'!$A$7:$V$39,9))</f>
        <v>台中縣</v>
      </c>
      <c r="I133" s="225"/>
      <c r="J133" s="77"/>
      <c r="K133" s="188"/>
      <c r="L133" s="198"/>
      <c r="M133" s="228"/>
      <c r="N133" s="282"/>
      <c r="O133" s="283"/>
      <c r="P133" s="183"/>
      <c r="Q133" s="184"/>
      <c r="R133" s="185"/>
    </row>
    <row r="134" spans="1:18" s="57" customFormat="1" ht="12.75" customHeight="1">
      <c r="A134" s="212"/>
      <c r="B134" s="213"/>
      <c r="C134" s="213"/>
      <c r="D134" s="214"/>
      <c r="E134" s="215"/>
      <c r="F134" s="216"/>
      <c r="G134" s="217"/>
      <c r="H134" s="216"/>
      <c r="I134" s="218"/>
      <c r="J134" s="54"/>
      <c r="K134" s="55"/>
      <c r="L134" s="94"/>
      <c r="M134" s="90"/>
      <c r="N134" s="235"/>
      <c r="O134" s="236"/>
      <c r="P134" s="237"/>
      <c r="Q134" s="238"/>
      <c r="R134" s="56"/>
    </row>
    <row r="135" spans="1:18" s="57" customFormat="1" ht="6" customHeight="1">
      <c r="A135" s="212"/>
      <c r="B135" s="219"/>
      <c r="C135" s="219"/>
      <c r="D135" s="220"/>
      <c r="E135" s="128"/>
      <c r="F135" s="221"/>
      <c r="G135" s="222"/>
      <c r="H135" s="221"/>
      <c r="I135" s="223"/>
      <c r="J135" s="54"/>
      <c r="K135" s="55"/>
      <c r="L135" s="107"/>
      <c r="M135" s="108"/>
      <c r="N135" s="239"/>
      <c r="O135" s="240"/>
      <c r="P135" s="241"/>
      <c r="Q135" s="242"/>
      <c r="R135" s="56"/>
    </row>
    <row r="136" spans="5:17" ht="15">
      <c r="E136" s="129"/>
      <c r="N136" s="243"/>
      <c r="O136" s="244"/>
      <c r="P136" s="243"/>
      <c r="Q136" s="245"/>
    </row>
    <row r="137" ht="15">
      <c r="E137" s="129"/>
    </row>
    <row r="138" ht="15">
      <c r="E138" s="129"/>
    </row>
    <row r="139" ht="15">
      <c r="E139" s="129"/>
    </row>
    <row r="140" ht="15">
      <c r="E140" s="129"/>
    </row>
    <row r="141" ht="15">
      <c r="E141" s="129"/>
    </row>
    <row r="142" ht="15">
      <c r="E142" s="129"/>
    </row>
    <row r="143" ht="15">
      <c r="E143" s="129"/>
    </row>
    <row r="144" ht="15">
      <c r="E144" s="129"/>
    </row>
    <row r="145" ht="15">
      <c r="E145" s="129"/>
    </row>
    <row r="146" ht="15">
      <c r="E146" s="129"/>
    </row>
    <row r="147" ht="15">
      <c r="E147" s="129"/>
    </row>
    <row r="148" ht="15">
      <c r="E148" s="129"/>
    </row>
    <row r="149" ht="15">
      <c r="E149" s="129"/>
    </row>
    <row r="150" ht="15">
      <c r="E150" s="129"/>
    </row>
    <row r="151" ht="15">
      <c r="E151" s="129"/>
    </row>
    <row r="152" ht="15">
      <c r="E152" s="129"/>
    </row>
    <row r="153" ht="15">
      <c r="E153" s="129"/>
    </row>
    <row r="154" ht="15">
      <c r="E154" s="129"/>
    </row>
    <row r="155" ht="15">
      <c r="E155" s="129"/>
    </row>
    <row r="156" ht="15">
      <c r="E156" s="129"/>
    </row>
    <row r="157" ht="15">
      <c r="E157" s="129"/>
    </row>
    <row r="158" ht="15">
      <c r="E158" s="129"/>
    </row>
    <row r="159" ht="15">
      <c r="E159" s="129"/>
    </row>
    <row r="160" ht="15">
      <c r="E160" s="129"/>
    </row>
    <row r="161" ht="15">
      <c r="E161" s="129"/>
    </row>
    <row r="162" ht="15">
      <c r="E162" s="129"/>
    </row>
    <row r="163" ht="15">
      <c r="E163" s="129"/>
    </row>
    <row r="164" ht="15">
      <c r="E164" s="129"/>
    </row>
    <row r="165" ht="15">
      <c r="E165" s="129"/>
    </row>
    <row r="166" ht="15">
      <c r="E166" s="129"/>
    </row>
    <row r="167" ht="15">
      <c r="E167" s="129"/>
    </row>
    <row r="168" ht="15">
      <c r="E168" s="129"/>
    </row>
    <row r="169" ht="15">
      <c r="E169" s="129"/>
    </row>
    <row r="170" ht="15">
      <c r="E170" s="129"/>
    </row>
    <row r="171" ht="15">
      <c r="E171" s="129"/>
    </row>
    <row r="172" ht="15">
      <c r="E172" s="129"/>
    </row>
    <row r="173" ht="15">
      <c r="E173" s="129"/>
    </row>
    <row r="174" ht="15">
      <c r="E174" s="129"/>
    </row>
    <row r="175" ht="15">
      <c r="E175" s="129"/>
    </row>
    <row r="176" ht="15">
      <c r="E176" s="129"/>
    </row>
    <row r="177" ht="15">
      <c r="E177" s="129"/>
    </row>
    <row r="178" ht="15">
      <c r="E178" s="129"/>
    </row>
    <row r="179" ht="15">
      <c r="E179" s="129"/>
    </row>
    <row r="180" ht="15">
      <c r="E180" s="129"/>
    </row>
  </sheetData>
  <mergeCells count="33">
    <mergeCell ref="F10:G11"/>
    <mergeCell ref="J14:K16"/>
    <mergeCell ref="F18:G19"/>
    <mergeCell ref="L23:M24"/>
    <mergeCell ref="F26:G27"/>
    <mergeCell ref="J30:K32"/>
    <mergeCell ref="F34:G35"/>
    <mergeCell ref="N39:O40"/>
    <mergeCell ref="F42:G43"/>
    <mergeCell ref="J46:K48"/>
    <mergeCell ref="F50:G51"/>
    <mergeCell ref="L55:M56"/>
    <mergeCell ref="F58:G59"/>
    <mergeCell ref="J62:K64"/>
    <mergeCell ref="F66:G67"/>
    <mergeCell ref="F74:G75"/>
    <mergeCell ref="J78:K80"/>
    <mergeCell ref="F82:G83"/>
    <mergeCell ref="L87:M88"/>
    <mergeCell ref="F90:G91"/>
    <mergeCell ref="J94:K96"/>
    <mergeCell ref="F98:G99"/>
    <mergeCell ref="N103:O104"/>
    <mergeCell ref="F106:G107"/>
    <mergeCell ref="J110:K112"/>
    <mergeCell ref="F114:G115"/>
    <mergeCell ref="L119:M120"/>
    <mergeCell ref="F122:G123"/>
    <mergeCell ref="J126:K128"/>
    <mergeCell ref="N129:O130"/>
    <mergeCell ref="F130:G131"/>
    <mergeCell ref="P131:Q132"/>
    <mergeCell ref="N132:O133"/>
  </mergeCells>
  <conditionalFormatting sqref="H11 H59 H43 H51 H35 H27 H19 H67 L87 L23 L55 N39 L119 H131 N68 H75 H123 H107 H115 H99 H91 H83 N103">
    <cfRule type="expression" priority="1" dxfId="1" stopIfTrue="1">
      <formula>AND($N$2="CU",H11="Umpire")</formula>
    </cfRule>
    <cfRule type="expression" priority="2" dxfId="2" stopIfTrue="1">
      <formula>AND($N$2="CU",H11&lt;&gt;"Umpire",I11&lt;&gt;"")</formula>
    </cfRule>
    <cfRule type="expression" priority="3" dxfId="3" stopIfTrue="1">
      <formula>AND($N$2="CU",H11&lt;&gt;"Umpire")</formula>
    </cfRule>
  </conditionalFormatting>
  <conditionalFormatting sqref="L14 L30 L46 L62 N22 N54 P38 J10 J18 J26 J34 J42 J50 J58 J66 L78 L94 L110 L126 N86 N118 P102 J74 J82 J90 J98 J106 J114 J122 J130 N65 P67">
    <cfRule type="expression" priority="4" dxfId="0" stopIfTrue="1">
      <formula>I11="as"</formula>
    </cfRule>
    <cfRule type="expression" priority="5" dxfId="0" stopIfTrue="1">
      <formula>I11="bs"</formula>
    </cfRule>
  </conditionalFormatting>
  <conditionalFormatting sqref="L15 L31 L47 L63 N23 N55 P39 J11 J19 J27 J35 J43 J51 J59 J67 L79 L95 L111 L127 N87 N119 P103 J75 J83 J91 J99 J107 J115 J123 J131 N66 P68">
    <cfRule type="expression" priority="6" dxfId="0" stopIfTrue="1">
      <formula>I11="as"</formula>
    </cfRule>
    <cfRule type="expression" priority="7" dxfId="0" stopIfTrue="1">
      <formula>I11="bs"</formula>
    </cfRule>
  </conditionalFormatting>
  <conditionalFormatting sqref="B72 B76 B80 B84 B88 B92 B96 B100 B104 B108 B112 B116 B120 B124 B128 B132 B8 B12 B16 B20 B24 B28 B32 B36 B40 B44 B48 B52 B56 B60 B64 B68">
    <cfRule type="cellIs" priority="8" dxfId="6" operator="equal" stopIfTrue="1">
      <formula>"DA"</formula>
    </cfRule>
  </conditionalFormatting>
  <conditionalFormatting sqref="I75 I83 I91 I99 I107 I115 I123 I131 O68 I51 I35 I27 I43 I59 I67 I11 I19">
    <cfRule type="expression" priority="9" dxfId="7" stopIfTrue="1">
      <formula>$N$2="CU"</formula>
    </cfRule>
  </conditionalFormatting>
  <conditionalFormatting sqref="E72 E64 E80 E84 E88 E92 E76 E100 E104 E96 E112 E116 E120 E108 E68 E132 E8 E12 E128 E20 E24 E28 E16 E36 E40 E32 E48 E52 E56 E60 E44 E124">
    <cfRule type="cellIs" priority="10" dxfId="5" operator="equal" stopIfTrue="1">
      <formula>"Bye"</formula>
    </cfRule>
  </conditionalFormatting>
  <conditionalFormatting sqref="D72 D76 D80 D84 D88 D92 D96 D100 D104 D108 D112 D116 D120 D124 D128 D132 D8 D12 D16 D20 D24 D28 D32 D36 D40 D44 D48 D52 D56 D60 D64 D68">
    <cfRule type="cellIs" priority="11" dxfId="8" operator="lessThan" stopIfTrue="1">
      <formula>9</formula>
    </cfRule>
  </conditionalFormatting>
  <conditionalFormatting sqref="N69">
    <cfRule type="expression" priority="12" dxfId="0" stopIfTrue="1">
      <formula>#REF!="as"</formula>
    </cfRule>
    <cfRule type="expression" priority="13" dxfId="0" stopIfTrue="1">
      <formula>#REF!="bs"</formula>
    </cfRule>
  </conditionalFormatting>
  <dataValidations count="1">
    <dataValidation type="list" allowBlank="1" showInputMessage="1" sqref="N39 J94 J78 J14 H75 H107 H83 H123 H91 H115 H99 H131 L87 L119 J126 H43 H19 H59 H27 H51 H35 H67 J46 J62 L55 L23 N68 H11 J110 J30 N103">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T172"/>
  <sheetViews>
    <sheetView showGridLines="0" workbookViewId="0" topLeftCell="A1">
      <selection activeCell="R17" sqref="R17"/>
    </sheetView>
  </sheetViews>
  <sheetFormatPr defaultColWidth="9.00390625" defaultRowHeight="16.5"/>
  <cols>
    <col min="1" max="1" width="2.125" style="2" customWidth="1"/>
    <col min="2" max="3" width="2.75390625" style="2" customWidth="1"/>
    <col min="4" max="4" width="0.6171875" style="2" customWidth="1"/>
    <col min="5" max="7" width="7.25390625" style="2" customWidth="1"/>
    <col min="8" max="8" width="4.625" style="2" customWidth="1"/>
    <col min="9" max="9" width="0.6171875" style="3" customWidth="1"/>
    <col min="10" max="10" width="7.375" style="141" customWidth="1"/>
    <col min="11" max="11" width="7.375" style="142" customWidth="1"/>
    <col min="12" max="12" width="7.375" style="141" customWidth="1"/>
    <col min="13" max="13" width="7.375" style="143" customWidth="1"/>
    <col min="14" max="14" width="7.375" style="141" customWidth="1"/>
    <col min="15" max="15" width="7.375" style="142" customWidth="1"/>
    <col min="16" max="16" width="9.875" style="141" customWidth="1"/>
    <col min="17" max="17" width="0.5" style="143" customWidth="1"/>
    <col min="18" max="18" width="9.00390625" style="2" customWidth="1"/>
    <col min="19" max="19" width="7.625" style="2" customWidth="1"/>
    <col min="20" max="20" width="7.75390625" style="2" hidden="1" customWidth="1"/>
    <col min="21" max="21" width="5.00390625" style="2" customWidth="1"/>
    <col min="22" max="16384" width="9.00390625" style="2" customWidth="1"/>
  </cols>
  <sheetData>
    <row r="1" spans="1:17" s="249" customFormat="1" ht="18">
      <c r="A1" s="109" t="s">
        <v>591</v>
      </c>
      <c r="I1" s="250"/>
      <c r="J1" s="251"/>
      <c r="K1" s="252"/>
      <c r="L1" s="251"/>
      <c r="M1" s="253"/>
      <c r="N1" s="251"/>
      <c r="O1" s="252"/>
      <c r="P1" s="251"/>
      <c r="Q1" s="253"/>
    </row>
    <row r="2" spans="1:17" s="114" customFormat="1" ht="15" customHeight="1">
      <c r="A2" s="5" t="str">
        <f>'[5]Week SetUp'!$A$6</f>
        <v>99年宏凱盃</v>
      </c>
      <c r="I2" s="144"/>
      <c r="J2" s="145"/>
      <c r="K2" s="146"/>
      <c r="L2" s="145"/>
      <c r="M2" s="146"/>
      <c r="N2" s="146"/>
      <c r="O2" s="146"/>
      <c r="P2" s="147"/>
      <c r="Q2" s="148"/>
    </row>
    <row r="3" spans="1:17" s="118" customFormat="1" ht="15" customHeight="1">
      <c r="A3" s="14" t="str">
        <f>'[5]Week SetUp'!$A$8</f>
        <v>全國壯年網球排名錦標賽</v>
      </c>
      <c r="B3" s="149"/>
      <c r="F3" s="116"/>
      <c r="I3" s="150"/>
      <c r="J3" s="145"/>
      <c r="K3" s="151"/>
      <c r="L3" s="145"/>
      <c r="M3" s="151"/>
      <c r="N3" s="152"/>
      <c r="O3" s="151"/>
      <c r="P3" s="152"/>
      <c r="Q3" s="151"/>
    </row>
    <row r="4" spans="1:17" s="24" customFormat="1" ht="10.5" customHeight="1">
      <c r="A4" s="153" t="s">
        <v>170</v>
      </c>
      <c r="B4" s="153"/>
      <c r="C4" s="153"/>
      <c r="D4" s="153"/>
      <c r="E4" s="154"/>
      <c r="F4" s="153" t="s">
        <v>171</v>
      </c>
      <c r="G4" s="154"/>
      <c r="H4" s="153"/>
      <c r="I4" s="155"/>
      <c r="J4" s="19"/>
      <c r="K4" s="22"/>
      <c r="L4" s="156"/>
      <c r="M4" s="157"/>
      <c r="N4" s="158"/>
      <c r="O4" s="159"/>
      <c r="P4" s="160"/>
      <c r="Q4" s="161" t="s">
        <v>172</v>
      </c>
    </row>
    <row r="5" spans="1:17" s="32" customFormat="1" ht="11.25" customHeight="1" thickBot="1">
      <c r="A5" s="25" t="str">
        <f>'[5]Week SetUp'!$A$10</f>
        <v>2010/11/13-15</v>
      </c>
      <c r="B5" s="25"/>
      <c r="C5" s="25"/>
      <c r="D5" s="162"/>
      <c r="E5" s="162"/>
      <c r="F5" s="26" t="str">
        <f>'[5]Week SetUp'!$C$10</f>
        <v>台中市</v>
      </c>
      <c r="G5" s="163"/>
      <c r="H5" s="162"/>
      <c r="I5" s="164"/>
      <c r="J5" s="29"/>
      <c r="K5" s="28"/>
      <c r="L5" s="165"/>
      <c r="M5" s="166"/>
      <c r="N5" s="167"/>
      <c r="O5" s="166"/>
      <c r="P5" s="167"/>
      <c r="Q5" s="31" t="str">
        <f>'[5]Week SetUp'!$E$10</f>
        <v>王正松</v>
      </c>
    </row>
    <row r="6" spans="1:17" s="37" customFormat="1" ht="9.75">
      <c r="A6" s="168"/>
      <c r="B6" s="169" t="s">
        <v>100</v>
      </c>
      <c r="C6" s="170" t="s">
        <v>101</v>
      </c>
      <c r="D6" s="169"/>
      <c r="E6" s="171" t="s">
        <v>102</v>
      </c>
      <c r="F6" s="171"/>
      <c r="G6" s="154"/>
      <c r="H6" s="171"/>
      <c r="I6" s="172"/>
      <c r="J6" s="170" t="s">
        <v>133</v>
      </c>
      <c r="K6" s="173"/>
      <c r="L6" s="170" t="s">
        <v>153</v>
      </c>
      <c r="M6" s="173"/>
      <c r="N6" s="170" t="s">
        <v>103</v>
      </c>
      <c r="O6" s="173"/>
      <c r="P6" s="170" t="s">
        <v>104</v>
      </c>
      <c r="Q6" s="157"/>
    </row>
    <row r="7" spans="1:17" s="37" customFormat="1" ht="3.75" customHeight="1" thickBot="1">
      <c r="A7" s="174"/>
      <c r="B7" s="175"/>
      <c r="C7" s="40"/>
      <c r="D7" s="175"/>
      <c r="E7" s="176"/>
      <c r="F7" s="176"/>
      <c r="G7" s="177"/>
      <c r="H7" s="176"/>
      <c r="I7" s="178"/>
      <c r="J7" s="40"/>
      <c r="K7" s="179"/>
      <c r="L7" s="40"/>
      <c r="M7" s="179"/>
      <c r="N7" s="40"/>
      <c r="O7" s="179"/>
      <c r="P7" s="40"/>
      <c r="Q7" s="180"/>
    </row>
    <row r="8" spans="1:20" s="186" customFormat="1" ht="12.75" customHeight="1">
      <c r="A8" s="181">
        <v>1</v>
      </c>
      <c r="B8" s="46" t="s">
        <v>106</v>
      </c>
      <c r="C8" s="46">
        <f>IF($D8="","",VLOOKUP($D8,'[5]男雙 Prep'!$A$7:$V$39,21))</f>
        <v>10</v>
      </c>
      <c r="D8" s="47">
        <v>1</v>
      </c>
      <c r="E8" s="48" t="str">
        <f>UPPER(IF($D8="","",VLOOKUP($D8,'[5]男雙 Prep'!$A$7:$V$39,2)))</f>
        <v>葉錦德</v>
      </c>
      <c r="F8" s="46"/>
      <c r="G8" s="75"/>
      <c r="H8" s="46" t="str">
        <f>IF($D8="","",VLOOKUP($D8,'[5]男雙 Prep'!$A$7:$V$39,4))</f>
        <v>高雄市</v>
      </c>
      <c r="I8" s="182"/>
      <c r="J8" s="183"/>
      <c r="K8" s="184"/>
      <c r="L8" s="183"/>
      <c r="M8" s="185" t="s">
        <v>425</v>
      </c>
      <c r="N8" s="183"/>
      <c r="O8" s="184"/>
      <c r="P8" s="183"/>
      <c r="Q8" s="224"/>
      <c r="R8" s="185"/>
      <c r="T8" s="58" t="e">
        <f>#REF!</f>
        <v>#REF!</v>
      </c>
    </row>
    <row r="9" spans="1:20" s="186" customFormat="1" ht="12.75" customHeight="1">
      <c r="A9" s="181"/>
      <c r="B9" s="95"/>
      <c r="C9" s="95"/>
      <c r="D9" s="95"/>
      <c r="E9" s="48" t="str">
        <f>UPPER(IF($D8="","",VLOOKUP($D8,'[5]男雙 Prep'!$A$7:$V$39,7)))</f>
        <v>葉錦祥</v>
      </c>
      <c r="F9" s="46"/>
      <c r="G9" s="75"/>
      <c r="H9" s="46" t="str">
        <f>IF($D8="","",VLOOKUP($D8,'[5]男雙 Prep'!$A$7:$V$39,9))</f>
        <v>高雄市</v>
      </c>
      <c r="I9" s="225"/>
      <c r="J9" s="77">
        <f>IF(I9="a",E8,IF(I9="b",E10,""))</f>
      </c>
      <c r="K9" s="188"/>
      <c r="L9" s="183"/>
      <c r="M9" s="70" t="s">
        <v>340</v>
      </c>
      <c r="N9" s="183"/>
      <c r="O9" s="184"/>
      <c r="P9" s="183"/>
      <c r="Q9" s="53"/>
      <c r="R9" s="185"/>
      <c r="T9" s="64" t="e">
        <f>#REF!</f>
        <v>#REF!</v>
      </c>
    </row>
    <row r="10" spans="1:20" s="186" customFormat="1" ht="12.75" customHeight="1">
      <c r="A10" s="181"/>
      <c r="B10" s="95"/>
      <c r="C10" s="95"/>
      <c r="D10" s="95"/>
      <c r="E10" s="140"/>
      <c r="F10" s="280"/>
      <c r="G10" s="280"/>
      <c r="H10" s="77"/>
      <c r="I10" s="189"/>
      <c r="J10" s="190">
        <f>UPPER(IF(OR(I11="a",I11="as"),E8,IF(OR(I11="b",I11="bs"),E12,)))</f>
      </c>
      <c r="K10" s="191"/>
      <c r="L10" s="183"/>
      <c r="M10" s="184"/>
      <c r="N10" s="183"/>
      <c r="O10" s="184"/>
      <c r="P10" s="183"/>
      <c r="Q10" s="53"/>
      <c r="R10" s="185"/>
      <c r="T10" s="64" t="e">
        <f>#REF!</f>
        <v>#REF!</v>
      </c>
    </row>
    <row r="11" spans="1:20" s="186" customFormat="1" ht="12.75" customHeight="1">
      <c r="A11" s="181"/>
      <c r="B11" s="59"/>
      <c r="C11" s="59"/>
      <c r="D11" s="59"/>
      <c r="E11" s="192"/>
      <c r="F11" s="282"/>
      <c r="G11" s="282"/>
      <c r="H11" s="61" t="s">
        <v>13</v>
      </c>
      <c r="I11" s="226"/>
      <c r="J11" s="194">
        <f>UPPER(IF(OR(I11="a",I11="as"),E9,IF(OR(I11="b",I11="bs"),E13,)))</f>
      </c>
      <c r="K11" s="227"/>
      <c r="L11" s="77"/>
      <c r="M11" s="188"/>
      <c r="N11" s="183"/>
      <c r="O11" s="184"/>
      <c r="P11" s="183"/>
      <c r="Q11" s="53"/>
      <c r="R11" s="185"/>
      <c r="T11" s="64" t="e">
        <f>#REF!</f>
        <v>#REF!</v>
      </c>
    </row>
    <row r="12" spans="1:20" s="186" customFormat="1" ht="12.75" customHeight="1">
      <c r="A12" s="181">
        <v>2</v>
      </c>
      <c r="B12" s="46">
        <f>IF($D12="","",VLOOKUP($D12,'[5]男雙 Prep'!$A$7:$V$39,20))</f>
      </c>
      <c r="C12" s="46">
        <f>IF($D12="","",VLOOKUP($D12,'[5]男雙 Prep'!$A$7:$V$39,21))</f>
      </c>
      <c r="D12" s="47"/>
      <c r="E12" s="48" t="s">
        <v>157</v>
      </c>
      <c r="F12" s="46">
        <f>IF($D12="","",VLOOKUP($D12,'[5]男雙 Prep'!$A$7:$V$39,3))</f>
      </c>
      <c r="G12" s="75"/>
      <c r="H12" s="46">
        <f>IF($D12="","",VLOOKUP($D12,'[5]男雙 Prep'!$A$7:$V$39,4))</f>
      </c>
      <c r="I12" s="196"/>
      <c r="J12" s="77"/>
      <c r="K12" s="197"/>
      <c r="L12" s="98"/>
      <c r="M12" s="191"/>
      <c r="N12" s="183"/>
      <c r="O12" s="184"/>
      <c r="P12" s="183"/>
      <c r="Q12" s="53"/>
      <c r="R12" s="185"/>
      <c r="T12" s="64" t="e">
        <f>#REF!</f>
        <v>#REF!</v>
      </c>
    </row>
    <row r="13" spans="1:20" s="186" customFormat="1" ht="12.75" customHeight="1">
      <c r="A13" s="181"/>
      <c r="B13" s="95"/>
      <c r="C13" s="95"/>
      <c r="D13" s="95"/>
      <c r="E13" s="48" t="s">
        <v>157</v>
      </c>
      <c r="F13" s="46">
        <f>IF($D12="","",VLOOKUP($D12,'[5]男雙 Prep'!$A$7:$V$39,8))</f>
      </c>
      <c r="G13" s="75"/>
      <c r="H13" s="46">
        <f>IF($D12="","",VLOOKUP($D12,'[5]男雙 Prep'!$A$7:$V$39,9))</f>
      </c>
      <c r="I13" s="225"/>
      <c r="J13" s="77"/>
      <c r="K13" s="197"/>
      <c r="L13" s="198"/>
      <c r="M13" s="228"/>
      <c r="N13" s="183"/>
      <c r="O13" s="184"/>
      <c r="P13" s="183"/>
      <c r="Q13" s="53"/>
      <c r="R13" s="185"/>
      <c r="T13" s="64" t="e">
        <f>#REF!</f>
        <v>#REF!</v>
      </c>
    </row>
    <row r="14" spans="1:20" s="186" customFormat="1" ht="6.75" customHeight="1">
      <c r="A14" s="181"/>
      <c r="B14" s="95"/>
      <c r="C14" s="95"/>
      <c r="D14" s="200"/>
      <c r="E14" s="140"/>
      <c r="F14" s="77"/>
      <c r="G14" s="76"/>
      <c r="H14" s="77"/>
      <c r="I14" s="201"/>
      <c r="J14" s="282" t="s">
        <v>520</v>
      </c>
      <c r="K14" s="283"/>
      <c r="L14" s="190">
        <f>UPPER(IF(OR(K15="a",K15="as"),J10,IF(OR(K15="b",K15="bs"),J18,)))</f>
      </c>
      <c r="M14" s="188"/>
      <c r="N14" s="183"/>
      <c r="O14" s="184"/>
      <c r="P14" s="183"/>
      <c r="Q14" s="53"/>
      <c r="R14" s="185"/>
      <c r="T14" s="64" t="e">
        <f>#REF!</f>
        <v>#REF!</v>
      </c>
    </row>
    <row r="15" spans="1:20" s="186" customFormat="1" ht="6.75" customHeight="1">
      <c r="A15" s="181"/>
      <c r="B15" s="59"/>
      <c r="C15" s="59"/>
      <c r="D15" s="69"/>
      <c r="E15" s="192"/>
      <c r="F15" s="183"/>
      <c r="G15" s="203"/>
      <c r="H15" s="183"/>
      <c r="I15" s="204"/>
      <c r="J15" s="282"/>
      <c r="K15" s="283"/>
      <c r="L15" s="194">
        <f>UPPER(IF(OR(K15="a",K15="as"),J11,IF(OR(K15="b",K15="bs"),J19,)))</f>
      </c>
      <c r="M15" s="227"/>
      <c r="N15" s="77"/>
      <c r="O15" s="188"/>
      <c r="P15" s="183"/>
      <c r="Q15" s="53"/>
      <c r="R15" s="185"/>
      <c r="T15" s="64" t="e">
        <f>#REF!</f>
        <v>#REF!</v>
      </c>
    </row>
    <row r="16" spans="1:20" s="186" customFormat="1" ht="12.75" customHeight="1">
      <c r="A16" s="181">
        <v>3</v>
      </c>
      <c r="B16" s="46">
        <f>IF($D16="","",VLOOKUP($D16,'[5]男雙 Prep'!$A$7:$V$39,20))</f>
      </c>
      <c r="C16" s="46">
        <f>IF($D16="","",VLOOKUP($D16,'[5]男雙 Prep'!$A$7:$V$39,21))</f>
      </c>
      <c r="D16" s="47"/>
      <c r="E16" s="48" t="s">
        <v>157</v>
      </c>
      <c r="F16" s="46">
        <f>IF($D16="","",VLOOKUP($D16,'[5]男雙 Prep'!$A$7:$V$39,3))</f>
      </c>
      <c r="G16" s="75"/>
      <c r="H16" s="46">
        <f>IF($D16="","",VLOOKUP($D16,'[5]男雙 Prep'!$A$7:$V$39,4))</f>
      </c>
      <c r="I16" s="182"/>
      <c r="J16" s="282"/>
      <c r="K16" s="283"/>
      <c r="L16" s="183"/>
      <c r="M16" s="197"/>
      <c r="N16" s="98"/>
      <c r="O16" s="188"/>
      <c r="P16" s="183"/>
      <c r="Q16" s="53"/>
      <c r="R16" s="185"/>
      <c r="T16" s="64" t="e">
        <f>#REF!</f>
        <v>#REF!</v>
      </c>
    </row>
    <row r="17" spans="1:20" s="186" customFormat="1" ht="12.75" customHeight="1" thickBot="1">
      <c r="A17" s="181"/>
      <c r="B17" s="95"/>
      <c r="C17" s="95"/>
      <c r="D17" s="95"/>
      <c r="E17" s="48" t="s">
        <v>157</v>
      </c>
      <c r="F17" s="46">
        <f>IF($D16="","",VLOOKUP($D16,'[5]男雙 Prep'!$A$7:$V$39,8))</f>
      </c>
      <c r="G17" s="75"/>
      <c r="H17" s="46">
        <f>IF($D16="","",VLOOKUP($D16,'[5]男雙 Prep'!$A$7:$V$39,9))</f>
      </c>
      <c r="I17" s="225"/>
      <c r="J17" s="77">
        <f>IF(I17="a",E16,IF(I17="b",E18,""))</f>
      </c>
      <c r="K17" s="197"/>
      <c r="L17" s="183"/>
      <c r="M17" s="197"/>
      <c r="N17" s="77"/>
      <c r="O17" s="188"/>
      <c r="P17" s="183"/>
      <c r="Q17" s="53"/>
      <c r="R17" s="185"/>
      <c r="T17" s="84" t="e">
        <f>#REF!</f>
        <v>#REF!</v>
      </c>
    </row>
    <row r="18" spans="1:18" s="186" customFormat="1" ht="12.75" customHeight="1">
      <c r="A18" s="181"/>
      <c r="B18" s="95"/>
      <c r="C18" s="95"/>
      <c r="D18" s="200"/>
      <c r="E18" s="140"/>
      <c r="F18" s="280"/>
      <c r="G18" s="280"/>
      <c r="H18" s="77"/>
      <c r="I18" s="189"/>
      <c r="J18" s="190">
        <f>UPPER(IF(OR(I19="a",I19="as"),E16,IF(OR(I19="b",I19="bs"),E20,)))</f>
      </c>
      <c r="K18" s="205"/>
      <c r="L18" s="183"/>
      <c r="M18" s="197"/>
      <c r="N18" s="77"/>
      <c r="O18" s="188"/>
      <c r="P18" s="183"/>
      <c r="Q18" s="53"/>
      <c r="R18" s="185"/>
    </row>
    <row r="19" spans="1:18" s="186" customFormat="1" ht="12.75" customHeight="1">
      <c r="A19" s="181"/>
      <c r="B19" s="59"/>
      <c r="C19" s="59"/>
      <c r="D19" s="69"/>
      <c r="E19" s="192"/>
      <c r="F19" s="282"/>
      <c r="G19" s="282"/>
      <c r="H19" s="61" t="s">
        <v>13</v>
      </c>
      <c r="I19" s="226"/>
      <c r="J19" s="194">
        <f>UPPER(IF(OR(I19="a",I19="as"),E17,IF(OR(I19="b",I19="bs"),E21,)))</f>
      </c>
      <c r="K19" s="229"/>
      <c r="L19" s="77"/>
      <c r="M19" s="197"/>
      <c r="N19" s="77"/>
      <c r="O19" s="188"/>
      <c r="P19" s="183"/>
      <c r="Q19" s="53"/>
      <c r="R19" s="185"/>
    </row>
    <row r="20" spans="1:18" s="186" customFormat="1" ht="12.75" customHeight="1">
      <c r="A20" s="181">
        <v>4</v>
      </c>
      <c r="B20" s="46"/>
      <c r="C20" s="46"/>
      <c r="D20" s="47">
        <v>10</v>
      </c>
      <c r="E20" s="48" t="str">
        <f>UPPER(IF($D20="","",VLOOKUP($D20,'[5]男雙 Prep'!$A$7:$V$39,2)))</f>
        <v>張天和</v>
      </c>
      <c r="F20" s="46"/>
      <c r="G20" s="75"/>
      <c r="H20" s="46" t="str">
        <f>IF($D20="","",VLOOKUP($D20,'[5]男雙 Prep'!$A$7:$V$39,4))</f>
        <v>台中市</v>
      </c>
      <c r="I20" s="196"/>
      <c r="J20" s="77"/>
      <c r="K20" s="188"/>
      <c r="L20" s="98"/>
      <c r="M20" s="205"/>
      <c r="N20" s="77"/>
      <c r="O20" s="188"/>
      <c r="P20" s="183"/>
      <c r="Q20" s="53"/>
      <c r="R20" s="185"/>
    </row>
    <row r="21" spans="1:18" s="186" customFormat="1" ht="12.75" customHeight="1">
      <c r="A21" s="181"/>
      <c r="B21" s="95"/>
      <c r="C21" s="95"/>
      <c r="D21" s="95"/>
      <c r="E21" s="48" t="str">
        <f>UPPER(IF($D20="","",VLOOKUP($D20,'[5]男雙 Prep'!$A$7:$V$39,7)))</f>
        <v>蔡晉昇</v>
      </c>
      <c r="F21" s="46"/>
      <c r="G21" s="75"/>
      <c r="H21" s="46" t="str">
        <f>IF($D20="","",VLOOKUP($D20,'[5]男雙 Prep'!$A$7:$V$39,9))</f>
        <v>台中市</v>
      </c>
      <c r="I21" s="225"/>
      <c r="J21" s="77"/>
      <c r="K21" s="188"/>
      <c r="L21" s="198"/>
      <c r="M21" s="230"/>
      <c r="N21" s="77"/>
      <c r="O21" s="188"/>
      <c r="P21" s="183"/>
      <c r="Q21" s="53"/>
      <c r="R21" s="185"/>
    </row>
    <row r="22" spans="1:18" s="186" customFormat="1" ht="6.75" customHeight="1">
      <c r="A22" s="181"/>
      <c r="B22" s="95"/>
      <c r="C22" s="95"/>
      <c r="D22" s="95"/>
      <c r="E22" s="140"/>
      <c r="F22" s="77"/>
      <c r="G22" s="76"/>
      <c r="H22" s="77"/>
      <c r="I22" s="201"/>
      <c r="J22" s="183"/>
      <c r="K22" s="184"/>
      <c r="L22" s="77"/>
      <c r="M22" s="202"/>
      <c r="N22" s="190">
        <f>UPPER(IF(OR(M23="a",M23="as"),L14,IF(OR(M23="b",M23="bs"),L30,)))</f>
      </c>
      <c r="O22" s="188"/>
      <c r="P22" s="183"/>
      <c r="Q22" s="53"/>
      <c r="R22" s="185"/>
    </row>
    <row r="23" spans="1:18" s="186" customFormat="1" ht="6.75" customHeight="1">
      <c r="A23" s="181"/>
      <c r="B23" s="59"/>
      <c r="C23" s="59"/>
      <c r="D23" s="59"/>
      <c r="E23" s="192"/>
      <c r="F23" s="183"/>
      <c r="G23" s="203"/>
      <c r="H23" s="183"/>
      <c r="I23" s="204"/>
      <c r="J23" s="183"/>
      <c r="K23" s="184"/>
      <c r="L23" s="282" t="s">
        <v>524</v>
      </c>
      <c r="M23" s="283"/>
      <c r="N23" s="194">
        <f>UPPER(IF(OR(M23="a",M23="as"),L15,IF(OR(M23="b",M23="bs"),L31,)))</f>
      </c>
      <c r="O23" s="227"/>
      <c r="P23" s="77"/>
      <c r="Q23" s="123"/>
      <c r="R23" s="185"/>
    </row>
    <row r="24" spans="1:18" s="186" customFormat="1" ht="12.75" customHeight="1">
      <c r="A24" s="181">
        <v>5</v>
      </c>
      <c r="B24" s="46"/>
      <c r="C24" s="46"/>
      <c r="D24" s="47">
        <v>15</v>
      </c>
      <c r="E24" s="48" t="str">
        <f>UPPER(IF($D24="","",VLOOKUP($D24,'[5]男雙 Prep'!$A$7:$V$39,2)))</f>
        <v>尹大明</v>
      </c>
      <c r="F24" s="46"/>
      <c r="G24" s="75"/>
      <c r="H24" s="46" t="str">
        <f>IF($D24="","",VLOOKUP($D24,'[5]男雙 Prep'!$A$7:$V$39,4))</f>
        <v>桃園縣</v>
      </c>
      <c r="I24" s="182"/>
      <c r="J24" s="183"/>
      <c r="K24" s="184"/>
      <c r="L24" s="282"/>
      <c r="M24" s="283"/>
      <c r="N24" s="183"/>
      <c r="O24" s="197"/>
      <c r="P24" s="183"/>
      <c r="Q24" s="123"/>
      <c r="R24" s="185"/>
    </row>
    <row r="25" spans="1:18" s="186" customFormat="1" ht="12.75" customHeight="1">
      <c r="A25" s="181"/>
      <c r="B25" s="95"/>
      <c r="C25" s="95"/>
      <c r="D25" s="95"/>
      <c r="E25" s="48" t="str">
        <f>UPPER(IF($D24="","",VLOOKUP($D24,'[5]男雙 Prep'!$A$7:$V$39,7)))</f>
        <v>葉嘉荃</v>
      </c>
      <c r="F25" s="46"/>
      <c r="G25" s="75"/>
      <c r="H25" s="46" t="str">
        <f>IF($D24="","",VLOOKUP($D24,'[5]男雙 Prep'!$A$7:$V$39,9))</f>
        <v>桃園縣</v>
      </c>
      <c r="I25" s="225"/>
      <c r="J25" s="77">
        <f>IF(I25="a",E24,IF(I25="b",E26,""))</f>
      </c>
      <c r="K25" s="188"/>
      <c r="L25" s="183"/>
      <c r="M25" s="197"/>
      <c r="N25" s="183"/>
      <c r="O25" s="197"/>
      <c r="P25" s="183"/>
      <c r="Q25" s="123"/>
      <c r="R25" s="185"/>
    </row>
    <row r="26" spans="1:18" s="186" customFormat="1" ht="12.75" customHeight="1">
      <c r="A26" s="181"/>
      <c r="B26" s="95"/>
      <c r="C26" s="95"/>
      <c r="D26" s="95"/>
      <c r="E26" s="140"/>
      <c r="F26" s="280" t="s">
        <v>518</v>
      </c>
      <c r="G26" s="280"/>
      <c r="H26" s="77"/>
      <c r="I26" s="189"/>
      <c r="J26" s="190">
        <f>UPPER(IF(OR(I27="a",I27="as"),E24,IF(OR(I27="b",I27="bs"),E28,)))</f>
      </c>
      <c r="K26" s="191"/>
      <c r="L26" s="183"/>
      <c r="M26" s="197"/>
      <c r="N26" s="183"/>
      <c r="O26" s="197"/>
      <c r="P26" s="183"/>
      <c r="Q26" s="123"/>
      <c r="R26" s="185"/>
    </row>
    <row r="27" spans="1:18" s="186" customFormat="1" ht="12.75" customHeight="1">
      <c r="A27" s="181"/>
      <c r="B27" s="59"/>
      <c r="C27" s="59"/>
      <c r="D27" s="59"/>
      <c r="E27" s="192"/>
      <c r="F27" s="282"/>
      <c r="G27" s="282"/>
      <c r="H27" s="61" t="s">
        <v>13</v>
      </c>
      <c r="I27" s="226"/>
      <c r="J27" s="194">
        <f>UPPER(IF(OR(I27="a",I27="as"),E25,IF(OR(I27="b",I27="bs"),E29,)))</f>
      </c>
      <c r="K27" s="227"/>
      <c r="L27" s="77"/>
      <c r="M27" s="197"/>
      <c r="N27" s="183"/>
      <c r="O27" s="197"/>
      <c r="P27" s="183"/>
      <c r="Q27" s="123"/>
      <c r="R27" s="185"/>
    </row>
    <row r="28" spans="1:18" s="186" customFormat="1" ht="12.75" customHeight="1">
      <c r="A28" s="181">
        <v>6</v>
      </c>
      <c r="B28" s="46"/>
      <c r="C28" s="46"/>
      <c r="D28" s="47">
        <v>13</v>
      </c>
      <c r="E28" s="48" t="str">
        <f>UPPER(IF($D28="","",VLOOKUP($D28,'[5]男雙 Prep'!$A$7:$V$39,2)))</f>
        <v>周志昌</v>
      </c>
      <c r="F28" s="46"/>
      <c r="G28" s="75"/>
      <c r="H28" s="46" t="str">
        <f>IF($D28="","",VLOOKUP($D28,'[5]男雙 Prep'!$A$7:$V$39,4))</f>
        <v>台中市</v>
      </c>
      <c r="I28" s="196"/>
      <c r="J28" s="77"/>
      <c r="K28" s="197"/>
      <c r="L28" s="98"/>
      <c r="M28" s="205"/>
      <c r="N28" s="183"/>
      <c r="O28" s="197"/>
      <c r="P28" s="183"/>
      <c r="Q28" s="123"/>
      <c r="R28" s="185"/>
    </row>
    <row r="29" spans="1:18" s="186" customFormat="1" ht="12.75" customHeight="1">
      <c r="A29" s="181"/>
      <c r="B29" s="95"/>
      <c r="C29" s="95"/>
      <c r="D29" s="95"/>
      <c r="E29" s="48" t="str">
        <f>UPPER(IF($D28="","",VLOOKUP($D28,'[5]男雙 Prep'!$A$7:$V$39,7)))</f>
        <v>鄧穩貴</v>
      </c>
      <c r="F29" s="46"/>
      <c r="G29" s="75"/>
      <c r="H29" s="46" t="str">
        <f>IF($D28="","",VLOOKUP($D28,'[5]男雙 Prep'!$A$7:$V$39,9))</f>
        <v>台中市</v>
      </c>
      <c r="I29" s="225"/>
      <c r="J29" s="77"/>
      <c r="K29" s="197"/>
      <c r="L29" s="198"/>
      <c r="M29" s="230"/>
      <c r="N29" s="183"/>
      <c r="O29" s="197"/>
      <c r="P29" s="183"/>
      <c r="Q29" s="123"/>
      <c r="R29" s="185"/>
    </row>
    <row r="30" spans="1:18" s="186" customFormat="1" ht="6.75" customHeight="1">
      <c r="A30" s="181"/>
      <c r="B30" s="95"/>
      <c r="C30" s="95"/>
      <c r="D30" s="200"/>
      <c r="E30" s="140"/>
      <c r="F30" s="77"/>
      <c r="G30" s="76"/>
      <c r="H30" s="77"/>
      <c r="I30" s="201"/>
      <c r="J30" s="282" t="s">
        <v>521</v>
      </c>
      <c r="K30" s="283"/>
      <c r="L30" s="190">
        <f>UPPER(IF(OR(K31="a",K31="as"),J26,IF(OR(K31="b",K31="bs"),J34,)))</f>
      </c>
      <c r="M30" s="197"/>
      <c r="N30" s="183"/>
      <c r="O30" s="197"/>
      <c r="P30" s="183"/>
      <c r="Q30" s="123"/>
      <c r="R30" s="185"/>
    </row>
    <row r="31" spans="1:18" s="186" customFormat="1" ht="6.75" customHeight="1">
      <c r="A31" s="181"/>
      <c r="B31" s="59"/>
      <c r="C31" s="59"/>
      <c r="D31" s="69"/>
      <c r="E31" s="192"/>
      <c r="F31" s="183"/>
      <c r="G31" s="203"/>
      <c r="H31" s="183"/>
      <c r="I31" s="204"/>
      <c r="J31" s="282"/>
      <c r="K31" s="283"/>
      <c r="L31" s="194">
        <f>UPPER(IF(OR(K31="a",K31="as"),J27,IF(OR(K31="b",K31="bs"),J35,)))</f>
      </c>
      <c r="M31" s="229"/>
      <c r="N31" s="77"/>
      <c r="O31" s="197"/>
      <c r="P31" s="183"/>
      <c r="Q31" s="123"/>
      <c r="R31" s="185"/>
    </row>
    <row r="32" spans="1:18" s="186" customFormat="1" ht="12.75" customHeight="1">
      <c r="A32" s="181">
        <v>7</v>
      </c>
      <c r="B32" s="46">
        <f>IF($D32="","",VLOOKUP($D32,'[5]男雙 Prep'!$A$7:$V$39,20))</f>
      </c>
      <c r="C32" s="46">
        <f>IF($D32="","",VLOOKUP($D32,'[5]男雙 Prep'!$A$7:$V$39,21))</f>
      </c>
      <c r="D32" s="47"/>
      <c r="E32" s="48" t="s">
        <v>157</v>
      </c>
      <c r="F32" s="46">
        <f>IF($D32="","",VLOOKUP($D32,'[5]男雙 Prep'!$A$7:$V$39,3))</f>
      </c>
      <c r="G32" s="75"/>
      <c r="H32" s="46">
        <f>IF($D32="","",VLOOKUP($D32,'[5]男雙 Prep'!$A$7:$V$39,4))</f>
      </c>
      <c r="I32" s="182"/>
      <c r="J32" s="282"/>
      <c r="K32" s="283"/>
      <c r="L32" s="183"/>
      <c r="M32" s="208"/>
      <c r="N32" s="98"/>
      <c r="O32" s="197"/>
      <c r="P32" s="183"/>
      <c r="Q32" s="123"/>
      <c r="R32" s="185"/>
    </row>
    <row r="33" spans="1:18" s="186" customFormat="1" ht="12.75" customHeight="1">
      <c r="A33" s="181"/>
      <c r="B33" s="95"/>
      <c r="C33" s="95"/>
      <c r="D33" s="95"/>
      <c r="E33" s="48" t="s">
        <v>157</v>
      </c>
      <c r="F33" s="46">
        <f>IF($D32="","",VLOOKUP($D32,'[5]男雙 Prep'!$A$7:$V$39,8))</f>
      </c>
      <c r="G33" s="75"/>
      <c r="H33" s="46">
        <f>IF($D32="","",VLOOKUP($D32,'[5]男雙 Prep'!$A$7:$V$39,9))</f>
      </c>
      <c r="I33" s="225"/>
      <c r="J33" s="77">
        <f>IF(I33="a",E32,IF(I33="b",E34,""))</f>
      </c>
      <c r="K33" s="197"/>
      <c r="L33" s="183"/>
      <c r="M33" s="188"/>
      <c r="N33" s="77"/>
      <c r="O33" s="197"/>
      <c r="P33" s="183"/>
      <c r="Q33" s="123"/>
      <c r="R33" s="185"/>
    </row>
    <row r="34" spans="1:18" s="186" customFormat="1" ht="12.75" customHeight="1">
      <c r="A34" s="181"/>
      <c r="B34" s="95"/>
      <c r="C34" s="95"/>
      <c r="D34" s="200"/>
      <c r="E34" s="140"/>
      <c r="F34" s="280"/>
      <c r="G34" s="280"/>
      <c r="H34" s="77"/>
      <c r="I34" s="189"/>
      <c r="J34" s="190">
        <f>UPPER(IF(OR(I35="a",I35="as"),E32,IF(OR(I35="b",I35="bs"),E36,)))</f>
      </c>
      <c r="K34" s="205"/>
      <c r="L34" s="183"/>
      <c r="M34" s="188"/>
      <c r="N34" s="77"/>
      <c r="O34" s="197"/>
      <c r="P34" s="183"/>
      <c r="Q34" s="123"/>
      <c r="R34" s="185"/>
    </row>
    <row r="35" spans="1:18" s="186" customFormat="1" ht="12.75" customHeight="1">
      <c r="A35" s="181"/>
      <c r="B35" s="59"/>
      <c r="C35" s="59"/>
      <c r="D35" s="69"/>
      <c r="E35" s="192"/>
      <c r="F35" s="282"/>
      <c r="G35" s="282"/>
      <c r="H35" s="61" t="s">
        <v>13</v>
      </c>
      <c r="I35" s="226"/>
      <c r="J35" s="194">
        <f>UPPER(IF(OR(I35="a",I35="as"),E33,IF(OR(I35="b",I35="bs"),E37,)))</f>
      </c>
      <c r="K35" s="229"/>
      <c r="L35" s="77"/>
      <c r="M35" s="188"/>
      <c r="N35" s="77"/>
      <c r="O35" s="197"/>
      <c r="P35" s="183"/>
      <c r="Q35" s="123"/>
      <c r="R35" s="185"/>
    </row>
    <row r="36" spans="1:18" s="186" customFormat="1" ht="12.75" customHeight="1">
      <c r="A36" s="181">
        <v>8</v>
      </c>
      <c r="B36" s="46" t="s">
        <v>160</v>
      </c>
      <c r="C36" s="46"/>
      <c r="D36" s="47">
        <v>6</v>
      </c>
      <c r="E36" s="48" t="str">
        <f>UPPER(IF($D36="","",VLOOKUP($D36,'[5]男雙 Prep'!$A$7:$V$39,2)))</f>
        <v>楊明順</v>
      </c>
      <c r="F36" s="46"/>
      <c r="G36" s="75"/>
      <c r="H36" s="46" t="str">
        <f>IF($D36="","",VLOOKUP($D36,'[5]男雙 Prep'!$A$7:$V$39,4))</f>
        <v>屏東縣</v>
      </c>
      <c r="I36" s="196"/>
      <c r="J36" s="77"/>
      <c r="K36" s="188"/>
      <c r="L36" s="98"/>
      <c r="M36" s="191"/>
      <c r="N36" s="77"/>
      <c r="O36" s="197"/>
      <c r="P36" s="183"/>
      <c r="Q36" s="123"/>
      <c r="R36" s="185"/>
    </row>
    <row r="37" spans="1:18" s="186" customFormat="1" ht="12.75" customHeight="1">
      <c r="A37" s="181"/>
      <c r="B37" s="95"/>
      <c r="C37" s="95"/>
      <c r="D37" s="95"/>
      <c r="E37" s="48" t="str">
        <f>UPPER(IF($D36="","",VLOOKUP($D36,'[5]男雙 Prep'!$A$7:$V$39,7)))</f>
        <v>蕭敬民</v>
      </c>
      <c r="F37" s="46"/>
      <c r="G37" s="75"/>
      <c r="H37" s="46" t="str">
        <f>IF($D36="","",VLOOKUP($D36,'[5]男雙 Prep'!$A$7:$V$39,9))</f>
        <v>屏東縣</v>
      </c>
      <c r="I37" s="225"/>
      <c r="J37" s="77"/>
      <c r="K37" s="188"/>
      <c r="L37" s="198"/>
      <c r="M37" s="228"/>
      <c r="N37" s="77"/>
      <c r="O37" s="197"/>
      <c r="P37" s="183"/>
      <c r="Q37" s="123"/>
      <c r="R37" s="185"/>
    </row>
    <row r="38" spans="1:18" s="186" customFormat="1" ht="12" customHeight="1">
      <c r="A38" s="181"/>
      <c r="B38" s="95"/>
      <c r="C38" s="95"/>
      <c r="D38" s="200"/>
      <c r="E38" s="140"/>
      <c r="F38" s="77"/>
      <c r="G38" s="76"/>
      <c r="H38" s="77"/>
      <c r="I38" s="201"/>
      <c r="J38" s="183"/>
      <c r="K38" s="184"/>
      <c r="L38" s="77"/>
      <c r="M38" s="188"/>
      <c r="N38" s="188"/>
      <c r="O38" s="202"/>
      <c r="P38" s="190">
        <f>UPPER(IF(OR(O39="a",O39="as"),N22,IF(OR(O39="b",O39="bs"),N54,)))</f>
      </c>
      <c r="Q38" s="209"/>
      <c r="R38" s="185"/>
    </row>
    <row r="39" spans="1:18" s="186" customFormat="1" ht="12" customHeight="1">
      <c r="A39" s="181"/>
      <c r="B39" s="59"/>
      <c r="C39" s="59"/>
      <c r="D39" s="69"/>
      <c r="E39" s="192"/>
      <c r="F39" s="183"/>
      <c r="G39" s="203"/>
      <c r="H39" s="183"/>
      <c r="I39" s="204"/>
      <c r="J39" s="183"/>
      <c r="K39" s="184"/>
      <c r="L39" s="77"/>
      <c r="M39" s="188"/>
      <c r="N39" s="282" t="s">
        <v>526</v>
      </c>
      <c r="O39" s="283"/>
      <c r="P39" s="194">
        <f>UPPER(IF(OR(O39="a",O39="as"),N23,IF(OR(O39="b",O39="bs"),N55,)))</f>
      </c>
      <c r="Q39" s="210"/>
      <c r="R39" s="185"/>
    </row>
    <row r="40" spans="1:18" s="186" customFormat="1" ht="12.75" customHeight="1">
      <c r="A40" s="181">
        <v>9</v>
      </c>
      <c r="B40" s="46" t="s">
        <v>159</v>
      </c>
      <c r="C40" s="46"/>
      <c r="D40" s="47">
        <v>4</v>
      </c>
      <c r="E40" s="48" t="str">
        <f>UPPER(IF($D40="","",VLOOKUP($D40,'[5]男雙 Prep'!$A$7:$V$39,2)))</f>
        <v>施能通</v>
      </c>
      <c r="F40" s="46"/>
      <c r="G40" s="75"/>
      <c r="H40" s="46" t="str">
        <f>IF($D40="","",VLOOKUP($D40,'[5]男雙 Prep'!$A$7:$V$39,4))</f>
        <v>彰化縣</v>
      </c>
      <c r="I40" s="182"/>
      <c r="J40" s="183"/>
      <c r="K40" s="184"/>
      <c r="L40" s="183"/>
      <c r="M40" s="184"/>
      <c r="N40" s="282"/>
      <c r="O40" s="283"/>
      <c r="P40" s="98"/>
      <c r="Q40" s="123"/>
      <c r="R40" s="185"/>
    </row>
    <row r="41" spans="1:18" s="186" customFormat="1" ht="12.75" customHeight="1">
      <c r="A41" s="181"/>
      <c r="B41" s="95"/>
      <c r="C41" s="95"/>
      <c r="D41" s="95"/>
      <c r="E41" s="48" t="str">
        <f>UPPER(IF($D40="","",VLOOKUP($D40,'[5]男雙 Prep'!$A$7:$V$39,7)))</f>
        <v>劉舜仁</v>
      </c>
      <c r="F41" s="46"/>
      <c r="G41" s="75"/>
      <c r="H41" s="46" t="str">
        <f>IF($D40="","",VLOOKUP($D40,'[5]男雙 Prep'!$A$7:$V$39,9))</f>
        <v>彰化縣</v>
      </c>
      <c r="I41" s="225"/>
      <c r="J41" s="77">
        <f>IF(I41="a",E40,IF(I41="b",E42,""))</f>
      </c>
      <c r="K41" s="188"/>
      <c r="L41" s="183"/>
      <c r="M41" s="184"/>
      <c r="N41" s="183"/>
      <c r="O41" s="197"/>
      <c r="P41" s="198"/>
      <c r="Q41" s="209"/>
      <c r="R41" s="185"/>
    </row>
    <row r="42" spans="1:18" s="186" customFormat="1" ht="12.75" customHeight="1">
      <c r="A42" s="181"/>
      <c r="B42" s="95"/>
      <c r="C42" s="95"/>
      <c r="D42" s="200"/>
      <c r="E42" s="140"/>
      <c r="F42" s="280"/>
      <c r="G42" s="280"/>
      <c r="H42" s="77"/>
      <c r="I42" s="189"/>
      <c r="J42" s="190">
        <f>UPPER(IF(OR(I43="a",I43="as"),E40,IF(OR(I43="b",I43="bs"),E44,)))</f>
      </c>
      <c r="K42" s="191"/>
      <c r="L42" s="183"/>
      <c r="M42" s="184"/>
      <c r="N42" s="183"/>
      <c r="O42" s="197"/>
      <c r="P42" s="183"/>
      <c r="Q42" s="123"/>
      <c r="R42" s="185"/>
    </row>
    <row r="43" spans="1:18" s="186" customFormat="1" ht="12.75" customHeight="1">
      <c r="A43" s="181"/>
      <c r="B43" s="59"/>
      <c r="C43" s="59"/>
      <c r="D43" s="69"/>
      <c r="E43" s="192"/>
      <c r="F43" s="282"/>
      <c r="G43" s="282"/>
      <c r="H43" s="61" t="s">
        <v>13</v>
      </c>
      <c r="I43" s="226"/>
      <c r="J43" s="194">
        <f>UPPER(IF(OR(I43="a",I43="as"),E41,IF(OR(I43="b",I43="bs"),E45,)))</f>
      </c>
      <c r="K43" s="227"/>
      <c r="L43" s="77"/>
      <c r="M43" s="188"/>
      <c r="N43" s="183"/>
      <c r="O43" s="197"/>
      <c r="P43" s="183"/>
      <c r="Q43" s="123"/>
      <c r="R43" s="185"/>
    </row>
    <row r="44" spans="1:18" s="186" customFormat="1" ht="12.75" customHeight="1">
      <c r="A44" s="181">
        <v>10</v>
      </c>
      <c r="B44" s="46">
        <f>IF($D44="","",VLOOKUP($D44,'[5]男雙 Prep'!$A$7:$V$39,20))</f>
      </c>
      <c r="C44" s="46">
        <f>IF($D44="","",VLOOKUP($D44,'[5]男雙 Prep'!$A$7:$V$39,21))</f>
      </c>
      <c r="D44" s="47"/>
      <c r="E44" s="48" t="s">
        <v>157</v>
      </c>
      <c r="F44" s="46"/>
      <c r="G44" s="75"/>
      <c r="H44" s="46">
        <f>IF($D44="","",VLOOKUP($D44,'[5]男雙 Prep'!$A$7:$V$39,4))</f>
      </c>
      <c r="I44" s="196"/>
      <c r="J44" s="77"/>
      <c r="K44" s="197"/>
      <c r="L44" s="98"/>
      <c r="M44" s="191"/>
      <c r="N44" s="183"/>
      <c r="O44" s="197"/>
      <c r="P44" s="183"/>
      <c r="Q44" s="123"/>
      <c r="R44" s="185"/>
    </row>
    <row r="45" spans="1:18" s="186" customFormat="1" ht="12.75" customHeight="1">
      <c r="A45" s="181"/>
      <c r="B45" s="95"/>
      <c r="C45" s="95"/>
      <c r="D45" s="95"/>
      <c r="E45" s="48" t="s">
        <v>157</v>
      </c>
      <c r="F45" s="46"/>
      <c r="G45" s="75"/>
      <c r="H45" s="46">
        <f>IF($D44="","",VLOOKUP($D44,'[5]男雙 Prep'!$A$7:$V$39,9))</f>
      </c>
      <c r="I45" s="225"/>
      <c r="J45" s="77"/>
      <c r="K45" s="197"/>
      <c r="L45" s="198"/>
      <c r="M45" s="228"/>
      <c r="N45" s="183"/>
      <c r="O45" s="197"/>
      <c r="P45" s="183"/>
      <c r="Q45" s="123"/>
      <c r="R45" s="185"/>
    </row>
    <row r="46" spans="1:18" s="186" customFormat="1" ht="6.75" customHeight="1">
      <c r="A46" s="181"/>
      <c r="B46" s="95"/>
      <c r="C46" s="95"/>
      <c r="D46" s="200"/>
      <c r="E46" s="140"/>
      <c r="F46" s="77"/>
      <c r="G46" s="76"/>
      <c r="H46" s="77"/>
      <c r="I46" s="201"/>
      <c r="J46" s="282" t="s">
        <v>522</v>
      </c>
      <c r="K46" s="283"/>
      <c r="L46" s="190">
        <f>UPPER(IF(OR(K47="a",K47="as"),J42,IF(OR(K47="b",K47="bs"),J50,)))</f>
      </c>
      <c r="M46" s="188"/>
      <c r="N46" s="183"/>
      <c r="O46" s="197"/>
      <c r="P46" s="183"/>
      <c r="Q46" s="123"/>
      <c r="R46" s="185"/>
    </row>
    <row r="47" spans="1:18" s="186" customFormat="1" ht="6.75" customHeight="1">
      <c r="A47" s="181"/>
      <c r="B47" s="59"/>
      <c r="C47" s="59"/>
      <c r="D47" s="69"/>
      <c r="E47" s="192"/>
      <c r="F47" s="183"/>
      <c r="G47" s="203"/>
      <c r="H47" s="183"/>
      <c r="I47" s="204"/>
      <c r="J47" s="282"/>
      <c r="K47" s="283"/>
      <c r="L47" s="194">
        <f>UPPER(IF(OR(K47="a",K47="as"),J43,IF(OR(K47="b",K47="bs"),J51,)))</f>
      </c>
      <c r="M47" s="227"/>
      <c r="N47" s="77"/>
      <c r="O47" s="197"/>
      <c r="P47" s="183"/>
      <c r="Q47" s="123"/>
      <c r="R47" s="185"/>
    </row>
    <row r="48" spans="1:18" s="186" customFormat="1" ht="12.75" customHeight="1">
      <c r="A48" s="181">
        <v>11</v>
      </c>
      <c r="B48" s="46"/>
      <c r="C48" s="46"/>
      <c r="D48" s="47">
        <v>9</v>
      </c>
      <c r="E48" s="48" t="str">
        <f>UPPER(IF($D48="","",VLOOKUP($D48,'[5]男雙 Prep'!$A$7:$V$39,2)))</f>
        <v>左曉熹</v>
      </c>
      <c r="F48" s="46"/>
      <c r="G48" s="75"/>
      <c r="H48" s="46" t="str">
        <f>IF($D48="","",VLOOKUP($D48,'[5]男雙 Prep'!$A$7:$V$39,4))</f>
        <v>桃園縣</v>
      </c>
      <c r="I48" s="182"/>
      <c r="J48" s="282"/>
      <c r="K48" s="283"/>
      <c r="L48" s="183"/>
      <c r="M48" s="197"/>
      <c r="N48" s="98"/>
      <c r="O48" s="197"/>
      <c r="P48" s="183"/>
      <c r="Q48" s="123"/>
      <c r="R48" s="185"/>
    </row>
    <row r="49" spans="1:18" s="186" customFormat="1" ht="12.75" customHeight="1">
      <c r="A49" s="181"/>
      <c r="B49" s="95"/>
      <c r="C49" s="95"/>
      <c r="D49" s="95"/>
      <c r="E49" s="48" t="str">
        <f>UPPER(IF($D48="","",VLOOKUP($D48,'[5]男雙 Prep'!$A$7:$V$39,7)))</f>
        <v>王繼華</v>
      </c>
      <c r="F49" s="46"/>
      <c r="G49" s="75"/>
      <c r="H49" s="46" t="str">
        <f>IF($D48="","",VLOOKUP($D48,'[5]男雙 Prep'!$A$7:$V$39,9))</f>
        <v>台北市</v>
      </c>
      <c r="I49" s="225"/>
      <c r="J49" s="77">
        <f>IF(I49="a",E48,IF(I49="b",E50,""))</f>
      </c>
      <c r="K49" s="197"/>
      <c r="L49" s="183"/>
      <c r="M49" s="197"/>
      <c r="N49" s="77"/>
      <c r="O49" s="197"/>
      <c r="P49" s="183"/>
      <c r="Q49" s="123"/>
      <c r="R49" s="185"/>
    </row>
    <row r="50" spans="1:18" s="186" customFormat="1" ht="12.75" customHeight="1">
      <c r="A50" s="181"/>
      <c r="B50" s="95"/>
      <c r="C50" s="95"/>
      <c r="D50" s="95"/>
      <c r="E50" s="140"/>
      <c r="F50" s="280" t="s">
        <v>519</v>
      </c>
      <c r="G50" s="280"/>
      <c r="H50" s="77"/>
      <c r="I50" s="189"/>
      <c r="J50" s="190">
        <f>UPPER(IF(OR(I51="a",I51="as"),E48,IF(OR(I51="b",I51="bs"),E52,)))</f>
      </c>
      <c r="K50" s="205"/>
      <c r="L50" s="183"/>
      <c r="M50" s="197"/>
      <c r="N50" s="77"/>
      <c r="O50" s="197"/>
      <c r="P50" s="183"/>
      <c r="Q50" s="123"/>
      <c r="R50" s="185"/>
    </row>
    <row r="51" spans="1:18" s="186" customFormat="1" ht="12.75" customHeight="1">
      <c r="A51" s="181"/>
      <c r="B51" s="59"/>
      <c r="C51" s="59"/>
      <c r="D51" s="59"/>
      <c r="E51" s="192"/>
      <c r="F51" s="282"/>
      <c r="G51" s="282"/>
      <c r="H51" s="61" t="s">
        <v>13</v>
      </c>
      <c r="I51" s="226"/>
      <c r="J51" s="194">
        <f>UPPER(IF(OR(I51="a",I51="as"),E49,IF(OR(I51="b",I51="bs"),E53,)))</f>
      </c>
      <c r="K51" s="229"/>
      <c r="L51" s="77"/>
      <c r="M51" s="197"/>
      <c r="N51" s="77"/>
      <c r="O51" s="197"/>
      <c r="P51" s="183"/>
      <c r="Q51" s="123"/>
      <c r="R51" s="185"/>
    </row>
    <row r="52" spans="1:18" s="186" customFormat="1" ht="12.75" customHeight="1">
      <c r="A52" s="181">
        <v>12</v>
      </c>
      <c r="B52" s="46"/>
      <c r="C52" s="46"/>
      <c r="D52" s="47">
        <v>18</v>
      </c>
      <c r="E52" s="48" t="str">
        <f>UPPER(IF($D52="","",VLOOKUP($D52,'[5]男雙 Prep'!$A$7:$V$39,2)))</f>
        <v>姜林明</v>
      </c>
      <c r="F52" s="46"/>
      <c r="G52" s="75"/>
      <c r="H52" s="46" t="str">
        <f>IF($D52="","",VLOOKUP($D52,'[5]男雙 Prep'!$A$7:$V$39,4))</f>
        <v>台中市</v>
      </c>
      <c r="I52" s="196"/>
      <c r="J52" s="77"/>
      <c r="K52" s="188"/>
      <c r="L52" s="98"/>
      <c r="M52" s="205"/>
      <c r="N52" s="77"/>
      <c r="O52" s="197"/>
      <c r="P52" s="183"/>
      <c r="Q52" s="123"/>
      <c r="R52" s="185"/>
    </row>
    <row r="53" spans="1:18" s="186" customFormat="1" ht="12.75" customHeight="1">
      <c r="A53" s="181"/>
      <c r="B53" s="95"/>
      <c r="C53" s="95"/>
      <c r="D53" s="95"/>
      <c r="E53" s="48" t="str">
        <f>UPPER(IF($D52="","",VLOOKUP($D52,'[5]男雙 Prep'!$A$7:$V$39,7)))</f>
        <v>李友恭</v>
      </c>
      <c r="F53" s="46"/>
      <c r="G53" s="75"/>
      <c r="H53" s="46" t="str">
        <f>IF($D52="","",VLOOKUP($D52,'[5]男雙 Prep'!$A$7:$V$39,9))</f>
        <v>台中市</v>
      </c>
      <c r="I53" s="225"/>
      <c r="J53" s="77"/>
      <c r="K53" s="188"/>
      <c r="L53" s="198"/>
      <c r="M53" s="230"/>
      <c r="N53" s="77"/>
      <c r="O53" s="197"/>
      <c r="P53" s="183"/>
      <c r="Q53" s="123"/>
      <c r="R53" s="185"/>
    </row>
    <row r="54" spans="1:18" s="186" customFormat="1" ht="6.75" customHeight="1">
      <c r="A54" s="181"/>
      <c r="B54" s="95"/>
      <c r="C54" s="95"/>
      <c r="D54" s="95"/>
      <c r="E54" s="140"/>
      <c r="F54" s="77"/>
      <c r="G54" s="76"/>
      <c r="H54" s="77"/>
      <c r="I54" s="201"/>
      <c r="J54" s="183"/>
      <c r="K54" s="184"/>
      <c r="L54" s="77"/>
      <c r="M54" s="202"/>
      <c r="N54" s="190">
        <f>UPPER(IF(OR(M55="a",M55="as"),L46,IF(OR(M55="b",M55="bs"),L62,)))</f>
      </c>
      <c r="O54" s="197"/>
      <c r="P54" s="183"/>
      <c r="Q54" s="123"/>
      <c r="R54" s="185"/>
    </row>
    <row r="55" spans="1:18" s="186" customFormat="1" ht="6.75" customHeight="1">
      <c r="A55" s="181"/>
      <c r="B55" s="59"/>
      <c r="C55" s="59"/>
      <c r="D55" s="59"/>
      <c r="E55" s="192"/>
      <c r="F55" s="183"/>
      <c r="G55" s="203"/>
      <c r="H55" s="183"/>
      <c r="I55" s="204"/>
      <c r="J55" s="183"/>
      <c r="K55" s="184"/>
      <c r="L55" s="282" t="s">
        <v>525</v>
      </c>
      <c r="M55" s="283"/>
      <c r="N55" s="194">
        <f>UPPER(IF(OR(M55="a",M55="as"),L47,IF(OR(M55="b",M55="bs"),L63,)))</f>
      </c>
      <c r="O55" s="229"/>
      <c r="P55" s="77"/>
      <c r="Q55" s="123"/>
      <c r="R55" s="185"/>
    </row>
    <row r="56" spans="1:18" s="186" customFormat="1" ht="12.75" customHeight="1">
      <c r="A56" s="181">
        <v>13</v>
      </c>
      <c r="B56" s="46"/>
      <c r="C56" s="46"/>
      <c r="D56" s="47"/>
      <c r="E56" s="48" t="s">
        <v>157</v>
      </c>
      <c r="F56" s="46"/>
      <c r="G56" s="75"/>
      <c r="H56" s="46">
        <f>IF($D56="","",VLOOKUP($D56,'[5]男雙 Prep'!$A$7:$V$39,4))</f>
      </c>
      <c r="I56" s="182"/>
      <c r="J56" s="183"/>
      <c r="K56" s="184"/>
      <c r="L56" s="282"/>
      <c r="M56" s="283"/>
      <c r="N56" s="183"/>
      <c r="O56" s="208"/>
      <c r="P56" s="183"/>
      <c r="Q56" s="53"/>
      <c r="R56" s="185"/>
    </row>
    <row r="57" spans="1:18" s="186" customFormat="1" ht="12.75" customHeight="1">
      <c r="A57" s="181"/>
      <c r="B57" s="95"/>
      <c r="C57" s="95"/>
      <c r="D57" s="95"/>
      <c r="E57" s="48" t="s">
        <v>157</v>
      </c>
      <c r="F57" s="46"/>
      <c r="G57" s="75"/>
      <c r="H57" s="46">
        <f>IF($D56="","",VLOOKUP($D56,'[5]男雙 Prep'!$A$7:$V$39,9))</f>
      </c>
      <c r="I57" s="225"/>
      <c r="J57" s="77">
        <f>IF(I57="a",E56,IF(I57="b",E58,""))</f>
      </c>
      <c r="K57" s="188"/>
      <c r="L57" s="183"/>
      <c r="M57" s="197"/>
      <c r="N57" s="183"/>
      <c r="O57" s="188"/>
      <c r="P57" s="183"/>
      <c r="Q57" s="53"/>
      <c r="R57" s="185"/>
    </row>
    <row r="58" spans="1:18" s="186" customFormat="1" ht="12.75" customHeight="1">
      <c r="A58" s="181"/>
      <c r="B58" s="95"/>
      <c r="C58" s="95"/>
      <c r="D58" s="200"/>
      <c r="E58" s="140"/>
      <c r="F58" s="280"/>
      <c r="G58" s="280"/>
      <c r="H58" s="77"/>
      <c r="I58" s="189"/>
      <c r="J58" s="190">
        <f>UPPER(IF(OR(I59="a",I59="as"),E56,IF(OR(I59="b",I59="bs"),E60,)))</f>
      </c>
      <c r="K58" s="191"/>
      <c r="L58" s="183"/>
      <c r="M58" s="197"/>
      <c r="N58" s="183"/>
      <c r="O58" s="188"/>
      <c r="P58" s="183"/>
      <c r="Q58" s="53"/>
      <c r="R58" s="185"/>
    </row>
    <row r="59" spans="1:18" s="186" customFormat="1" ht="12.75" customHeight="1">
      <c r="A59" s="181"/>
      <c r="B59" s="59"/>
      <c r="C59" s="59"/>
      <c r="D59" s="69"/>
      <c r="E59" s="192"/>
      <c r="F59" s="282"/>
      <c r="G59" s="282"/>
      <c r="H59" s="61" t="s">
        <v>13</v>
      </c>
      <c r="I59" s="226"/>
      <c r="J59" s="194">
        <f>UPPER(IF(OR(I59="a",I59="as"),E57,IF(OR(I59="b",I59="bs"),E61,)))</f>
      </c>
      <c r="K59" s="227"/>
      <c r="L59" s="77"/>
      <c r="M59" s="197"/>
      <c r="N59" s="183"/>
      <c r="O59" s="188"/>
      <c r="P59" s="183"/>
      <c r="Q59" s="53"/>
      <c r="R59" s="185"/>
    </row>
    <row r="60" spans="1:18" s="186" customFormat="1" ht="12.75" customHeight="1">
      <c r="A60" s="181">
        <v>14</v>
      </c>
      <c r="B60" s="46"/>
      <c r="C60" s="46"/>
      <c r="D60" s="47">
        <v>21</v>
      </c>
      <c r="E60" s="48" t="str">
        <f>UPPER(IF($D60="","",VLOOKUP($D60,'[5]男雙 Prep'!$A$7:$V$39,2)))</f>
        <v>吳世輝</v>
      </c>
      <c r="F60" s="46"/>
      <c r="G60" s="75"/>
      <c r="H60" s="46" t="str">
        <f>IF($D60="","",VLOOKUP($D60,'[5]男雙 Prep'!$A$7:$V$39,4))</f>
        <v>台中市</v>
      </c>
      <c r="I60" s="196"/>
      <c r="J60" s="77"/>
      <c r="K60" s="197"/>
      <c r="L60" s="98"/>
      <c r="M60" s="205"/>
      <c r="N60" s="183"/>
      <c r="O60" s="188"/>
      <c r="P60" s="183"/>
      <c r="Q60" s="53"/>
      <c r="R60" s="185"/>
    </row>
    <row r="61" spans="1:18" s="186" customFormat="1" ht="12.75" customHeight="1">
      <c r="A61" s="181"/>
      <c r="B61" s="95"/>
      <c r="C61" s="95"/>
      <c r="D61" s="95"/>
      <c r="E61" s="48" t="str">
        <f>UPPER(IF($D60="","",VLOOKUP($D60,'[5]男雙 Prep'!$A$7:$V$39,7)))</f>
        <v>莊勝逸</v>
      </c>
      <c r="F61" s="46"/>
      <c r="G61" s="75"/>
      <c r="H61" s="46" t="str">
        <f>IF($D60="","",VLOOKUP($D60,'[5]男雙 Prep'!$A$7:$V$39,9))</f>
        <v>台中市</v>
      </c>
      <c r="I61" s="225"/>
      <c r="J61" s="77"/>
      <c r="K61" s="197"/>
      <c r="L61" s="198"/>
      <c r="M61" s="230"/>
      <c r="N61" s="183"/>
      <c r="O61" s="188"/>
      <c r="P61" s="183"/>
      <c r="Q61" s="53"/>
      <c r="R61" s="185"/>
    </row>
    <row r="62" spans="1:18" s="186" customFormat="1" ht="6.75" customHeight="1">
      <c r="A62" s="181"/>
      <c r="B62" s="95"/>
      <c r="C62" s="95"/>
      <c r="D62" s="200"/>
      <c r="E62" s="140"/>
      <c r="F62" s="77"/>
      <c r="G62" s="76"/>
      <c r="H62" s="77"/>
      <c r="I62" s="201"/>
      <c r="J62" s="282" t="s">
        <v>523</v>
      </c>
      <c r="K62" s="283"/>
      <c r="L62" s="190">
        <f>UPPER(IF(OR(K63="a",K63="as"),J58,IF(OR(K63="b",K63="bs"),J66,)))</f>
      </c>
      <c r="M62" s="197"/>
      <c r="N62" s="183"/>
      <c r="O62" s="188"/>
      <c r="P62" s="183"/>
      <c r="Q62" s="53"/>
      <c r="R62" s="185"/>
    </row>
    <row r="63" spans="1:18" s="186" customFormat="1" ht="6.75" customHeight="1">
      <c r="A63" s="181"/>
      <c r="B63" s="59"/>
      <c r="C63" s="59"/>
      <c r="D63" s="69"/>
      <c r="E63" s="192"/>
      <c r="F63" s="183"/>
      <c r="G63" s="203"/>
      <c r="H63" s="183"/>
      <c r="I63" s="204"/>
      <c r="J63" s="282"/>
      <c r="K63" s="283"/>
      <c r="L63" s="194">
        <f>UPPER(IF(OR(K63="a",K63="as"),J59,IF(OR(K63="b",K63="bs"),J67,)))</f>
      </c>
      <c r="M63" s="229"/>
      <c r="N63" s="77"/>
      <c r="O63" s="188"/>
      <c r="P63" s="183"/>
      <c r="Q63" s="53"/>
      <c r="R63" s="185"/>
    </row>
    <row r="64" spans="1:18" s="186" customFormat="1" ht="12.75" customHeight="1">
      <c r="A64" s="181">
        <v>15</v>
      </c>
      <c r="B64" s="46">
        <f>IF($D64="","",VLOOKUP($D64,'[5]男雙 Prep'!$A$7:$V$39,20))</f>
      </c>
      <c r="C64" s="46">
        <f>IF($D64="","",VLOOKUP($D64,'[5]男雙 Prep'!$A$7:$V$39,21))</f>
      </c>
      <c r="D64" s="47"/>
      <c r="E64" s="48" t="s">
        <v>157</v>
      </c>
      <c r="F64" s="46">
        <f>IF($D64="","",VLOOKUP($D64,'[5]男雙 Prep'!$A$7:$V$39,3))</f>
      </c>
      <c r="G64" s="75"/>
      <c r="H64" s="46">
        <f>IF($D64="","",VLOOKUP($D64,'[5]男雙 Prep'!$A$7:$V$39,4))</f>
      </c>
      <c r="I64" s="182"/>
      <c r="J64" s="282"/>
      <c r="K64" s="283"/>
      <c r="L64" s="183"/>
      <c r="M64" s="208"/>
      <c r="N64" s="95"/>
      <c r="O64" s="188"/>
      <c r="P64" s="95"/>
      <c r="Q64" s="188"/>
      <c r="R64" s="185"/>
    </row>
    <row r="65" spans="1:18" s="186" customFormat="1" ht="12.75" customHeight="1">
      <c r="A65" s="181"/>
      <c r="B65" s="95"/>
      <c r="C65" s="95"/>
      <c r="D65" s="95"/>
      <c r="E65" s="48" t="s">
        <v>157</v>
      </c>
      <c r="F65" s="46">
        <f>IF($D64="","",VLOOKUP($D64,'[5]男雙 Prep'!$A$7:$V$39,8))</f>
      </c>
      <c r="G65" s="75"/>
      <c r="H65" s="46">
        <f>IF($D64="","",VLOOKUP($D64,'[5]男雙 Prep'!$A$7:$V$39,9))</f>
      </c>
      <c r="I65" s="225"/>
      <c r="J65" s="77">
        <f>IF(I65="a",E64,IF(I65="b",E66,""))</f>
      </c>
      <c r="K65" s="197"/>
      <c r="L65" s="183"/>
      <c r="M65" s="188"/>
      <c r="N65" s="231"/>
      <c r="O65" s="191"/>
      <c r="P65" s="77"/>
      <c r="Q65" s="188"/>
      <c r="R65" s="185"/>
    </row>
    <row r="66" spans="1:18" s="186" customFormat="1" ht="12.75" customHeight="1">
      <c r="A66" s="181"/>
      <c r="B66" s="95"/>
      <c r="C66" s="95"/>
      <c r="D66" s="95"/>
      <c r="E66" s="140"/>
      <c r="F66" s="280"/>
      <c r="G66" s="280"/>
      <c r="H66" s="77"/>
      <c r="I66" s="189"/>
      <c r="J66" s="190">
        <f>UPPER(IF(OR(I67="a",I67="as"),E64,IF(OR(I67="b",I67="bs"),E68,)))</f>
      </c>
      <c r="K66" s="205"/>
      <c r="L66" s="183"/>
      <c r="M66" s="188"/>
      <c r="N66" s="231"/>
      <c r="O66" s="228"/>
      <c r="P66" s="77"/>
      <c r="Q66" s="188"/>
      <c r="R66" s="185"/>
    </row>
    <row r="67" spans="1:18" s="186" customFormat="1" ht="12.75" customHeight="1">
      <c r="A67" s="181"/>
      <c r="B67" s="59"/>
      <c r="C67" s="59"/>
      <c r="D67" s="59"/>
      <c r="E67" s="192"/>
      <c r="F67" s="282"/>
      <c r="G67" s="282"/>
      <c r="H67" s="61" t="s">
        <v>13</v>
      </c>
      <c r="I67" s="226"/>
      <c r="J67" s="194">
        <f>UPPER(IF(OR(I67="a",I67="as"),E65,IF(OR(I67="b",I67="bs"),E69,)))</f>
      </c>
      <c r="K67" s="229"/>
      <c r="L67" s="77"/>
      <c r="M67" s="188"/>
      <c r="N67" s="188"/>
      <c r="O67" s="201"/>
      <c r="P67" s="231"/>
      <c r="Q67" s="228"/>
      <c r="R67" s="185"/>
    </row>
    <row r="68" spans="1:18" s="186" customFormat="1" ht="12.75" customHeight="1">
      <c r="A68" s="181">
        <v>16</v>
      </c>
      <c r="B68" s="46" t="s">
        <v>158</v>
      </c>
      <c r="C68" s="46"/>
      <c r="D68" s="47">
        <v>5</v>
      </c>
      <c r="E68" s="48" t="str">
        <f>UPPER(IF($D68="","",VLOOKUP($D68,'[5]男雙 Prep'!$A$7:$V$39,2)))</f>
        <v>黃志正</v>
      </c>
      <c r="F68" s="46"/>
      <c r="G68" s="75"/>
      <c r="H68" s="46" t="str">
        <f>IF($D68="","",VLOOKUP($D68,'[5]男雙 Prep'!$A$7:$V$39,4))</f>
        <v>台中市</v>
      </c>
      <c r="I68" s="196"/>
      <c r="J68" s="77"/>
      <c r="K68" s="188"/>
      <c r="L68" s="98"/>
      <c r="M68" s="191"/>
      <c r="N68" s="61"/>
      <c r="O68" s="232"/>
      <c r="P68" s="231"/>
      <c r="Q68" s="228"/>
      <c r="R68" s="185"/>
    </row>
    <row r="69" spans="1:18" s="186" customFormat="1" ht="12.75" customHeight="1">
      <c r="A69" s="181"/>
      <c r="B69" s="95"/>
      <c r="C69" s="95"/>
      <c r="D69" s="95"/>
      <c r="E69" s="48" t="str">
        <f>UPPER(IF($D68="","",VLOOKUP($D68,'[5]男雙 Prep'!$A$7:$V$39,7)))</f>
        <v>蘇錦堂</v>
      </c>
      <c r="F69" s="46"/>
      <c r="G69" s="75"/>
      <c r="H69" s="46" t="str">
        <f>IF($D68="","",VLOOKUP($D68,'[5]男雙 Prep'!$A$7:$V$39,9))</f>
        <v>台中市</v>
      </c>
      <c r="I69" s="225"/>
      <c r="J69" s="77"/>
      <c r="K69" s="188"/>
      <c r="L69" s="198"/>
      <c r="M69" s="228"/>
      <c r="N69" s="231"/>
      <c r="O69" s="191"/>
      <c r="P69" s="77"/>
      <c r="Q69" s="188"/>
      <c r="R69" s="185"/>
    </row>
    <row r="70" spans="1:17" s="37" customFormat="1" ht="9">
      <c r="A70" s="168"/>
      <c r="B70" s="169" t="s">
        <v>161</v>
      </c>
      <c r="C70" s="170" t="s">
        <v>162</v>
      </c>
      <c r="D70" s="169"/>
      <c r="E70" s="171" t="s">
        <v>163</v>
      </c>
      <c r="F70" s="171"/>
      <c r="G70" s="154"/>
      <c r="H70" s="171"/>
      <c r="I70" s="172"/>
      <c r="J70" s="170" t="s">
        <v>164</v>
      </c>
      <c r="K70" s="173"/>
      <c r="L70" s="170" t="s">
        <v>165</v>
      </c>
      <c r="M70" s="173"/>
      <c r="N70" s="170" t="s">
        <v>166</v>
      </c>
      <c r="O70" s="173"/>
      <c r="P70" s="170" t="s">
        <v>167</v>
      </c>
      <c r="Q70" s="157"/>
    </row>
    <row r="71" spans="1:17" s="37" customFormat="1" ht="7.5" customHeight="1" thickBot="1">
      <c r="A71" s="174"/>
      <c r="B71" s="175"/>
      <c r="C71" s="40"/>
      <c r="D71" s="175"/>
      <c r="E71" s="176"/>
      <c r="F71" s="176"/>
      <c r="G71" s="177"/>
      <c r="H71" s="176"/>
      <c r="I71" s="178"/>
      <c r="J71" s="40"/>
      <c r="K71" s="179"/>
      <c r="L71" s="40"/>
      <c r="M71" s="179"/>
      <c r="N71" s="40"/>
      <c r="O71" s="179"/>
      <c r="P71" s="40"/>
      <c r="Q71" s="180"/>
    </row>
    <row r="72" spans="1:20" s="186" customFormat="1" ht="12.75" customHeight="1">
      <c r="A72" s="181">
        <v>17</v>
      </c>
      <c r="B72" s="46" t="s">
        <v>168</v>
      </c>
      <c r="C72" s="46"/>
      <c r="D72" s="47">
        <v>8</v>
      </c>
      <c r="E72" s="48" t="str">
        <f>UPPER(IF($D72="","",VLOOKUP($D72,'[5]男雙 Prep'!$A$7:$V$39,2)))</f>
        <v>黃安祥</v>
      </c>
      <c r="F72" s="46"/>
      <c r="G72" s="75"/>
      <c r="H72" s="46" t="str">
        <f>IF($D72="","",VLOOKUP($D72,'[5]男雙 Prep'!$A$7:$V$39,4))</f>
        <v>台中市</v>
      </c>
      <c r="I72" s="182"/>
      <c r="J72" s="183"/>
      <c r="K72" s="184"/>
      <c r="L72" s="183"/>
      <c r="M72" s="184"/>
      <c r="N72" s="183"/>
      <c r="O72" s="184"/>
      <c r="P72" s="183"/>
      <c r="Q72" s="224"/>
      <c r="R72" s="185"/>
      <c r="T72" s="58" t="e">
        <f>#REF!</f>
        <v>#REF!</v>
      </c>
    </row>
    <row r="73" spans="1:20" s="186" customFormat="1" ht="12.75" customHeight="1">
      <c r="A73" s="181"/>
      <c r="B73" s="95"/>
      <c r="C73" s="95"/>
      <c r="D73" s="95"/>
      <c r="E73" s="48" t="str">
        <f>UPPER(IF($D72="","",VLOOKUP($D72,'[5]男雙 Prep'!$A$7:$V$39,7)))</f>
        <v>欉勁燁</v>
      </c>
      <c r="F73" s="46"/>
      <c r="G73" s="75"/>
      <c r="H73" s="46" t="str">
        <f>IF($D72="","",VLOOKUP($D72,'[5]男雙 Prep'!$A$7:$V$39,9))</f>
        <v>台中市</v>
      </c>
      <c r="I73" s="225"/>
      <c r="J73" s="77">
        <f>IF(I73="a",E72,IF(I73="b",E74,""))</f>
      </c>
      <c r="K73" s="188"/>
      <c r="L73" s="183"/>
      <c r="M73" s="184"/>
      <c r="N73" s="183"/>
      <c r="O73" s="184"/>
      <c r="P73" s="183"/>
      <c r="Q73" s="53"/>
      <c r="R73" s="185"/>
      <c r="T73" s="64" t="e">
        <f>#REF!</f>
        <v>#REF!</v>
      </c>
    </row>
    <row r="74" spans="1:20" s="186" customFormat="1" ht="12.75" customHeight="1">
      <c r="A74" s="181"/>
      <c r="B74" s="95"/>
      <c r="C74" s="95"/>
      <c r="D74" s="95"/>
      <c r="E74" s="140"/>
      <c r="F74" s="280"/>
      <c r="G74" s="280"/>
      <c r="H74" s="77"/>
      <c r="I74" s="189"/>
      <c r="J74" s="190">
        <f>UPPER(IF(OR(I75="a",I75="as"),E72,IF(OR(I75="b",I75="bs"),E76,)))</f>
      </c>
      <c r="K74" s="191"/>
      <c r="L74" s="183"/>
      <c r="M74" s="184"/>
      <c r="N74" s="183"/>
      <c r="O74" s="184"/>
      <c r="P74" s="183"/>
      <c r="Q74" s="53"/>
      <c r="R74" s="185"/>
      <c r="T74" s="64" t="e">
        <f>#REF!</f>
        <v>#REF!</v>
      </c>
    </row>
    <row r="75" spans="1:20" s="186" customFormat="1" ht="12.75" customHeight="1">
      <c r="A75" s="181"/>
      <c r="B75" s="59"/>
      <c r="C75" s="59"/>
      <c r="D75" s="59"/>
      <c r="E75" s="192"/>
      <c r="F75" s="282"/>
      <c r="G75" s="282"/>
      <c r="H75" s="61" t="s">
        <v>13</v>
      </c>
      <c r="I75" s="226"/>
      <c r="J75" s="194">
        <f>UPPER(IF(OR(I75="a",I75="as"),E73,IF(OR(I75="b",I75="bs"),E77,)))</f>
      </c>
      <c r="K75" s="227"/>
      <c r="L75" s="77"/>
      <c r="M75" s="188"/>
      <c r="N75" s="183"/>
      <c r="O75" s="184"/>
      <c r="P75" s="183"/>
      <c r="Q75" s="53"/>
      <c r="R75" s="185"/>
      <c r="T75" s="64" t="e">
        <f>#REF!</f>
        <v>#REF!</v>
      </c>
    </row>
    <row r="76" spans="1:20" s="186" customFormat="1" ht="12.75" customHeight="1">
      <c r="A76" s="181">
        <v>18</v>
      </c>
      <c r="B76" s="46">
        <f>IF($D76="","",VLOOKUP($D76,'[5]男雙 Prep'!$A$7:$V$39,20))</f>
      </c>
      <c r="C76" s="46">
        <f>IF($D76="","",VLOOKUP($D76,'[5]男雙 Prep'!$A$7:$V$39,21))</f>
      </c>
      <c r="D76" s="47"/>
      <c r="E76" s="48" t="s">
        <v>25</v>
      </c>
      <c r="F76" s="46">
        <f>IF($D76="","",VLOOKUP($D76,'[5]男雙 Prep'!$A$7:$V$39,3))</f>
      </c>
      <c r="G76" s="75"/>
      <c r="H76" s="46">
        <f>IF($D76="","",VLOOKUP($D76,'[5]男雙 Prep'!$A$7:$V$39,4))</f>
      </c>
      <c r="I76" s="196"/>
      <c r="J76" s="77"/>
      <c r="K76" s="197"/>
      <c r="L76" s="98"/>
      <c r="M76" s="191"/>
      <c r="N76" s="183"/>
      <c r="O76" s="184"/>
      <c r="P76" s="183"/>
      <c r="Q76" s="53"/>
      <c r="R76" s="185"/>
      <c r="T76" s="64" t="e">
        <f>#REF!</f>
        <v>#REF!</v>
      </c>
    </row>
    <row r="77" spans="1:20" s="186" customFormat="1" ht="12.75" customHeight="1">
      <c r="A77" s="181"/>
      <c r="B77" s="95"/>
      <c r="C77" s="95"/>
      <c r="D77" s="95"/>
      <c r="E77" s="48" t="s">
        <v>25</v>
      </c>
      <c r="F77" s="46">
        <f>IF($D76="","",VLOOKUP($D76,'[5]男雙 Prep'!$A$7:$V$39,8))</f>
      </c>
      <c r="G77" s="75"/>
      <c r="H77" s="46">
        <f>IF($D76="","",VLOOKUP($D76,'[5]男雙 Prep'!$A$7:$V$39,9))</f>
      </c>
      <c r="I77" s="225"/>
      <c r="J77" s="77"/>
      <c r="K77" s="197"/>
      <c r="L77" s="198"/>
      <c r="M77" s="228"/>
      <c r="N77" s="183"/>
      <c r="O77" s="184"/>
      <c r="P77" s="183"/>
      <c r="Q77" s="53"/>
      <c r="R77" s="185"/>
      <c r="T77" s="64" t="e">
        <f>#REF!</f>
        <v>#REF!</v>
      </c>
    </row>
    <row r="78" spans="1:20" s="186" customFormat="1" ht="11.25" customHeight="1">
      <c r="A78" s="181"/>
      <c r="B78" s="95"/>
      <c r="C78" s="95"/>
      <c r="D78" s="200"/>
      <c r="E78" s="140"/>
      <c r="F78" s="77"/>
      <c r="G78" s="76"/>
      <c r="H78" s="77"/>
      <c r="I78" s="201"/>
      <c r="J78" s="282" t="s">
        <v>530</v>
      </c>
      <c r="K78" s="283"/>
      <c r="L78" s="190">
        <f>UPPER(IF(OR(K79="a",K79="as"),J74,IF(OR(K79="b",K79="bs"),J82,)))</f>
      </c>
      <c r="M78" s="188"/>
      <c r="N78" s="183"/>
      <c r="O78" s="184"/>
      <c r="P78" s="183"/>
      <c r="Q78" s="53"/>
      <c r="R78" s="185"/>
      <c r="T78" s="64" t="e">
        <f>#REF!</f>
        <v>#REF!</v>
      </c>
    </row>
    <row r="79" spans="1:20" s="186" customFormat="1" ht="11.25" customHeight="1">
      <c r="A79" s="181"/>
      <c r="B79" s="59"/>
      <c r="C79" s="59"/>
      <c r="D79" s="69"/>
      <c r="E79" s="192"/>
      <c r="F79" s="183"/>
      <c r="G79" s="203"/>
      <c r="H79" s="183"/>
      <c r="I79" s="204"/>
      <c r="J79" s="282"/>
      <c r="K79" s="283"/>
      <c r="L79" s="194">
        <f>UPPER(IF(OR(K79="a",K79="as"),J75,IF(OR(K79="b",K79="bs"),J83,)))</f>
      </c>
      <c r="M79" s="227"/>
      <c r="N79" s="77"/>
      <c r="O79" s="188"/>
      <c r="P79" s="183"/>
      <c r="Q79" s="53"/>
      <c r="R79" s="185"/>
      <c r="T79" s="64" t="e">
        <f>#REF!</f>
        <v>#REF!</v>
      </c>
    </row>
    <row r="80" spans="1:20" s="186" customFormat="1" ht="12.75" customHeight="1">
      <c r="A80" s="181">
        <v>19</v>
      </c>
      <c r="B80" s="46">
        <f>IF($D80="","",VLOOKUP($D80,'[5]男雙 Prep'!$A$7:$V$39,20))</f>
      </c>
      <c r="C80" s="46">
        <f>IF($D80="","",VLOOKUP($D80,'[5]男雙 Prep'!$A$7:$V$39,21))</f>
      </c>
      <c r="D80" s="47"/>
      <c r="E80" s="48" t="s">
        <v>25</v>
      </c>
      <c r="F80" s="46">
        <f>IF($D80="","",VLOOKUP($D80,'[5]男雙 Prep'!$A$7:$V$39,3))</f>
      </c>
      <c r="G80" s="75"/>
      <c r="H80" s="46">
        <f>IF($D80="","",VLOOKUP($D80,'[5]男雙 Prep'!$A$7:$V$39,4))</f>
      </c>
      <c r="I80" s="182"/>
      <c r="J80" s="282"/>
      <c r="K80" s="283"/>
      <c r="L80" s="183"/>
      <c r="M80" s="197"/>
      <c r="N80" s="98"/>
      <c r="O80" s="188"/>
      <c r="P80" s="183"/>
      <c r="Q80" s="53"/>
      <c r="R80" s="185"/>
      <c r="T80" s="64" t="e">
        <f>#REF!</f>
        <v>#REF!</v>
      </c>
    </row>
    <row r="81" spans="1:20" s="186" customFormat="1" ht="12.75" customHeight="1" thickBot="1">
      <c r="A81" s="181"/>
      <c r="B81" s="95"/>
      <c r="C81" s="95"/>
      <c r="D81" s="95"/>
      <c r="E81" s="48" t="s">
        <v>25</v>
      </c>
      <c r="F81" s="46">
        <f>IF($D80="","",VLOOKUP($D80,'[5]男雙 Prep'!$A$7:$V$39,8))</f>
      </c>
      <c r="G81" s="75"/>
      <c r="H81" s="46">
        <f>IF($D80="","",VLOOKUP($D80,'[5]男雙 Prep'!$A$7:$V$39,9))</f>
      </c>
      <c r="I81" s="225"/>
      <c r="J81" s="77">
        <f>IF(I81="a",E80,IF(I81="b",E82,""))</f>
      </c>
      <c r="K81" s="197"/>
      <c r="L81" s="183"/>
      <c r="M81" s="197"/>
      <c r="N81" s="77"/>
      <c r="O81" s="188"/>
      <c r="P81" s="183"/>
      <c r="Q81" s="53"/>
      <c r="R81" s="185"/>
      <c r="T81" s="84" t="e">
        <f>#REF!</f>
        <v>#REF!</v>
      </c>
    </row>
    <row r="82" spans="1:18" s="186" customFormat="1" ht="12.75" customHeight="1">
      <c r="A82" s="181"/>
      <c r="B82" s="95"/>
      <c r="C82" s="95"/>
      <c r="D82" s="200"/>
      <c r="E82" s="140"/>
      <c r="F82" s="280"/>
      <c r="G82" s="280"/>
      <c r="H82" s="77"/>
      <c r="I82" s="189"/>
      <c r="J82" s="190">
        <f>UPPER(IF(OR(I83="a",I83="as"),E80,IF(OR(I83="b",I83="bs"),E84,)))</f>
      </c>
      <c r="K82" s="205"/>
      <c r="L82" s="183"/>
      <c r="M82" s="197"/>
      <c r="N82" s="77"/>
      <c r="O82" s="188"/>
      <c r="P82" s="183"/>
      <c r="Q82" s="53"/>
      <c r="R82" s="185"/>
    </row>
    <row r="83" spans="1:18" s="186" customFormat="1" ht="12.75" customHeight="1">
      <c r="A83" s="181"/>
      <c r="B83" s="59"/>
      <c r="C83" s="59"/>
      <c r="D83" s="69"/>
      <c r="E83" s="192"/>
      <c r="F83" s="282"/>
      <c r="G83" s="282"/>
      <c r="H83" s="61" t="s">
        <v>13</v>
      </c>
      <c r="I83" s="226"/>
      <c r="J83" s="194">
        <f>UPPER(IF(OR(I83="a",I83="as"),E81,IF(OR(I83="b",I83="bs"),E85,)))</f>
      </c>
      <c r="K83" s="229"/>
      <c r="L83" s="77"/>
      <c r="M83" s="197"/>
      <c r="N83" s="77"/>
      <c r="O83" s="188"/>
      <c r="P83" s="183"/>
      <c r="Q83" s="53"/>
      <c r="R83" s="185"/>
    </row>
    <row r="84" spans="1:18" s="186" customFormat="1" ht="12.75" customHeight="1">
      <c r="A84" s="181">
        <v>20</v>
      </c>
      <c r="B84" s="46"/>
      <c r="C84" s="46"/>
      <c r="D84" s="47">
        <v>19</v>
      </c>
      <c r="E84" s="48" t="str">
        <f>UPPER(IF($D84="","",VLOOKUP($D84,'[5]男雙 Prep'!$A$7:$V$39,2)))</f>
        <v>楊正忠</v>
      </c>
      <c r="F84" s="46"/>
      <c r="G84" s="75"/>
      <c r="H84" s="46" t="str">
        <f>IF($D84="","",VLOOKUP($D84,'[5]男雙 Prep'!$A$7:$V$39,4))</f>
        <v>台中市</v>
      </c>
      <c r="I84" s="196"/>
      <c r="J84" s="77"/>
      <c r="K84" s="188"/>
      <c r="L84" s="98"/>
      <c r="M84" s="205"/>
      <c r="N84" s="77"/>
      <c r="O84" s="188"/>
      <c r="P84" s="183"/>
      <c r="Q84" s="53"/>
      <c r="R84" s="185"/>
    </row>
    <row r="85" spans="1:18" s="186" customFormat="1" ht="12.75" customHeight="1">
      <c r="A85" s="181"/>
      <c r="B85" s="95"/>
      <c r="C85" s="95"/>
      <c r="D85" s="95"/>
      <c r="E85" s="48" t="str">
        <f>UPPER(IF($D84="","",VLOOKUP($D84,'[5]男雙 Prep'!$A$7:$V$39,7)))</f>
        <v>葉明樂</v>
      </c>
      <c r="F85" s="46"/>
      <c r="G85" s="75"/>
      <c r="H85" s="46" t="str">
        <f>IF($D84="","",VLOOKUP($D84,'[5]男雙 Prep'!$A$7:$V$39,9))</f>
        <v>台中市</v>
      </c>
      <c r="I85" s="225"/>
      <c r="J85" s="77"/>
      <c r="K85" s="188"/>
      <c r="L85" s="198"/>
      <c r="M85" s="230"/>
      <c r="N85" s="77"/>
      <c r="O85" s="188"/>
      <c r="P85" s="183"/>
      <c r="Q85" s="53"/>
      <c r="R85" s="185"/>
    </row>
    <row r="86" spans="1:18" s="186" customFormat="1" ht="11.25" customHeight="1">
      <c r="A86" s="181"/>
      <c r="B86" s="95"/>
      <c r="C86" s="95"/>
      <c r="D86" s="95"/>
      <c r="E86" s="140"/>
      <c r="F86" s="77"/>
      <c r="G86" s="76"/>
      <c r="H86" s="77"/>
      <c r="I86" s="201"/>
      <c r="J86" s="183"/>
      <c r="K86" s="184"/>
      <c r="L86" s="77"/>
      <c r="M86" s="202"/>
      <c r="N86" s="190">
        <f>UPPER(IF(OR(M87="a",M87="as"),L78,IF(OR(M87="b",M87="bs"),L94,)))</f>
      </c>
      <c r="O86" s="188"/>
      <c r="P86" s="183"/>
      <c r="Q86" s="53"/>
      <c r="R86" s="185"/>
    </row>
    <row r="87" spans="1:18" s="186" customFormat="1" ht="11.25" customHeight="1">
      <c r="A87" s="181"/>
      <c r="B87" s="59"/>
      <c r="C87" s="59"/>
      <c r="D87" s="59"/>
      <c r="E87" s="192"/>
      <c r="F87" s="183"/>
      <c r="G87" s="203"/>
      <c r="H87" s="183"/>
      <c r="I87" s="204"/>
      <c r="J87" s="183"/>
      <c r="K87" s="184"/>
      <c r="L87" s="282" t="s">
        <v>534</v>
      </c>
      <c r="M87" s="283"/>
      <c r="N87" s="194">
        <f>UPPER(IF(OR(M87="a",M87="as"),L79,IF(OR(M87="b",M87="bs"),L95,)))</f>
      </c>
      <c r="O87" s="227"/>
      <c r="P87" s="77"/>
      <c r="Q87" s="123"/>
      <c r="R87" s="185"/>
    </row>
    <row r="88" spans="1:18" s="186" customFormat="1" ht="12.75" customHeight="1">
      <c r="A88" s="181">
        <v>21</v>
      </c>
      <c r="B88" s="46"/>
      <c r="C88" s="46"/>
      <c r="D88" s="47">
        <v>16</v>
      </c>
      <c r="E88" s="48" t="str">
        <f>UPPER(IF($D88="","",VLOOKUP($D88,'[5]男雙 Prep'!$A$7:$V$39,2)))</f>
        <v>劉建民</v>
      </c>
      <c r="F88" s="46"/>
      <c r="G88" s="75"/>
      <c r="H88" s="46" t="str">
        <f>IF($D88="","",VLOOKUP($D88,'[5]男雙 Prep'!$A$7:$V$39,4))</f>
        <v>苗栗縣</v>
      </c>
      <c r="I88" s="182"/>
      <c r="J88" s="183"/>
      <c r="K88" s="184"/>
      <c r="L88" s="282"/>
      <c r="M88" s="283"/>
      <c r="N88" s="183"/>
      <c r="O88" s="197"/>
      <c r="P88" s="183"/>
      <c r="Q88" s="123"/>
      <c r="R88" s="185"/>
    </row>
    <row r="89" spans="1:18" s="186" customFormat="1" ht="12.75" customHeight="1">
      <c r="A89" s="181"/>
      <c r="B89" s="95"/>
      <c r="C89" s="95"/>
      <c r="D89" s="95"/>
      <c r="E89" s="48" t="str">
        <f>UPPER(IF($D88="","",VLOOKUP($D88,'[5]男雙 Prep'!$A$7:$V$39,7)))</f>
        <v>王興科</v>
      </c>
      <c r="F89" s="46"/>
      <c r="G89" s="75"/>
      <c r="H89" s="46" t="str">
        <f>IF($D88="","",VLOOKUP($D88,'[5]男雙 Prep'!$A$7:$V$39,9))</f>
        <v>苗栗縣</v>
      </c>
      <c r="I89" s="225"/>
      <c r="J89" s="77">
        <f>IF(I89="a",E88,IF(I89="b",E90,""))</f>
      </c>
      <c r="K89" s="188"/>
      <c r="L89" s="183"/>
      <c r="M89" s="197"/>
      <c r="N89" s="183"/>
      <c r="O89" s="197"/>
      <c r="P89" s="183"/>
      <c r="Q89" s="123"/>
      <c r="R89" s="185"/>
    </row>
    <row r="90" spans="1:18" s="186" customFormat="1" ht="12.75" customHeight="1">
      <c r="A90" s="181"/>
      <c r="B90" s="95"/>
      <c r="C90" s="95"/>
      <c r="D90" s="95"/>
      <c r="E90" s="140"/>
      <c r="F90" s="280" t="s">
        <v>527</v>
      </c>
      <c r="G90" s="280"/>
      <c r="H90" s="77"/>
      <c r="I90" s="189"/>
      <c r="J90" s="190">
        <f>UPPER(IF(OR(I91="a",I91="as"),E88,IF(OR(I91="b",I91="bs"),E92,)))</f>
      </c>
      <c r="K90" s="191"/>
      <c r="L90" s="183"/>
      <c r="M90" s="197"/>
      <c r="N90" s="183"/>
      <c r="O90" s="197"/>
      <c r="P90" s="183"/>
      <c r="Q90" s="123"/>
      <c r="R90" s="185"/>
    </row>
    <row r="91" spans="1:18" s="186" customFormat="1" ht="12.75" customHeight="1">
      <c r="A91" s="181"/>
      <c r="B91" s="59"/>
      <c r="C91" s="59"/>
      <c r="D91" s="59"/>
      <c r="E91" s="192"/>
      <c r="F91" s="282"/>
      <c r="G91" s="282"/>
      <c r="H91" s="61" t="s">
        <v>13</v>
      </c>
      <c r="I91" s="226"/>
      <c r="J91" s="194">
        <f>UPPER(IF(OR(I91="a",I91="as"),E89,IF(OR(I91="b",I91="bs"),E93,)))</f>
      </c>
      <c r="K91" s="227"/>
      <c r="L91" s="77"/>
      <c r="M91" s="197"/>
      <c r="N91" s="183"/>
      <c r="O91" s="197"/>
      <c r="P91" s="183"/>
      <c r="Q91" s="123"/>
      <c r="R91" s="185"/>
    </row>
    <row r="92" spans="1:18" s="186" customFormat="1" ht="12.75" customHeight="1">
      <c r="A92" s="181">
        <v>22</v>
      </c>
      <c r="B92" s="46"/>
      <c r="C92" s="46"/>
      <c r="D92" s="47">
        <v>12</v>
      </c>
      <c r="E92" s="48" t="str">
        <f>UPPER(IF($D92="","",VLOOKUP($D92,'[5]男雙 Prep'!$A$7:$V$39,2)))</f>
        <v>林志榮</v>
      </c>
      <c r="F92" s="46"/>
      <c r="G92" s="75"/>
      <c r="H92" s="46" t="str">
        <f>IF($D92="","",VLOOKUP($D92,'[5]男雙 Prep'!$A$7:$V$39,4))</f>
        <v>台南市</v>
      </c>
      <c r="I92" s="196"/>
      <c r="J92" s="77"/>
      <c r="K92" s="197"/>
      <c r="L92" s="98"/>
      <c r="M92" s="205"/>
      <c r="N92" s="183"/>
      <c r="O92" s="197"/>
      <c r="P92" s="183"/>
      <c r="Q92" s="123"/>
      <c r="R92" s="185"/>
    </row>
    <row r="93" spans="1:18" s="186" customFormat="1" ht="12.75" customHeight="1">
      <c r="A93" s="181"/>
      <c r="B93" s="95"/>
      <c r="C93" s="95"/>
      <c r="D93" s="95"/>
      <c r="E93" s="48" t="str">
        <f>UPPER(IF($D92="","",VLOOKUP($D92,'[5]男雙 Prep'!$A$7:$V$39,7)))</f>
        <v>姜自立</v>
      </c>
      <c r="F93" s="46"/>
      <c r="G93" s="75"/>
      <c r="H93" s="46" t="str">
        <f>IF($D92="","",VLOOKUP($D92,'[5]男雙 Prep'!$A$7:$V$39,9))</f>
        <v>台南市</v>
      </c>
      <c r="I93" s="225"/>
      <c r="J93" s="77"/>
      <c r="K93" s="197"/>
      <c r="L93" s="198"/>
      <c r="M93" s="230"/>
      <c r="N93" s="183"/>
      <c r="O93" s="197"/>
      <c r="P93" s="183"/>
      <c r="Q93" s="123"/>
      <c r="R93" s="185"/>
    </row>
    <row r="94" spans="1:18" s="186" customFormat="1" ht="11.25" customHeight="1">
      <c r="A94" s="181"/>
      <c r="B94" s="95"/>
      <c r="C94" s="95"/>
      <c r="D94" s="200"/>
      <c r="E94" s="140"/>
      <c r="F94" s="77"/>
      <c r="G94" s="76"/>
      <c r="H94" s="77"/>
      <c r="I94" s="201"/>
      <c r="J94" s="282" t="s">
        <v>531</v>
      </c>
      <c r="K94" s="283"/>
      <c r="L94" s="190">
        <f>UPPER(IF(OR(K95="a",K95="as"),J90,IF(OR(K95="b",K95="bs"),J98,)))</f>
      </c>
      <c r="M94" s="197"/>
      <c r="N94" s="183"/>
      <c r="O94" s="197"/>
      <c r="P94" s="183"/>
      <c r="Q94" s="123"/>
      <c r="R94" s="185"/>
    </row>
    <row r="95" spans="1:18" s="186" customFormat="1" ht="11.25" customHeight="1">
      <c r="A95" s="181"/>
      <c r="B95" s="59"/>
      <c r="C95" s="59"/>
      <c r="D95" s="69"/>
      <c r="E95" s="192"/>
      <c r="F95" s="183"/>
      <c r="G95" s="203"/>
      <c r="H95" s="183"/>
      <c r="I95" s="204"/>
      <c r="J95" s="282"/>
      <c r="K95" s="283"/>
      <c r="L95" s="194">
        <f>UPPER(IF(OR(K95="a",K95="as"),J91,IF(OR(K95="b",K95="bs"),J99,)))</f>
      </c>
      <c r="M95" s="229"/>
      <c r="N95" s="77"/>
      <c r="O95" s="197"/>
      <c r="P95" s="183"/>
      <c r="Q95" s="123"/>
      <c r="R95" s="185"/>
    </row>
    <row r="96" spans="1:18" s="186" customFormat="1" ht="12.75" customHeight="1">
      <c r="A96" s="181">
        <v>23</v>
      </c>
      <c r="B96" s="46">
        <f>IF($D96="","",VLOOKUP($D96,'[5]男雙 Prep'!$A$7:$V$39,20))</f>
      </c>
      <c r="C96" s="46">
        <f>IF($D96="","",VLOOKUP($D96,'[5]男雙 Prep'!$A$7:$V$39,21))</f>
      </c>
      <c r="D96" s="47"/>
      <c r="E96" s="48" t="s">
        <v>25</v>
      </c>
      <c r="F96" s="46">
        <f>IF($D96="","",VLOOKUP($D96,'[5]男雙 Prep'!$A$7:$V$39,3))</f>
      </c>
      <c r="G96" s="75"/>
      <c r="H96" s="46">
        <f>IF($D96="","",VLOOKUP($D96,'[5]男雙 Prep'!$A$7:$V$39,4))</f>
      </c>
      <c r="I96" s="182"/>
      <c r="J96" s="282"/>
      <c r="K96" s="283"/>
      <c r="L96" s="183"/>
      <c r="M96" s="208"/>
      <c r="N96" s="98"/>
      <c r="O96" s="197"/>
      <c r="P96" s="183"/>
      <c r="Q96" s="123"/>
      <c r="R96" s="185"/>
    </row>
    <row r="97" spans="1:18" s="186" customFormat="1" ht="12.75" customHeight="1">
      <c r="A97" s="181"/>
      <c r="B97" s="95"/>
      <c r="C97" s="95"/>
      <c r="D97" s="95"/>
      <c r="E97" s="48" t="s">
        <v>25</v>
      </c>
      <c r="F97" s="46">
        <f>IF($D96="","",VLOOKUP($D96,'[5]男雙 Prep'!$A$7:$V$39,8))</f>
      </c>
      <c r="G97" s="75"/>
      <c r="H97" s="46">
        <f>IF($D96="","",VLOOKUP($D96,'[5]男雙 Prep'!$A$7:$V$39,9))</f>
      </c>
      <c r="I97" s="225"/>
      <c r="J97" s="77">
        <f>IF(I97="a",E96,IF(I97="b",E98,""))</f>
      </c>
      <c r="K97" s="197"/>
      <c r="L97" s="183"/>
      <c r="M97" s="188"/>
      <c r="N97" s="77"/>
      <c r="O97" s="197"/>
      <c r="P97" s="183"/>
      <c r="Q97" s="123"/>
      <c r="R97" s="185"/>
    </row>
    <row r="98" spans="1:18" s="186" customFormat="1" ht="12.75" customHeight="1">
      <c r="A98" s="181"/>
      <c r="B98" s="95"/>
      <c r="C98" s="95"/>
      <c r="D98" s="200"/>
      <c r="E98" s="140"/>
      <c r="F98" s="280"/>
      <c r="G98" s="280"/>
      <c r="H98" s="77"/>
      <c r="I98" s="189"/>
      <c r="J98" s="190">
        <f>UPPER(IF(OR(I99="a",I99="as"),E96,IF(OR(I99="b",I99="bs"),E100,)))</f>
      </c>
      <c r="K98" s="205"/>
      <c r="L98" s="183"/>
      <c r="M98" s="188"/>
      <c r="N98" s="77"/>
      <c r="O98" s="197"/>
      <c r="P98" s="183"/>
      <c r="Q98" s="123"/>
      <c r="R98" s="185"/>
    </row>
    <row r="99" spans="1:18" s="186" customFormat="1" ht="12.75" customHeight="1">
      <c r="A99" s="181"/>
      <c r="B99" s="59"/>
      <c r="C99" s="59"/>
      <c r="D99" s="69"/>
      <c r="E99" s="192"/>
      <c r="F99" s="282"/>
      <c r="G99" s="282"/>
      <c r="H99" s="61" t="s">
        <v>13</v>
      </c>
      <c r="I99" s="226"/>
      <c r="J99" s="194">
        <f>UPPER(IF(OR(I99="a",I99="as"),E97,IF(OR(I99="b",I99="bs"),E101,)))</f>
      </c>
      <c r="K99" s="229"/>
      <c r="L99" s="77"/>
      <c r="M99" s="188"/>
      <c r="N99" s="77"/>
      <c r="O99" s="197"/>
      <c r="P99" s="183"/>
      <c r="Q99" s="123"/>
      <c r="R99" s="185"/>
    </row>
    <row r="100" spans="1:18" s="186" customFormat="1" ht="12.75" customHeight="1">
      <c r="A100" s="181">
        <v>24</v>
      </c>
      <c r="B100" s="46" t="s">
        <v>18</v>
      </c>
      <c r="C100" s="46">
        <f>IF($D100="","",VLOOKUP($D100,'[5]男雙 Prep'!$A$7:$V$39,21))</f>
        <v>11</v>
      </c>
      <c r="D100" s="47">
        <v>3</v>
      </c>
      <c r="E100" s="48" t="str">
        <f>UPPER(IF($D100="","",VLOOKUP($D100,'[5]男雙 Prep'!$A$7:$V$39,2)))</f>
        <v>謝文勇</v>
      </c>
      <c r="F100" s="46"/>
      <c r="G100" s="75"/>
      <c r="H100" s="46" t="str">
        <f>IF($D100="","",VLOOKUP($D100,'[5]男雙 Prep'!$A$7:$V$39,4))</f>
        <v>宜蘭縣</v>
      </c>
      <c r="I100" s="196"/>
      <c r="J100" s="77"/>
      <c r="K100" s="188"/>
      <c r="L100" s="98"/>
      <c r="M100" s="191"/>
      <c r="N100" s="77"/>
      <c r="O100" s="197"/>
      <c r="P100" s="183"/>
      <c r="Q100" s="123"/>
      <c r="R100" s="185"/>
    </row>
    <row r="101" spans="1:18" s="186" customFormat="1" ht="12.75" customHeight="1">
      <c r="A101" s="181"/>
      <c r="B101" s="95"/>
      <c r="C101" s="95"/>
      <c r="D101" s="95"/>
      <c r="E101" s="48" t="str">
        <f>UPPER(IF($D100="","",VLOOKUP($D100,'[5]男雙 Prep'!$A$7:$V$39,7)))</f>
        <v>陳順騰</v>
      </c>
      <c r="F101" s="46"/>
      <c r="G101" s="75"/>
      <c r="H101" s="46" t="str">
        <f>IF($D100="","",VLOOKUP($D100,'[5]男雙 Prep'!$A$7:$V$39,9))</f>
        <v>台北縣</v>
      </c>
      <c r="I101" s="225"/>
      <c r="J101" s="77"/>
      <c r="K101" s="188"/>
      <c r="L101" s="198"/>
      <c r="M101" s="228"/>
      <c r="N101" s="77"/>
      <c r="O101" s="197"/>
      <c r="P101" s="183"/>
      <c r="Q101" s="123"/>
      <c r="R101" s="185"/>
    </row>
    <row r="102" spans="1:18" s="186" customFormat="1" ht="11.25" customHeight="1">
      <c r="A102" s="181"/>
      <c r="B102" s="95"/>
      <c r="C102" s="95"/>
      <c r="D102" s="200"/>
      <c r="E102" s="140"/>
      <c r="F102" s="77"/>
      <c r="G102" s="76"/>
      <c r="H102" s="77"/>
      <c r="I102" s="201"/>
      <c r="J102" s="183"/>
      <c r="K102" s="184"/>
      <c r="L102" s="77"/>
      <c r="M102" s="188"/>
      <c r="N102" s="188"/>
      <c r="O102" s="202"/>
      <c r="P102" s="190">
        <f>UPPER(IF(OR(O103="a",O103="as"),N86,IF(OR(O103="b",O103="bs"),N118,)))</f>
      </c>
      <c r="Q102" s="209"/>
      <c r="R102" s="185"/>
    </row>
    <row r="103" spans="1:18" s="186" customFormat="1" ht="11.25" customHeight="1">
      <c r="A103" s="181"/>
      <c r="B103" s="59"/>
      <c r="C103" s="59"/>
      <c r="D103" s="69"/>
      <c r="E103" s="192"/>
      <c r="F103" s="183"/>
      <c r="G103" s="203"/>
      <c r="H103" s="183"/>
      <c r="I103" s="204"/>
      <c r="J103" s="183"/>
      <c r="K103" s="184"/>
      <c r="L103" s="77"/>
      <c r="M103" s="188"/>
      <c r="N103" s="282" t="s">
        <v>536</v>
      </c>
      <c r="O103" s="283"/>
      <c r="P103" s="194">
        <f>UPPER(IF(OR(O103="a",O103="as"),N87,IF(OR(O103="b",O103="bs"),N119,)))</f>
      </c>
      <c r="Q103" s="210"/>
      <c r="R103" s="185"/>
    </row>
    <row r="104" spans="1:18" s="186" customFormat="1" ht="12.75" customHeight="1">
      <c r="A104" s="181">
        <v>25</v>
      </c>
      <c r="B104" s="46" t="s">
        <v>27</v>
      </c>
      <c r="C104" s="46"/>
      <c r="D104" s="47">
        <v>7</v>
      </c>
      <c r="E104" s="48" t="str">
        <f>UPPER(IF($D104="","",VLOOKUP($D104,'[5]男雙 Prep'!$A$7:$V$39,2)))</f>
        <v>張正興</v>
      </c>
      <c r="F104" s="46"/>
      <c r="G104" s="75"/>
      <c r="H104" s="46" t="str">
        <f>IF($D104="","",VLOOKUP($D104,'[5]男雙 Prep'!$A$7:$V$39,4))</f>
        <v>台東縣</v>
      </c>
      <c r="I104" s="182"/>
      <c r="J104" s="183"/>
      <c r="K104" s="184"/>
      <c r="L104" s="183"/>
      <c r="M104" s="184"/>
      <c r="N104" s="282"/>
      <c r="O104" s="283"/>
      <c r="P104" s="98"/>
      <c r="Q104" s="123"/>
      <c r="R104" s="185"/>
    </row>
    <row r="105" spans="1:18" s="186" customFormat="1" ht="12.75" customHeight="1">
      <c r="A105" s="181"/>
      <c r="B105" s="95"/>
      <c r="C105" s="95"/>
      <c r="D105" s="95"/>
      <c r="E105" s="48" t="str">
        <f>UPPER(IF($D104="","",VLOOKUP($D104,'[5]男雙 Prep'!$A$7:$V$39,7)))</f>
        <v>沈瑞榮</v>
      </c>
      <c r="F105" s="46"/>
      <c r="G105" s="75"/>
      <c r="H105" s="46" t="str">
        <f>IF($D104="","",VLOOKUP($D104,'[5]男雙 Prep'!$A$7:$V$39,9))</f>
        <v>台東縣</v>
      </c>
      <c r="I105" s="225"/>
      <c r="J105" s="77">
        <f>IF(I105="a",E104,IF(I105="b",E106,""))</f>
      </c>
      <c r="K105" s="188"/>
      <c r="L105" s="183"/>
      <c r="M105" s="184"/>
      <c r="N105" s="183"/>
      <c r="O105" s="197"/>
      <c r="P105" s="198"/>
      <c r="Q105" s="209"/>
      <c r="R105" s="185"/>
    </row>
    <row r="106" spans="1:18" s="186" customFormat="1" ht="12.75" customHeight="1">
      <c r="A106" s="181"/>
      <c r="B106" s="95"/>
      <c r="C106" s="95"/>
      <c r="D106" s="200"/>
      <c r="E106" s="140"/>
      <c r="F106" s="280"/>
      <c r="G106" s="280"/>
      <c r="H106" s="77"/>
      <c r="I106" s="189"/>
      <c r="J106" s="190">
        <f>UPPER(IF(OR(I107="a",I107="as"),E104,IF(OR(I107="b",I107="bs"),E108,)))</f>
      </c>
      <c r="K106" s="191"/>
      <c r="L106" s="183"/>
      <c r="M106" s="184"/>
      <c r="N106" s="183"/>
      <c r="O106" s="197"/>
      <c r="P106" s="183"/>
      <c r="Q106" s="123"/>
      <c r="R106" s="185"/>
    </row>
    <row r="107" spans="1:18" s="186" customFormat="1" ht="12.75" customHeight="1">
      <c r="A107" s="181"/>
      <c r="B107" s="59"/>
      <c r="C107" s="59"/>
      <c r="D107" s="69"/>
      <c r="E107" s="192"/>
      <c r="F107" s="282"/>
      <c r="G107" s="282"/>
      <c r="H107" s="61" t="s">
        <v>13</v>
      </c>
      <c r="I107" s="226"/>
      <c r="J107" s="194">
        <f>UPPER(IF(OR(I107="a",I107="as"),E105,IF(OR(I107="b",I107="bs"),E109,)))</f>
      </c>
      <c r="K107" s="227"/>
      <c r="L107" s="77"/>
      <c r="M107" s="188"/>
      <c r="N107" s="183"/>
      <c r="O107" s="197"/>
      <c r="P107" s="183"/>
      <c r="Q107" s="123"/>
      <c r="R107" s="185"/>
    </row>
    <row r="108" spans="1:18" s="186" customFormat="1" ht="12.75" customHeight="1">
      <c r="A108" s="181">
        <v>26</v>
      </c>
      <c r="B108" s="46">
        <f>IF($D108="","",VLOOKUP($D108,'[5]男雙 Prep'!$A$7:$V$39,20))</f>
      </c>
      <c r="C108" s="46">
        <f>IF($D108="","",VLOOKUP($D108,'[5]男雙 Prep'!$A$7:$V$39,21))</f>
      </c>
      <c r="D108" s="47"/>
      <c r="E108" s="48" t="s">
        <v>25</v>
      </c>
      <c r="F108" s="46">
        <f>IF($D108="","",VLOOKUP($D108,'[5]男雙 Prep'!$A$7:$V$39,3))</f>
      </c>
      <c r="G108" s="75"/>
      <c r="H108" s="46">
        <f>IF($D108="","",VLOOKUP($D108,'[5]男雙 Prep'!$A$7:$V$39,4))</f>
      </c>
      <c r="I108" s="196"/>
      <c r="J108" s="77"/>
      <c r="K108" s="197"/>
      <c r="L108" s="98"/>
      <c r="M108" s="191"/>
      <c r="N108" s="183"/>
      <c r="O108" s="197"/>
      <c r="P108" s="183"/>
      <c r="Q108" s="123"/>
      <c r="R108" s="185"/>
    </row>
    <row r="109" spans="1:18" s="186" customFormat="1" ht="12.75" customHeight="1">
      <c r="A109" s="181"/>
      <c r="B109" s="95"/>
      <c r="C109" s="95"/>
      <c r="D109" s="95"/>
      <c r="E109" s="48" t="s">
        <v>25</v>
      </c>
      <c r="F109" s="46">
        <f>IF($D108="","",VLOOKUP($D108,'[5]男雙 Prep'!$A$7:$V$39,8))</f>
      </c>
      <c r="G109" s="75"/>
      <c r="H109" s="46">
        <f>IF($D108="","",VLOOKUP($D108,'[5]男雙 Prep'!$A$7:$V$39,9))</f>
      </c>
      <c r="I109" s="225"/>
      <c r="J109" s="77"/>
      <c r="K109" s="197"/>
      <c r="L109" s="198"/>
      <c r="M109" s="228"/>
      <c r="N109" s="183"/>
      <c r="O109" s="197"/>
      <c r="P109" s="183"/>
      <c r="Q109" s="123"/>
      <c r="R109" s="185"/>
    </row>
    <row r="110" spans="1:18" s="186" customFormat="1" ht="11.25" customHeight="1">
      <c r="A110" s="181"/>
      <c r="B110" s="95"/>
      <c r="C110" s="95"/>
      <c r="D110" s="200"/>
      <c r="E110" s="140"/>
      <c r="F110" s="77"/>
      <c r="G110" s="76"/>
      <c r="H110" s="77"/>
      <c r="I110" s="201"/>
      <c r="J110" s="282" t="s">
        <v>532</v>
      </c>
      <c r="K110" s="283"/>
      <c r="L110" s="190">
        <f>UPPER(IF(OR(K111="a",K111="as"),J106,IF(OR(K111="b",K111="bs"),J114,)))</f>
      </c>
      <c r="M110" s="188"/>
      <c r="N110" s="183"/>
      <c r="O110" s="197"/>
      <c r="P110" s="183"/>
      <c r="Q110" s="123"/>
      <c r="R110" s="185"/>
    </row>
    <row r="111" spans="1:18" s="186" customFormat="1" ht="11.25" customHeight="1">
      <c r="A111" s="181"/>
      <c r="B111" s="59"/>
      <c r="C111" s="59"/>
      <c r="D111" s="69"/>
      <c r="E111" s="192"/>
      <c r="F111" s="183"/>
      <c r="G111" s="203"/>
      <c r="H111" s="183"/>
      <c r="I111" s="204"/>
      <c r="J111" s="282"/>
      <c r="K111" s="283"/>
      <c r="L111" s="194">
        <f>UPPER(IF(OR(K111="a",K111="as"),J107,IF(OR(K111="b",K111="bs"),J115,)))</f>
      </c>
      <c r="M111" s="227"/>
      <c r="N111" s="77"/>
      <c r="O111" s="197"/>
      <c r="P111" s="183"/>
      <c r="Q111" s="123"/>
      <c r="R111" s="185"/>
    </row>
    <row r="112" spans="1:18" s="186" customFormat="1" ht="12.75" customHeight="1">
      <c r="A112" s="181">
        <v>27</v>
      </c>
      <c r="B112" s="46"/>
      <c r="C112" s="46"/>
      <c r="D112" s="47">
        <v>14</v>
      </c>
      <c r="E112" s="48" t="str">
        <f>UPPER(IF($D112="","",VLOOKUP($D112,'[5]男雙 Prep'!$A$7:$V$39,2)))</f>
        <v>陳宏智</v>
      </c>
      <c r="F112" s="46"/>
      <c r="G112" s="75"/>
      <c r="H112" s="46" t="str">
        <f>IF($D112="","",VLOOKUP($D112,'[5]男雙 Prep'!$A$7:$V$39,4))</f>
        <v>嘉義市</v>
      </c>
      <c r="I112" s="182"/>
      <c r="J112" s="282"/>
      <c r="K112" s="283"/>
      <c r="L112" s="183"/>
      <c r="M112" s="197"/>
      <c r="N112" s="98"/>
      <c r="O112" s="197"/>
      <c r="P112" s="183"/>
      <c r="Q112" s="123"/>
      <c r="R112" s="185"/>
    </row>
    <row r="113" spans="1:18" s="186" customFormat="1" ht="12.75" customHeight="1">
      <c r="A113" s="181"/>
      <c r="B113" s="95"/>
      <c r="C113" s="95"/>
      <c r="D113" s="95"/>
      <c r="E113" s="48" t="str">
        <f>UPPER(IF($D112="","",VLOOKUP($D112,'[5]男雙 Prep'!$A$7:$V$39,7)))</f>
        <v>葉展雄</v>
      </c>
      <c r="F113" s="46"/>
      <c r="G113" s="75"/>
      <c r="H113" s="46" t="str">
        <f>IF($D112="","",VLOOKUP($D112,'[5]男雙 Prep'!$A$7:$V$39,9))</f>
        <v>嘉義市</v>
      </c>
      <c r="I113" s="225"/>
      <c r="J113" s="77">
        <f>IF(I113="a",E112,IF(I113="b",E114,""))</f>
      </c>
      <c r="K113" s="197"/>
      <c r="L113" s="183"/>
      <c r="M113" s="197"/>
      <c r="N113" s="77"/>
      <c r="O113" s="197"/>
      <c r="P113" s="183"/>
      <c r="Q113" s="123"/>
      <c r="R113" s="185"/>
    </row>
    <row r="114" spans="1:18" s="186" customFormat="1" ht="12.75" customHeight="1">
      <c r="A114" s="181"/>
      <c r="B114" s="95"/>
      <c r="C114" s="95"/>
      <c r="D114" s="95"/>
      <c r="E114" s="140"/>
      <c r="F114" s="280" t="s">
        <v>528</v>
      </c>
      <c r="G114" s="280"/>
      <c r="H114" s="77"/>
      <c r="I114" s="189"/>
      <c r="J114" s="190">
        <f>UPPER(IF(OR(I115="a",I115="as"),E112,IF(OR(I115="b",I115="bs"),E116,)))</f>
      </c>
      <c r="K114" s="205"/>
      <c r="L114" s="183"/>
      <c r="M114" s="197"/>
      <c r="N114" s="77"/>
      <c r="O114" s="197"/>
      <c r="P114" s="183"/>
      <c r="Q114" s="123"/>
      <c r="R114" s="185"/>
    </row>
    <row r="115" spans="1:18" s="186" customFormat="1" ht="12.75" customHeight="1">
      <c r="A115" s="181"/>
      <c r="B115" s="59"/>
      <c r="C115" s="59"/>
      <c r="D115" s="59"/>
      <c r="E115" s="192"/>
      <c r="F115" s="282"/>
      <c r="G115" s="282"/>
      <c r="H115" s="61" t="s">
        <v>13</v>
      </c>
      <c r="I115" s="226"/>
      <c r="J115" s="194">
        <f>UPPER(IF(OR(I115="a",I115="as"),E113,IF(OR(I115="b",I115="bs"),E117,)))</f>
      </c>
      <c r="K115" s="229"/>
      <c r="L115" s="77"/>
      <c r="M115" s="197"/>
      <c r="N115" s="77"/>
      <c r="O115" s="197"/>
      <c r="P115" s="183"/>
      <c r="Q115" s="123"/>
      <c r="R115" s="185"/>
    </row>
    <row r="116" spans="1:18" s="186" customFormat="1" ht="12.75" customHeight="1">
      <c r="A116" s="181">
        <v>28</v>
      </c>
      <c r="B116" s="46"/>
      <c r="C116" s="46"/>
      <c r="D116" s="47">
        <v>17</v>
      </c>
      <c r="E116" s="48" t="str">
        <f>UPPER(IF($D116="","",VLOOKUP($D116,'[5]男雙 Prep'!$A$7:$V$39,2)))</f>
        <v>楊期忠</v>
      </c>
      <c r="F116" s="46"/>
      <c r="G116" s="75"/>
      <c r="H116" s="46" t="str">
        <f>IF($D116="","",VLOOKUP($D116,'[5]男雙 Prep'!$A$7:$V$39,4))</f>
        <v>台中市</v>
      </c>
      <c r="I116" s="196"/>
      <c r="J116" s="77"/>
      <c r="K116" s="188"/>
      <c r="L116" s="98"/>
      <c r="M116" s="205"/>
      <c r="N116" s="77"/>
      <c r="O116" s="197"/>
      <c r="P116" s="183"/>
      <c r="Q116" s="123"/>
      <c r="R116" s="185"/>
    </row>
    <row r="117" spans="1:18" s="186" customFormat="1" ht="12.75" customHeight="1">
      <c r="A117" s="181"/>
      <c r="B117" s="95"/>
      <c r="C117" s="95"/>
      <c r="D117" s="95"/>
      <c r="E117" s="48" t="str">
        <f>UPPER(IF($D116="","",VLOOKUP($D116,'[5]男雙 Prep'!$A$7:$V$39,7)))</f>
        <v>沈天保</v>
      </c>
      <c r="F117" s="46"/>
      <c r="G117" s="75"/>
      <c r="H117" s="46" t="str">
        <f>IF($D116="","",VLOOKUP($D116,'[5]男雙 Prep'!$A$7:$V$39,9))</f>
        <v>台中市</v>
      </c>
      <c r="I117" s="225"/>
      <c r="J117" s="77"/>
      <c r="K117" s="188"/>
      <c r="L117" s="198"/>
      <c r="M117" s="230"/>
      <c r="N117" s="77"/>
      <c r="O117" s="197"/>
      <c r="P117" s="183"/>
      <c r="Q117" s="123"/>
      <c r="R117" s="185"/>
    </row>
    <row r="118" spans="1:18" s="186" customFormat="1" ht="11.25" customHeight="1">
      <c r="A118" s="181"/>
      <c r="B118" s="95"/>
      <c r="C118" s="95"/>
      <c r="D118" s="95"/>
      <c r="E118" s="140"/>
      <c r="F118" s="77"/>
      <c r="G118" s="76"/>
      <c r="H118" s="77"/>
      <c r="I118" s="201"/>
      <c r="J118" s="183"/>
      <c r="K118" s="184"/>
      <c r="L118" s="77"/>
      <c r="M118" s="202"/>
      <c r="N118" s="190">
        <f>UPPER(IF(OR(M119="a",M119="as"),L110,IF(OR(M119="b",M119="bs"),L126,)))</f>
      </c>
      <c r="O118" s="197"/>
      <c r="P118" s="183"/>
      <c r="Q118" s="123"/>
      <c r="R118" s="185"/>
    </row>
    <row r="119" spans="1:18" s="186" customFormat="1" ht="11.25" customHeight="1">
      <c r="A119" s="181"/>
      <c r="B119" s="59"/>
      <c r="C119" s="59"/>
      <c r="D119" s="59"/>
      <c r="E119" s="192"/>
      <c r="F119" s="183"/>
      <c r="G119" s="203"/>
      <c r="H119" s="183"/>
      <c r="I119" s="204"/>
      <c r="J119" s="183"/>
      <c r="K119" s="184"/>
      <c r="L119" s="282" t="s">
        <v>535</v>
      </c>
      <c r="M119" s="283"/>
      <c r="N119" s="194">
        <f>UPPER(IF(OR(M119="a",M119="as"),L111,IF(OR(M119="b",M119="bs"),L127,)))</f>
      </c>
      <c r="O119" s="229"/>
      <c r="P119" s="77"/>
      <c r="Q119" s="123"/>
      <c r="R119" s="185"/>
    </row>
    <row r="120" spans="1:18" s="186" customFormat="1" ht="12.75" customHeight="1">
      <c r="A120" s="181">
        <v>29</v>
      </c>
      <c r="B120" s="46"/>
      <c r="C120" s="46"/>
      <c r="D120" s="47">
        <v>11</v>
      </c>
      <c r="E120" s="48" t="str">
        <f>UPPER(IF($D120="","",VLOOKUP($D120,'[5]男雙 Prep'!$A$7:$V$39,2)))</f>
        <v>張堃雄</v>
      </c>
      <c r="F120" s="46"/>
      <c r="G120" s="75"/>
      <c r="H120" s="46" t="str">
        <f>IF($D120="","",VLOOKUP($D120,'[5]男雙 Prep'!$A$7:$V$39,4))</f>
        <v>高雄市</v>
      </c>
      <c r="I120" s="182"/>
      <c r="J120" s="183"/>
      <c r="K120" s="184"/>
      <c r="L120" s="282"/>
      <c r="M120" s="283"/>
      <c r="N120" s="183"/>
      <c r="O120" s="208"/>
      <c r="P120" s="183"/>
      <c r="Q120" s="53"/>
      <c r="R120" s="185"/>
    </row>
    <row r="121" spans="1:18" s="186" customFormat="1" ht="12.75" customHeight="1">
      <c r="A121" s="181"/>
      <c r="B121" s="95"/>
      <c r="C121" s="95"/>
      <c r="D121" s="95"/>
      <c r="E121" s="48" t="str">
        <f>UPPER(IF($D120="","",VLOOKUP($D120,'[5]男雙 Prep'!$A$7:$V$39,7)))</f>
        <v>李來福</v>
      </c>
      <c r="F121" s="46"/>
      <c r="G121" s="75"/>
      <c r="H121" s="46" t="str">
        <f>IF($D120="","",VLOOKUP($D120,'[5]男雙 Prep'!$A$7:$V$39,9))</f>
        <v>高雄市</v>
      </c>
      <c r="I121" s="225"/>
      <c r="J121" s="77">
        <f>IF(I121="a",E120,IF(I121="b",E122,""))</f>
      </c>
      <c r="K121" s="188"/>
      <c r="L121" s="183"/>
      <c r="M121" s="197"/>
      <c r="N121" s="183"/>
      <c r="O121" s="188"/>
      <c r="P121" s="183"/>
      <c r="Q121" s="53"/>
      <c r="R121" s="185"/>
    </row>
    <row r="122" spans="1:18" s="186" customFormat="1" ht="12.75" customHeight="1">
      <c r="A122" s="181"/>
      <c r="B122" s="95"/>
      <c r="C122" s="95"/>
      <c r="D122" s="200"/>
      <c r="E122" s="140"/>
      <c r="F122" s="280" t="s">
        <v>529</v>
      </c>
      <c r="G122" s="280"/>
      <c r="H122" s="77"/>
      <c r="I122" s="189"/>
      <c r="J122" s="190">
        <f>UPPER(IF(OR(I123="a",I123="as"),E120,IF(OR(I123="b",I123="bs"),E124,)))</f>
      </c>
      <c r="K122" s="191"/>
      <c r="L122" s="183"/>
      <c r="M122" s="197"/>
      <c r="N122" s="183"/>
      <c r="O122" s="188"/>
      <c r="P122" s="183"/>
      <c r="Q122" s="53"/>
      <c r="R122" s="185"/>
    </row>
    <row r="123" spans="1:18" s="186" customFormat="1" ht="12.75" customHeight="1">
      <c r="A123" s="181"/>
      <c r="B123" s="59"/>
      <c r="C123" s="59"/>
      <c r="D123" s="69"/>
      <c r="E123" s="192"/>
      <c r="F123" s="282"/>
      <c r="G123" s="282"/>
      <c r="H123" s="61" t="s">
        <v>13</v>
      </c>
      <c r="I123" s="226"/>
      <c r="J123" s="194">
        <f>UPPER(IF(OR(I123="a",I123="as"),E121,IF(OR(I123="b",I123="bs"),E125,)))</f>
      </c>
      <c r="K123" s="227"/>
      <c r="L123" s="77"/>
      <c r="M123" s="197"/>
      <c r="N123" s="183"/>
      <c r="O123" s="188"/>
      <c r="P123" s="183"/>
      <c r="Q123" s="53"/>
      <c r="R123" s="185"/>
    </row>
    <row r="124" spans="1:18" s="186" customFormat="1" ht="12.75" customHeight="1">
      <c r="A124" s="181">
        <v>30</v>
      </c>
      <c r="B124" s="46"/>
      <c r="C124" s="46"/>
      <c r="D124" s="47">
        <v>20</v>
      </c>
      <c r="E124" s="48" t="str">
        <f>UPPER(IF($D124="","",VLOOKUP($D124,'[5]男雙 Prep'!$A$7:$V$39,2)))</f>
        <v>吳源泉</v>
      </c>
      <c r="F124" s="46"/>
      <c r="G124" s="75"/>
      <c r="H124" s="46" t="str">
        <f>IF($D124="","",VLOOKUP($D124,'[5]男雙 Prep'!$A$7:$V$39,4))</f>
        <v>台中市</v>
      </c>
      <c r="I124" s="196"/>
      <c r="J124" s="77"/>
      <c r="K124" s="197"/>
      <c r="L124" s="98"/>
      <c r="M124" s="205"/>
      <c r="N124" s="183"/>
      <c r="O124" s="188"/>
      <c r="P124" s="183"/>
      <c r="Q124" s="53"/>
      <c r="R124" s="185"/>
    </row>
    <row r="125" spans="1:18" s="186" customFormat="1" ht="12.75" customHeight="1">
      <c r="A125" s="181"/>
      <c r="B125" s="95"/>
      <c r="C125" s="95"/>
      <c r="D125" s="95"/>
      <c r="E125" s="48" t="str">
        <f>UPPER(IF($D124="","",VLOOKUP($D124,'[5]男雙 Prep'!$A$7:$V$39,7)))</f>
        <v>魏和昭</v>
      </c>
      <c r="F125" s="46"/>
      <c r="G125" s="75"/>
      <c r="H125" s="46" t="str">
        <f>IF($D124="","",VLOOKUP($D124,'[5]男雙 Prep'!$A$7:$V$39,9))</f>
        <v>台中市</v>
      </c>
      <c r="I125" s="225"/>
      <c r="J125" s="77"/>
      <c r="K125" s="197"/>
      <c r="L125" s="198"/>
      <c r="M125" s="230"/>
      <c r="N125" s="183"/>
      <c r="O125" s="188"/>
      <c r="P125" s="183"/>
      <c r="Q125" s="53"/>
      <c r="R125" s="185"/>
    </row>
    <row r="126" spans="1:18" s="186" customFormat="1" ht="11.25" customHeight="1">
      <c r="A126" s="181"/>
      <c r="B126" s="95"/>
      <c r="C126" s="95"/>
      <c r="D126" s="200"/>
      <c r="E126" s="140"/>
      <c r="F126" s="77"/>
      <c r="G126" s="76"/>
      <c r="H126" s="77"/>
      <c r="I126" s="201"/>
      <c r="J126" s="282" t="s">
        <v>533</v>
      </c>
      <c r="K126" s="283"/>
      <c r="L126" s="190">
        <f>UPPER(IF(OR(K127="a",K127="as"),J122,IF(OR(K127="b",K127="bs"),J130,)))</f>
      </c>
      <c r="M126" s="197"/>
      <c r="N126" s="183"/>
      <c r="O126" s="188"/>
      <c r="P126" s="183"/>
      <c r="Q126" s="53"/>
      <c r="R126" s="185"/>
    </row>
    <row r="127" spans="1:18" s="186" customFormat="1" ht="11.25" customHeight="1">
      <c r="A127" s="181"/>
      <c r="B127" s="59"/>
      <c r="C127" s="59"/>
      <c r="D127" s="69"/>
      <c r="E127" s="192"/>
      <c r="F127" s="183"/>
      <c r="G127" s="203"/>
      <c r="H127" s="183"/>
      <c r="I127" s="204"/>
      <c r="J127" s="282"/>
      <c r="K127" s="283"/>
      <c r="L127" s="194">
        <f>UPPER(IF(OR(K127="a",K127="as"),J123,IF(OR(K127="b",K127="bs"),J131,)))</f>
      </c>
      <c r="M127" s="229"/>
      <c r="N127" s="77"/>
      <c r="O127" s="188"/>
      <c r="P127" s="183"/>
      <c r="Q127" s="53"/>
      <c r="R127" s="185"/>
    </row>
    <row r="128" spans="1:18" s="186" customFormat="1" ht="12.75" customHeight="1">
      <c r="A128" s="181">
        <v>31</v>
      </c>
      <c r="B128" s="46">
        <f>IF($D128="","",VLOOKUP($D128,'[5]男雙 Prep'!$A$7:$V$39,20))</f>
      </c>
      <c r="C128" s="46">
        <f>IF($D128="","",VLOOKUP($D128,'[5]男雙 Prep'!$A$7:$V$39,21))</f>
      </c>
      <c r="D128" s="47"/>
      <c r="E128" s="48" t="s">
        <v>25</v>
      </c>
      <c r="F128" s="46">
        <f>IF($D128="","",VLOOKUP($D128,'[5]男雙 Prep'!$A$7:$V$39,3))</f>
      </c>
      <c r="G128" s="75"/>
      <c r="H128" s="46">
        <f>IF($D128="","",VLOOKUP($D128,'[5]男雙 Prep'!$A$7:$V$39,4))</f>
      </c>
      <c r="I128" s="182"/>
      <c r="J128" s="282"/>
      <c r="K128" s="283"/>
      <c r="L128" s="183"/>
      <c r="M128" s="208"/>
      <c r="N128" s="95"/>
      <c r="O128" s="188"/>
      <c r="P128" s="59"/>
      <c r="Q128" s="184"/>
      <c r="R128" s="185"/>
    </row>
    <row r="129" spans="1:18" s="186" customFormat="1" ht="12.75" customHeight="1">
      <c r="A129" s="181"/>
      <c r="B129" s="95"/>
      <c r="C129" s="95"/>
      <c r="D129" s="95"/>
      <c r="E129" s="48" t="s">
        <v>25</v>
      </c>
      <c r="F129" s="46">
        <f>IF($D128="","",VLOOKUP($D128,'[5]男雙 Prep'!$A$7:$V$39,8))</f>
      </c>
      <c r="G129" s="75"/>
      <c r="H129" s="46">
        <f>IF($D128="","",VLOOKUP($D128,'[5]男雙 Prep'!$A$7:$V$39,9))</f>
      </c>
      <c r="I129" s="225"/>
      <c r="J129" s="77">
        <f>IF(I129="a",E128,IF(I129="b",E130,""))</f>
      </c>
      <c r="K129" s="197"/>
      <c r="L129" s="183"/>
      <c r="M129" s="188"/>
      <c r="N129" s="282" t="s">
        <v>10</v>
      </c>
      <c r="O129" s="282"/>
      <c r="P129" s="183"/>
      <c r="Q129" s="184"/>
      <c r="R129" s="185"/>
    </row>
    <row r="130" spans="1:18" s="186" customFormat="1" ht="12.75" customHeight="1">
      <c r="A130" s="181"/>
      <c r="B130" s="95"/>
      <c r="C130" s="95"/>
      <c r="D130" s="95"/>
      <c r="E130" s="140"/>
      <c r="F130" s="280"/>
      <c r="G130" s="280"/>
      <c r="H130" s="77"/>
      <c r="I130" s="189"/>
      <c r="J130" s="190">
        <f>UPPER(IF(OR(I131="a",I131="as"),E128,IF(OR(I131="b",I131="bs"),E132,)))</f>
      </c>
      <c r="K130" s="205"/>
      <c r="L130" s="183"/>
      <c r="M130" s="188"/>
      <c r="N130" s="281"/>
      <c r="O130" s="281"/>
      <c r="P130" s="183"/>
      <c r="Q130" s="184"/>
      <c r="R130" s="185"/>
    </row>
    <row r="131" spans="1:18" s="186" customFormat="1" ht="12.75" customHeight="1">
      <c r="A131" s="181"/>
      <c r="B131" s="59"/>
      <c r="C131" s="59"/>
      <c r="D131" s="59"/>
      <c r="E131" s="192"/>
      <c r="F131" s="282"/>
      <c r="G131" s="282"/>
      <c r="H131" s="61" t="s">
        <v>13</v>
      </c>
      <c r="I131" s="226"/>
      <c r="J131" s="194">
        <f>UPPER(IF(OR(I131="a",I131="as"),E129,IF(OR(I131="b",I131="bs"),E133,)))</f>
      </c>
      <c r="K131" s="229"/>
      <c r="L131" s="77"/>
      <c r="M131" s="188"/>
      <c r="N131" s="77"/>
      <c r="O131" s="234"/>
      <c r="P131" s="303" t="s">
        <v>11</v>
      </c>
      <c r="Q131" s="304"/>
      <c r="R131" s="185"/>
    </row>
    <row r="132" spans="1:18" s="186" customFormat="1" ht="12.75" customHeight="1">
      <c r="A132" s="181">
        <v>32</v>
      </c>
      <c r="B132" s="46" t="s">
        <v>22</v>
      </c>
      <c r="C132" s="46">
        <f>IF($D132="","",VLOOKUP($D132,'[5]男雙 Prep'!$A$7:$V$39,21))</f>
        <v>10</v>
      </c>
      <c r="D132" s="47">
        <v>2</v>
      </c>
      <c r="E132" s="48" t="str">
        <f>UPPER(IF($D132="","",VLOOKUP($D132,'[5]男雙 Prep'!$A$7:$V$39,2)))</f>
        <v>王松村</v>
      </c>
      <c r="F132" s="46"/>
      <c r="G132" s="75"/>
      <c r="H132" s="46" t="str">
        <f>IF($D132="","",VLOOKUP($D132,'[5]男雙 Prep'!$A$7:$V$39,4))</f>
        <v>台南市</v>
      </c>
      <c r="I132" s="196"/>
      <c r="J132" s="77"/>
      <c r="K132" s="188"/>
      <c r="L132" s="98"/>
      <c r="M132" s="191"/>
      <c r="N132" s="282" t="s">
        <v>537</v>
      </c>
      <c r="O132" s="283"/>
      <c r="P132" s="305"/>
      <c r="Q132" s="281"/>
      <c r="R132" s="185"/>
    </row>
    <row r="133" spans="1:18" s="186" customFormat="1" ht="12.75" customHeight="1">
      <c r="A133" s="181"/>
      <c r="B133" s="95"/>
      <c r="C133" s="95"/>
      <c r="D133" s="95"/>
      <c r="E133" s="48" t="str">
        <f>UPPER(IF($D132="","",VLOOKUP($D132,'[5]男雙 Prep'!$A$7:$V$39,7)))</f>
        <v>張殷嘉</v>
      </c>
      <c r="F133" s="46"/>
      <c r="G133" s="75"/>
      <c r="H133" s="46" t="str">
        <f>IF($D132="","",VLOOKUP($D132,'[5]男雙 Prep'!$A$7:$V$39,9))</f>
        <v>台中市</v>
      </c>
      <c r="I133" s="225"/>
      <c r="J133" s="77"/>
      <c r="K133" s="188"/>
      <c r="L133" s="198"/>
      <c r="M133" s="228"/>
      <c r="N133" s="282"/>
      <c r="O133" s="283"/>
      <c r="P133" s="183"/>
      <c r="Q133" s="184"/>
      <c r="R133" s="185"/>
    </row>
    <row r="134" spans="1:18" s="57" customFormat="1" ht="12.75" customHeight="1">
      <c r="A134" s="212"/>
      <c r="B134" s="213"/>
      <c r="C134" s="213"/>
      <c r="D134" s="214"/>
      <c r="E134" s="215"/>
      <c r="F134" s="216"/>
      <c r="G134" s="217"/>
      <c r="H134" s="216"/>
      <c r="I134" s="218"/>
      <c r="J134" s="54"/>
      <c r="K134" s="55"/>
      <c r="L134" s="94"/>
      <c r="M134" s="90"/>
      <c r="N134" s="235"/>
      <c r="O134" s="236"/>
      <c r="P134" s="237"/>
      <c r="Q134" s="238"/>
      <c r="R134" s="56"/>
    </row>
    <row r="135" spans="1:18" s="57" customFormat="1" ht="6" customHeight="1">
      <c r="A135" s="212"/>
      <c r="B135" s="219"/>
      <c r="C135" s="219"/>
      <c r="D135" s="220"/>
      <c r="E135" s="128"/>
      <c r="F135" s="221"/>
      <c r="G135" s="222"/>
      <c r="H135" s="221"/>
      <c r="I135" s="223"/>
      <c r="J135" s="54"/>
      <c r="K135" s="55"/>
      <c r="L135" s="107"/>
      <c r="M135" s="108"/>
      <c r="N135" s="239"/>
      <c r="O135" s="240"/>
      <c r="P135" s="241"/>
      <c r="Q135" s="242"/>
      <c r="R135" s="56"/>
    </row>
    <row r="136" spans="5:17" ht="15">
      <c r="E136" s="129"/>
      <c r="N136" s="243"/>
      <c r="O136" s="244"/>
      <c r="P136" s="243"/>
      <c r="Q136" s="245"/>
    </row>
    <row r="137" ht="15">
      <c r="E137" s="129"/>
    </row>
    <row r="138" ht="15">
      <c r="E138" s="129"/>
    </row>
    <row r="139" ht="15">
      <c r="E139" s="129"/>
    </row>
    <row r="140" ht="15">
      <c r="E140" s="129"/>
    </row>
    <row r="141" ht="15">
      <c r="E141" s="129"/>
    </row>
    <row r="142" ht="15">
      <c r="E142" s="129"/>
    </row>
    <row r="143" ht="15">
      <c r="E143" s="129"/>
    </row>
    <row r="144" ht="15">
      <c r="E144" s="129"/>
    </row>
    <row r="145" ht="15">
      <c r="E145" s="129"/>
    </row>
    <row r="146" ht="15">
      <c r="E146" s="129"/>
    </row>
    <row r="147" ht="15">
      <c r="E147" s="129"/>
    </row>
    <row r="148" ht="15">
      <c r="E148" s="129"/>
    </row>
    <row r="149" ht="15">
      <c r="E149" s="129"/>
    </row>
    <row r="150" ht="15">
      <c r="E150" s="129"/>
    </row>
    <row r="151" ht="15">
      <c r="E151" s="129"/>
    </row>
    <row r="152" ht="15">
      <c r="E152" s="129"/>
    </row>
    <row r="153" ht="15">
      <c r="E153" s="129"/>
    </row>
    <row r="154" ht="15">
      <c r="E154" s="129"/>
    </row>
    <row r="155" ht="15">
      <c r="E155" s="129"/>
    </row>
    <row r="156" ht="15">
      <c r="E156" s="129"/>
    </row>
    <row r="157" ht="15">
      <c r="E157" s="129"/>
    </row>
    <row r="158" ht="15">
      <c r="E158" s="129"/>
    </row>
    <row r="159" ht="15">
      <c r="E159" s="129"/>
    </row>
    <row r="160" ht="15">
      <c r="E160" s="129"/>
    </row>
    <row r="161" ht="15">
      <c r="E161" s="129"/>
    </row>
    <row r="162" ht="15">
      <c r="E162" s="129"/>
    </row>
    <row r="163" ht="15">
      <c r="E163" s="129"/>
    </row>
    <row r="164" ht="15">
      <c r="E164" s="129"/>
    </row>
    <row r="165" ht="15">
      <c r="E165" s="129"/>
    </row>
    <row r="166" ht="15">
      <c r="E166" s="129"/>
    </row>
    <row r="167" ht="15">
      <c r="E167" s="129"/>
    </row>
    <row r="168" ht="15">
      <c r="E168" s="129"/>
    </row>
    <row r="169" ht="15">
      <c r="E169" s="129"/>
    </row>
    <row r="170" ht="15">
      <c r="E170" s="129"/>
    </row>
    <row r="171" ht="15">
      <c r="E171" s="129"/>
    </row>
    <row r="172" ht="15">
      <c r="E172" s="129"/>
    </row>
  </sheetData>
  <mergeCells count="33">
    <mergeCell ref="F10:G11"/>
    <mergeCell ref="J14:K16"/>
    <mergeCell ref="F18:G19"/>
    <mergeCell ref="L23:M24"/>
    <mergeCell ref="F26:G27"/>
    <mergeCell ref="J30:K32"/>
    <mergeCell ref="F34:G35"/>
    <mergeCell ref="N39:O40"/>
    <mergeCell ref="F42:G43"/>
    <mergeCell ref="J46:K48"/>
    <mergeCell ref="F50:G51"/>
    <mergeCell ref="L55:M56"/>
    <mergeCell ref="F58:G59"/>
    <mergeCell ref="J62:K64"/>
    <mergeCell ref="F66:G67"/>
    <mergeCell ref="F74:G75"/>
    <mergeCell ref="J78:K80"/>
    <mergeCell ref="F82:G83"/>
    <mergeCell ref="L87:M88"/>
    <mergeCell ref="F90:G91"/>
    <mergeCell ref="J94:K96"/>
    <mergeCell ref="F98:G99"/>
    <mergeCell ref="N103:O104"/>
    <mergeCell ref="F106:G107"/>
    <mergeCell ref="J110:K112"/>
    <mergeCell ref="F114:G115"/>
    <mergeCell ref="L119:M120"/>
    <mergeCell ref="F122:G123"/>
    <mergeCell ref="J126:K128"/>
    <mergeCell ref="N129:O130"/>
    <mergeCell ref="F130:G131"/>
    <mergeCell ref="P131:Q132"/>
    <mergeCell ref="N132:O133"/>
  </mergeCells>
  <conditionalFormatting sqref="H11 H59 H43 H51 H35 H27 H19 H67 L119 L23 L55 N39 L87 H131 N68 H75 H123 H107 H115 H99 H91 H83 N103">
    <cfRule type="expression" priority="1" dxfId="1" stopIfTrue="1">
      <formula>AND($N$2="CU",H11="Umpire")</formula>
    </cfRule>
    <cfRule type="expression" priority="2" dxfId="2" stopIfTrue="1">
      <formula>AND($N$2="CU",H11&lt;&gt;"Umpire",I11&lt;&gt;"")</formula>
    </cfRule>
    <cfRule type="expression" priority="3" dxfId="3" stopIfTrue="1">
      <formula>AND($N$2="CU",H11&lt;&gt;"Umpire")</formula>
    </cfRule>
  </conditionalFormatting>
  <conditionalFormatting sqref="L14 L30 L46 L62 N22 N54 P38 J10 J18 J26 J34 J42 J50 J58 J66 L78 L94 L110 L126 N86 N118 P102 J74 J82 J90 J98 J106 J114 J122 J130 N65 P67">
    <cfRule type="expression" priority="4" dxfId="0" stopIfTrue="1">
      <formula>I11="as"</formula>
    </cfRule>
    <cfRule type="expression" priority="5" dxfId="0" stopIfTrue="1">
      <formula>I11="bs"</formula>
    </cfRule>
  </conditionalFormatting>
  <conditionalFormatting sqref="L15 L31 L47 L63 N23 N55 P39 J11 J19 J27 J35 J43 J51 J59 J67 L79 L95 L111 L127 N87 N119 P103 J75 J83 J91 J99 J107 J115 J123 J131 N66 P68">
    <cfRule type="expression" priority="6" dxfId="0" stopIfTrue="1">
      <formula>I11="as"</formula>
    </cfRule>
    <cfRule type="expression" priority="7" dxfId="0" stopIfTrue="1">
      <formula>I11="bs"</formula>
    </cfRule>
  </conditionalFormatting>
  <conditionalFormatting sqref="B72 B76 B80 B84 B88 B92 B96 B100 B104 B108 B112 B116 B120 B124 B128 B132 B8 B12 B16 B20 B24 B28 B32 B36 B40 B44 B48 B52 B56 B60 B64 B68">
    <cfRule type="cellIs" priority="8" dxfId="6" operator="equal" stopIfTrue="1">
      <formula>"DA"</formula>
    </cfRule>
  </conditionalFormatting>
  <conditionalFormatting sqref="I75 I83 I91 I99 I107 I115 I123 I131 O68 I59 I43 I35 I51 I67 I27 I11 I19">
    <cfRule type="expression" priority="9" dxfId="7" stopIfTrue="1">
      <formula>$N$2="CU"</formula>
    </cfRule>
  </conditionalFormatting>
  <conditionalFormatting sqref="E72 E56 E76 E84 E88 E92 E80 E100 E104 E96 E112 E116 E120 E124 E68 E132 E8 E12 E64 E20 E24 E28 E128 E36 E40 E32 E48 E52 E16 E60 E44 E108">
    <cfRule type="cellIs" priority="10" dxfId="5" operator="equal" stopIfTrue="1">
      <formula>"Bye"</formula>
    </cfRule>
  </conditionalFormatting>
  <conditionalFormatting sqref="D72 D76 D80 D84 D88 D92 D96 D100 D104 D108 D112 D116 D120 D124 D128 D132 D8 D12 D16 D20 D24 D28 D32 D36 D40 D44 D48 D52 D56 D60 D64 D68">
    <cfRule type="cellIs" priority="11" dxfId="8" operator="lessThan" stopIfTrue="1">
      <formula>9</formula>
    </cfRule>
  </conditionalFormatting>
  <conditionalFormatting sqref="N69">
    <cfRule type="expression" priority="12" dxfId="0" stopIfTrue="1">
      <formula>#REF!="as"</formula>
    </cfRule>
    <cfRule type="expression" priority="13" dxfId="0" stopIfTrue="1">
      <formula>#REF!="bs"</formula>
    </cfRule>
  </conditionalFormatting>
  <dataValidations count="1">
    <dataValidation type="list" allowBlank="1" showInputMessage="1" sqref="N39 J94 J78 J46 J126 L119 L87 H131 H99 H115 H91 H123 H83 H107 H75 H11 N68 L23 L55 J62 H67 H35 H51 H27 H59 H19 H43 J14 J30 J110 N103">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T70"/>
  <sheetViews>
    <sheetView showGridLines="0" workbookViewId="0" topLeftCell="A1">
      <selection activeCell="O15" sqref="O15"/>
    </sheetView>
  </sheetViews>
  <sheetFormatPr defaultColWidth="9.00390625" defaultRowHeight="16.5"/>
  <cols>
    <col min="1" max="1" width="2.875" style="2" customWidth="1"/>
    <col min="2" max="3" width="2.75390625" style="2" customWidth="1"/>
    <col min="4" max="4" width="0.74609375" style="2" customWidth="1"/>
    <col min="5" max="5" width="6.875" style="2" customWidth="1"/>
    <col min="6" max="7" width="7.125" style="2" customWidth="1"/>
    <col min="8" max="8" width="4.50390625" style="2" customWidth="1"/>
    <col min="9" max="9" width="0.74609375" style="3" customWidth="1"/>
    <col min="10" max="10" width="7.625" style="141" customWidth="1"/>
    <col min="11" max="11" width="7.625" style="142" customWidth="1"/>
    <col min="12" max="12" width="7.625" style="141" customWidth="1"/>
    <col min="13" max="13" width="7.625" style="143" customWidth="1"/>
    <col min="14" max="14" width="7.625" style="141" customWidth="1"/>
    <col min="15" max="15" width="7.625" style="142" customWidth="1"/>
    <col min="16" max="16" width="8.125" style="141" customWidth="1"/>
    <col min="17" max="17" width="0.875" style="143" customWidth="1"/>
    <col min="18" max="18" width="9.00390625" style="2" customWidth="1"/>
    <col min="19" max="19" width="7.625" style="2" customWidth="1"/>
    <col min="20" max="20" width="7.75390625" style="2" hidden="1" customWidth="1"/>
    <col min="21" max="21" width="5.00390625" style="2" customWidth="1"/>
    <col min="22" max="16384" width="9.00390625" style="2" customWidth="1"/>
  </cols>
  <sheetData>
    <row r="1" ht="21" customHeight="1">
      <c r="A1" s="109" t="s">
        <v>592</v>
      </c>
    </row>
    <row r="2" spans="1:17" s="114" customFormat="1" ht="15.75" customHeight="1">
      <c r="A2" s="5" t="str">
        <f>'[6]Week SetUp'!$A$6</f>
        <v>99年宏凱盃</v>
      </c>
      <c r="I2" s="144"/>
      <c r="J2" s="145"/>
      <c r="K2" s="146"/>
      <c r="L2" s="145"/>
      <c r="M2" s="146"/>
      <c r="N2" s="146"/>
      <c r="O2" s="146"/>
      <c r="P2" s="147"/>
      <c r="Q2" s="148"/>
    </row>
    <row r="3" spans="1:17" s="118" customFormat="1" ht="15.75" customHeight="1">
      <c r="A3" s="14" t="str">
        <f>'[6]Week SetUp'!$A$8</f>
        <v>全國壯年網球排名錦標賽</v>
      </c>
      <c r="B3" s="149"/>
      <c r="F3" s="116"/>
      <c r="I3" s="150"/>
      <c r="J3" s="145"/>
      <c r="K3" s="151"/>
      <c r="L3" s="145"/>
      <c r="M3" s="151"/>
      <c r="N3" s="152"/>
      <c r="O3" s="151"/>
      <c r="P3" s="152"/>
      <c r="Q3" s="151"/>
    </row>
    <row r="4" spans="1:17" s="24" customFormat="1" ht="10.5" customHeight="1">
      <c r="A4" s="153" t="s">
        <v>2</v>
      </c>
      <c r="B4" s="153"/>
      <c r="C4" s="153"/>
      <c r="D4" s="153"/>
      <c r="E4" s="154"/>
      <c r="F4" s="153" t="s">
        <v>3</v>
      </c>
      <c r="G4" s="154"/>
      <c r="H4" s="153"/>
      <c r="I4" s="155"/>
      <c r="J4" s="19"/>
      <c r="K4" s="22"/>
      <c r="L4" s="156"/>
      <c r="M4" s="157"/>
      <c r="N4" s="158"/>
      <c r="O4" s="159"/>
      <c r="P4" s="160"/>
      <c r="Q4" s="161" t="s">
        <v>4</v>
      </c>
    </row>
    <row r="5" spans="1:17" s="32" customFormat="1" ht="11.25" customHeight="1" thickBot="1">
      <c r="A5" s="25" t="str">
        <f>'[6]Week SetUp'!$A$10</f>
        <v>2010/11/13-15</v>
      </c>
      <c r="B5" s="25"/>
      <c r="C5" s="25"/>
      <c r="D5" s="162"/>
      <c r="E5" s="162"/>
      <c r="F5" s="26" t="str">
        <f>'[6]Week SetUp'!$C$10</f>
        <v>台中市</v>
      </c>
      <c r="G5" s="163"/>
      <c r="H5" s="162"/>
      <c r="I5" s="164"/>
      <c r="J5" s="29"/>
      <c r="K5" s="28"/>
      <c r="L5" s="165"/>
      <c r="M5" s="166"/>
      <c r="N5" s="167"/>
      <c r="O5" s="166"/>
      <c r="P5" s="167"/>
      <c r="Q5" s="31" t="str">
        <f>'[6]Week SetUp'!$E$10</f>
        <v>王正松</v>
      </c>
    </row>
    <row r="6" spans="1:17" s="37" customFormat="1" ht="9.75">
      <c r="A6" s="168"/>
      <c r="B6" s="169" t="s">
        <v>100</v>
      </c>
      <c r="C6" s="170" t="s">
        <v>101</v>
      </c>
      <c r="D6" s="169"/>
      <c r="E6" s="171" t="s">
        <v>102</v>
      </c>
      <c r="F6" s="171"/>
      <c r="G6" s="154"/>
      <c r="H6" s="171"/>
      <c r="I6" s="172"/>
      <c r="J6" s="170" t="s">
        <v>133</v>
      </c>
      <c r="K6" s="173"/>
      <c r="L6" s="170" t="s">
        <v>103</v>
      </c>
      <c r="M6" s="173"/>
      <c r="N6" s="170" t="s">
        <v>104</v>
      </c>
      <c r="O6" s="173"/>
      <c r="P6" s="170" t="s">
        <v>105</v>
      </c>
      <c r="Q6" s="157"/>
    </row>
    <row r="7" spans="1:17" s="37" customFormat="1" ht="9.75" customHeight="1" thickBot="1">
      <c r="A7" s="174"/>
      <c r="B7" s="175"/>
      <c r="C7" s="40"/>
      <c r="D7" s="175"/>
      <c r="E7" s="176"/>
      <c r="F7" s="176"/>
      <c r="G7" s="177"/>
      <c r="H7" s="176"/>
      <c r="I7" s="178"/>
      <c r="J7" s="40"/>
      <c r="K7" s="179"/>
      <c r="L7" s="40"/>
      <c r="M7" s="179"/>
      <c r="N7" s="40"/>
      <c r="O7" s="179"/>
      <c r="P7" s="40"/>
      <c r="Q7" s="180"/>
    </row>
    <row r="8" spans="1:20" s="186" customFormat="1" ht="12.75" customHeight="1">
      <c r="A8" s="181">
        <v>1</v>
      </c>
      <c r="B8" s="46" t="s">
        <v>106</v>
      </c>
      <c r="C8" s="46">
        <f>IF($D8="","",VLOOKUP($D8,'[6]男雙 Prep'!$A$7:$V$23,21))</f>
        <v>6</v>
      </c>
      <c r="D8" s="47">
        <v>1</v>
      </c>
      <c r="E8" s="48" t="str">
        <f>UPPER(IF($D8="","",VLOOKUP($D8,'[6]男雙 Prep'!$A$7:$V$23,2)))</f>
        <v>劉孟欣</v>
      </c>
      <c r="F8" s="46"/>
      <c r="G8" s="75"/>
      <c r="H8" s="46" t="str">
        <f>IF($D8="","",VLOOKUP($D8,'[6]男雙 Prep'!$A$7:$V$23,4))</f>
        <v>台中市</v>
      </c>
      <c r="I8" s="182"/>
      <c r="J8" s="183"/>
      <c r="K8" s="184"/>
      <c r="L8" s="183"/>
      <c r="M8" s="185" t="s">
        <v>425</v>
      </c>
      <c r="N8" s="183"/>
      <c r="O8" s="184"/>
      <c r="P8" s="183"/>
      <c r="Q8" s="53"/>
      <c r="R8" s="185"/>
      <c r="T8" s="58" t="e">
        <f>#REF!</f>
        <v>#REF!</v>
      </c>
    </row>
    <row r="9" spans="1:20" s="186" customFormat="1" ht="12.75" customHeight="1">
      <c r="A9" s="181"/>
      <c r="B9" s="95"/>
      <c r="C9" s="95"/>
      <c r="D9" s="95"/>
      <c r="E9" s="48" t="str">
        <f>UPPER(IF($D8="","",VLOOKUP($D8,'[6]男雙 Prep'!$A$7:$V$23,7)))</f>
        <v>黃建賓</v>
      </c>
      <c r="F9" s="46"/>
      <c r="G9" s="75"/>
      <c r="H9" s="46" t="str">
        <f>IF($D8="","",VLOOKUP($D8,'[6]男雙 Prep'!$A$7:$V$23,9))</f>
        <v>台中市</v>
      </c>
      <c r="I9" s="225"/>
      <c r="J9" s="77">
        <f>IF(I9="a",E8,IF(I9="b",E10,""))</f>
      </c>
      <c r="K9" s="188"/>
      <c r="L9" s="183"/>
      <c r="M9" s="70" t="s">
        <v>340</v>
      </c>
      <c r="N9" s="183"/>
      <c r="O9" s="184"/>
      <c r="P9" s="183"/>
      <c r="Q9" s="53"/>
      <c r="R9" s="185"/>
      <c r="T9" s="64" t="e">
        <f>#REF!</f>
        <v>#REF!</v>
      </c>
    </row>
    <row r="10" spans="1:20" s="186" customFormat="1" ht="9.75" customHeight="1">
      <c r="A10" s="181"/>
      <c r="B10" s="95"/>
      <c r="C10" s="95"/>
      <c r="D10" s="95"/>
      <c r="E10" s="140"/>
      <c r="F10" s="280"/>
      <c r="G10" s="280"/>
      <c r="H10" s="77"/>
      <c r="I10" s="189"/>
      <c r="J10" s="190">
        <f>UPPER(IF(OR(I11="a",I11="as"),E8,IF(OR(I11="b",I11="bs"),E12,)))</f>
      </c>
      <c r="K10" s="191"/>
      <c r="L10" s="183"/>
      <c r="M10" s="184"/>
      <c r="N10" s="183"/>
      <c r="O10" s="184"/>
      <c r="P10" s="183"/>
      <c r="Q10" s="53"/>
      <c r="R10" s="185"/>
      <c r="T10" s="64" t="e">
        <f>#REF!</f>
        <v>#REF!</v>
      </c>
    </row>
    <row r="11" spans="1:20" s="186" customFormat="1" ht="9.75" customHeight="1">
      <c r="A11" s="181"/>
      <c r="B11" s="59"/>
      <c r="C11" s="59"/>
      <c r="D11" s="59"/>
      <c r="E11" s="192"/>
      <c r="F11" s="282"/>
      <c r="G11" s="282"/>
      <c r="H11" s="61" t="s">
        <v>13</v>
      </c>
      <c r="I11" s="226"/>
      <c r="J11" s="194">
        <f>UPPER(IF(OR(I11="a",I11="as"),E9,IF(OR(I11="b",I11="bs"),E13,)))</f>
      </c>
      <c r="K11" s="227"/>
      <c r="L11" s="77"/>
      <c r="M11" s="188"/>
      <c r="N11" s="183"/>
      <c r="O11" s="184"/>
      <c r="P11" s="183"/>
      <c r="Q11" s="53"/>
      <c r="R11" s="185"/>
      <c r="T11" s="64" t="e">
        <f>#REF!</f>
        <v>#REF!</v>
      </c>
    </row>
    <row r="12" spans="1:20" s="186" customFormat="1" ht="12.75" customHeight="1">
      <c r="A12" s="181">
        <v>2</v>
      </c>
      <c r="B12" s="46">
        <f>IF($D12="","",VLOOKUP($D12,'[6]男雙 Prep'!$A$7:$V$23,20))</f>
      </c>
      <c r="C12" s="46">
        <f>IF($D12="","",VLOOKUP($D12,'[6]男雙 Prep'!$A$7:$V$23,21))</f>
      </c>
      <c r="D12" s="47"/>
      <c r="E12" s="48" t="s">
        <v>173</v>
      </c>
      <c r="F12" s="46">
        <f>IF($D12="","",VLOOKUP($D12,'[6]男雙 Prep'!$A$7:$V$23,3))</f>
      </c>
      <c r="G12" s="75"/>
      <c r="H12" s="46">
        <f>IF($D12="","",VLOOKUP($D12,'[6]男雙 Prep'!$A$7:$V$23,4))</f>
      </c>
      <c r="I12" s="196"/>
      <c r="J12" s="77"/>
      <c r="K12" s="197"/>
      <c r="L12" s="98"/>
      <c r="M12" s="191"/>
      <c r="N12" s="183"/>
      <c r="O12" s="184"/>
      <c r="P12" s="183"/>
      <c r="Q12" s="53"/>
      <c r="R12" s="185"/>
      <c r="T12" s="64" t="e">
        <f>#REF!</f>
        <v>#REF!</v>
      </c>
    </row>
    <row r="13" spans="1:20" s="186" customFormat="1" ht="12.75" customHeight="1">
      <c r="A13" s="181"/>
      <c r="B13" s="95"/>
      <c r="C13" s="95"/>
      <c r="D13" s="95"/>
      <c r="E13" s="48" t="s">
        <v>173</v>
      </c>
      <c r="F13" s="46">
        <f>IF($D12="","",VLOOKUP($D12,'[6]男雙 Prep'!$A$7:$V$23,8))</f>
      </c>
      <c r="G13" s="75"/>
      <c r="H13" s="46">
        <f>IF($D12="","",VLOOKUP($D12,'[6]男雙 Prep'!$A$7:$V$23,9))</f>
      </c>
      <c r="I13" s="225"/>
      <c r="J13" s="77"/>
      <c r="K13" s="197"/>
      <c r="L13" s="198"/>
      <c r="M13" s="228"/>
      <c r="N13" s="183"/>
      <c r="O13" s="184"/>
      <c r="P13" s="183"/>
      <c r="Q13" s="53"/>
      <c r="R13" s="185"/>
      <c r="T13" s="64" t="e">
        <f>#REF!</f>
        <v>#REF!</v>
      </c>
    </row>
    <row r="14" spans="1:20" s="186" customFormat="1" ht="9.75" customHeight="1">
      <c r="A14" s="181"/>
      <c r="B14" s="95"/>
      <c r="C14" s="95"/>
      <c r="D14" s="200"/>
      <c r="E14" s="140"/>
      <c r="F14" s="77"/>
      <c r="G14" s="76"/>
      <c r="H14" s="77"/>
      <c r="I14" s="201"/>
      <c r="J14" s="282" t="s">
        <v>541</v>
      </c>
      <c r="K14" s="283"/>
      <c r="L14" s="190">
        <f>UPPER(IF(OR(K15="a",K15="as"),J10,IF(OR(K15="b",K15="bs"),J18,)))</f>
      </c>
      <c r="M14" s="188"/>
      <c r="N14" s="183"/>
      <c r="O14" s="184"/>
      <c r="P14" s="183"/>
      <c r="Q14" s="53"/>
      <c r="R14" s="185"/>
      <c r="T14" s="64" t="e">
        <f>#REF!</f>
        <v>#REF!</v>
      </c>
    </row>
    <row r="15" spans="1:20" s="186" customFormat="1" ht="9.75" customHeight="1">
      <c r="A15" s="181"/>
      <c r="B15" s="59"/>
      <c r="C15" s="59"/>
      <c r="D15" s="69"/>
      <c r="E15" s="192"/>
      <c r="F15" s="183"/>
      <c r="G15" s="203"/>
      <c r="H15" s="183"/>
      <c r="I15" s="204"/>
      <c r="J15" s="282"/>
      <c r="K15" s="283"/>
      <c r="L15" s="194">
        <f>UPPER(IF(OR(K15="a",K15="as"),J11,IF(OR(K15="b",K15="bs"),J19,)))</f>
      </c>
      <c r="M15" s="227"/>
      <c r="N15" s="77"/>
      <c r="O15" s="188"/>
      <c r="P15" s="183"/>
      <c r="Q15" s="53"/>
      <c r="R15" s="185"/>
      <c r="T15" s="64" t="e">
        <f>#REF!</f>
        <v>#REF!</v>
      </c>
    </row>
    <row r="16" spans="1:20" s="186" customFormat="1" ht="12.75" customHeight="1">
      <c r="A16" s="181">
        <v>3</v>
      </c>
      <c r="B16" s="46">
        <f>IF($D16="","",VLOOKUP($D16,'[6]男雙 Prep'!$A$7:$V$23,20))</f>
      </c>
      <c r="C16" s="46">
        <f>IF($D16="","",VLOOKUP($D16,'[6]男雙 Prep'!$A$7:$V$23,21))</f>
      </c>
      <c r="D16" s="47"/>
      <c r="E16" s="48" t="s">
        <v>173</v>
      </c>
      <c r="F16" s="46">
        <f>IF($D16="","",VLOOKUP($D16,'[6]男雙 Prep'!$A$7:$V$23,3))</f>
      </c>
      <c r="G16" s="75"/>
      <c r="H16" s="46">
        <f>IF($D16="","",VLOOKUP($D16,'[6]男雙 Prep'!$A$7:$V$23,4))</f>
      </c>
      <c r="I16" s="182"/>
      <c r="J16" s="282"/>
      <c r="K16" s="283"/>
      <c r="L16" s="183"/>
      <c r="M16" s="197"/>
      <c r="N16" s="98"/>
      <c r="O16" s="188"/>
      <c r="P16" s="183"/>
      <c r="Q16" s="53"/>
      <c r="R16" s="185"/>
      <c r="T16" s="64" t="e">
        <f>#REF!</f>
        <v>#REF!</v>
      </c>
    </row>
    <row r="17" spans="1:20" s="186" customFormat="1" ht="12.75" customHeight="1" thickBot="1">
      <c r="A17" s="181"/>
      <c r="B17" s="95"/>
      <c r="C17" s="95"/>
      <c r="D17" s="95"/>
      <c r="E17" s="48" t="s">
        <v>173</v>
      </c>
      <c r="F17" s="46">
        <f>IF($D16="","",VLOOKUP($D16,'[6]男雙 Prep'!$A$7:$V$23,8))</f>
      </c>
      <c r="G17" s="75"/>
      <c r="H17" s="46">
        <f>IF($D16="","",VLOOKUP($D16,'[6]男雙 Prep'!$A$7:$V$23,9))</f>
      </c>
      <c r="I17" s="225"/>
      <c r="J17" s="77">
        <f>IF(I17="a",E16,IF(I17="b",E18,""))</f>
      </c>
      <c r="K17" s="197"/>
      <c r="L17" s="183"/>
      <c r="M17" s="197"/>
      <c r="N17" s="77"/>
      <c r="O17" s="188"/>
      <c r="P17" s="183"/>
      <c r="Q17" s="53"/>
      <c r="R17" s="185"/>
      <c r="T17" s="84" t="e">
        <f>#REF!</f>
        <v>#REF!</v>
      </c>
    </row>
    <row r="18" spans="1:18" s="186" customFormat="1" ht="9.75" customHeight="1">
      <c r="A18" s="181"/>
      <c r="B18" s="95"/>
      <c r="C18" s="95"/>
      <c r="D18" s="200"/>
      <c r="E18" s="140"/>
      <c r="F18" s="77"/>
      <c r="G18" s="76"/>
      <c r="H18" s="77"/>
      <c r="I18" s="189"/>
      <c r="J18" s="190">
        <f>UPPER(IF(OR(I19="a",I19="as"),E16,IF(OR(I19="b",I19="bs"),E20,)))</f>
      </c>
      <c r="K18" s="205"/>
      <c r="L18" s="183"/>
      <c r="M18" s="197"/>
      <c r="N18" s="77"/>
      <c r="O18" s="188"/>
      <c r="P18" s="183"/>
      <c r="Q18" s="53"/>
      <c r="R18" s="185"/>
    </row>
    <row r="19" spans="1:18" s="186" customFormat="1" ht="9.75" customHeight="1">
      <c r="A19" s="181"/>
      <c r="B19" s="59"/>
      <c r="C19" s="59"/>
      <c r="D19" s="69"/>
      <c r="E19" s="192"/>
      <c r="F19" s="183"/>
      <c r="G19" s="203"/>
      <c r="H19" s="61" t="s">
        <v>13</v>
      </c>
      <c r="I19" s="226"/>
      <c r="J19" s="194">
        <f>UPPER(IF(OR(I19="a",I19="as"),E17,IF(OR(I19="b",I19="bs"),E21,)))</f>
      </c>
      <c r="K19" s="229"/>
      <c r="L19" s="77"/>
      <c r="M19" s="197"/>
      <c r="N19" s="77"/>
      <c r="O19" s="188"/>
      <c r="P19" s="183"/>
      <c r="Q19" s="53"/>
      <c r="R19" s="185"/>
    </row>
    <row r="20" spans="1:18" s="186" customFormat="1" ht="12.75" customHeight="1">
      <c r="A20" s="181">
        <v>4</v>
      </c>
      <c r="B20" s="46"/>
      <c r="C20" s="46"/>
      <c r="D20" s="47">
        <v>6</v>
      </c>
      <c r="E20" s="48" t="str">
        <f>UPPER(IF($D20="","",VLOOKUP($D20,'[6]男雙 Prep'!$A$7:$V$23,2)))</f>
        <v>王文成</v>
      </c>
      <c r="F20" s="46"/>
      <c r="G20" s="75"/>
      <c r="H20" s="46"/>
      <c r="I20" s="196"/>
      <c r="J20" s="77"/>
      <c r="K20" s="188"/>
      <c r="L20" s="98"/>
      <c r="M20" s="205"/>
      <c r="N20" s="77"/>
      <c r="O20" s="188"/>
      <c r="P20" s="183"/>
      <c r="Q20" s="53"/>
      <c r="R20" s="185"/>
    </row>
    <row r="21" spans="1:18" s="186" customFormat="1" ht="12.75" customHeight="1">
      <c r="A21" s="181"/>
      <c r="B21" s="95"/>
      <c r="C21" s="95"/>
      <c r="D21" s="95"/>
      <c r="E21" s="48" t="str">
        <f>UPPER(IF($D20="","",VLOOKUP($D20,'[6]男雙 Prep'!$A$7:$V$23,7)))</f>
        <v>王合法</v>
      </c>
      <c r="F21" s="46"/>
      <c r="G21" s="75"/>
      <c r="H21" s="46"/>
      <c r="I21" s="225"/>
      <c r="J21" s="77"/>
      <c r="K21" s="188"/>
      <c r="L21" s="198"/>
      <c r="M21" s="230"/>
      <c r="N21" s="77"/>
      <c r="O21" s="188"/>
      <c r="P21" s="183"/>
      <c r="Q21" s="53"/>
      <c r="R21" s="185"/>
    </row>
    <row r="22" spans="1:18" s="186" customFormat="1" ht="9.75" customHeight="1">
      <c r="A22" s="181"/>
      <c r="B22" s="95"/>
      <c r="C22" s="95"/>
      <c r="D22" s="95"/>
      <c r="E22" s="140"/>
      <c r="F22" s="77"/>
      <c r="G22" s="76"/>
      <c r="H22" s="77"/>
      <c r="I22" s="201"/>
      <c r="J22" s="183"/>
      <c r="K22" s="184"/>
      <c r="L22" s="282" t="s">
        <v>545</v>
      </c>
      <c r="M22" s="283"/>
      <c r="N22" s="190">
        <f>UPPER(IF(OR(M23="a",M23="as"),L14,IF(OR(M23="b",M23="bs"),L30,)))</f>
      </c>
      <c r="O22" s="188"/>
      <c r="P22" s="183"/>
      <c r="Q22" s="53"/>
      <c r="R22" s="185"/>
    </row>
    <row r="23" spans="1:18" s="186" customFormat="1" ht="9.75" customHeight="1">
      <c r="A23" s="181"/>
      <c r="B23" s="59"/>
      <c r="C23" s="59"/>
      <c r="D23" s="59"/>
      <c r="E23" s="192"/>
      <c r="F23" s="183"/>
      <c r="G23" s="203"/>
      <c r="H23" s="183"/>
      <c r="I23" s="204"/>
      <c r="J23" s="183"/>
      <c r="K23" s="184"/>
      <c r="L23" s="282"/>
      <c r="M23" s="283"/>
      <c r="N23" s="194">
        <f>UPPER(IF(OR(M23="a",M23="as"),L15,IF(OR(M23="b",M23="bs"),L31,)))</f>
      </c>
      <c r="O23" s="227"/>
      <c r="P23" s="77"/>
      <c r="Q23" s="123"/>
      <c r="R23" s="185"/>
    </row>
    <row r="24" spans="1:18" s="186" customFormat="1" ht="12.75" customHeight="1">
      <c r="A24" s="181">
        <v>5</v>
      </c>
      <c r="B24" s="46" t="s">
        <v>174</v>
      </c>
      <c r="C24" s="46">
        <f>IF($D24="","",VLOOKUP($D24,'[6]男雙 Prep'!$A$7:$V$23,21))</f>
        <v>30</v>
      </c>
      <c r="D24" s="47">
        <v>3</v>
      </c>
      <c r="E24" s="48" t="str">
        <f>UPPER(IF($D24="","",VLOOKUP($D24,'[6]男雙 Prep'!$A$7:$V$23,2)))</f>
        <v>宋啟碩</v>
      </c>
      <c r="F24" s="46"/>
      <c r="G24" s="75"/>
      <c r="H24" s="46" t="str">
        <f>IF($D24="","",VLOOKUP($D24,'[6]男雙 Prep'!$A$7:$V$23,4))</f>
        <v>高雄市</v>
      </c>
      <c r="I24" s="182"/>
      <c r="J24" s="183"/>
      <c r="K24" s="184"/>
      <c r="L24" s="282"/>
      <c r="M24" s="283"/>
      <c r="N24" s="183"/>
      <c r="O24" s="197"/>
      <c r="P24" s="183"/>
      <c r="Q24" s="123"/>
      <c r="R24" s="185"/>
    </row>
    <row r="25" spans="1:18" s="186" customFormat="1" ht="12.75" customHeight="1">
      <c r="A25" s="181"/>
      <c r="B25" s="95"/>
      <c r="C25" s="95"/>
      <c r="D25" s="95"/>
      <c r="E25" s="48" t="str">
        <f>UPPER(IF($D24="","",VLOOKUP($D24,'[6]男雙 Prep'!$A$7:$V$23,7)))</f>
        <v>李孟賢</v>
      </c>
      <c r="F25" s="46"/>
      <c r="G25" s="75"/>
      <c r="H25" s="46" t="str">
        <f>IF($D24="","",VLOOKUP($D24,'[6]男雙 Prep'!$A$7:$V$23,9))</f>
        <v>高雄市</v>
      </c>
      <c r="I25" s="225"/>
      <c r="J25" s="77">
        <f>IF(I25="a",E24,IF(I25="b",E26,""))</f>
      </c>
      <c r="K25" s="188"/>
      <c r="L25" s="282"/>
      <c r="M25" s="283"/>
      <c r="N25" s="183"/>
      <c r="O25" s="197"/>
      <c r="P25" s="183"/>
      <c r="Q25" s="123"/>
      <c r="R25" s="185"/>
    </row>
    <row r="26" spans="1:18" s="186" customFormat="1" ht="9.75" customHeight="1">
      <c r="A26" s="181"/>
      <c r="B26" s="95"/>
      <c r="C26" s="95"/>
      <c r="D26" s="95"/>
      <c r="E26" s="140"/>
      <c r="F26" s="77"/>
      <c r="G26" s="76"/>
      <c r="H26" s="77"/>
      <c r="I26" s="189"/>
      <c r="J26" s="190">
        <f>UPPER(IF(OR(I27="a",I27="as"),E24,IF(OR(I27="b",I27="bs"),E28,)))</f>
      </c>
      <c r="K26" s="191"/>
      <c r="L26" s="183"/>
      <c r="M26" s="197"/>
      <c r="N26" s="183"/>
      <c r="O26" s="197"/>
      <c r="P26" s="183"/>
      <c r="Q26" s="123"/>
      <c r="R26" s="185"/>
    </row>
    <row r="27" spans="1:18" s="186" customFormat="1" ht="9.75" customHeight="1">
      <c r="A27" s="181"/>
      <c r="B27" s="59"/>
      <c r="C27" s="59"/>
      <c r="D27" s="59"/>
      <c r="E27" s="192"/>
      <c r="F27" s="183"/>
      <c r="G27" s="203"/>
      <c r="H27" s="61" t="s">
        <v>13</v>
      </c>
      <c r="I27" s="226"/>
      <c r="J27" s="194">
        <f>UPPER(IF(OR(I27="a",I27="as"),E25,IF(OR(I27="b",I27="bs"),E29,)))</f>
      </c>
      <c r="K27" s="227"/>
      <c r="L27" s="77"/>
      <c r="M27" s="197"/>
      <c r="N27" s="183"/>
      <c r="O27" s="197"/>
      <c r="P27" s="183"/>
      <c r="Q27" s="123"/>
      <c r="R27" s="185"/>
    </row>
    <row r="28" spans="1:18" s="186" customFormat="1" ht="12.75" customHeight="1">
      <c r="A28" s="181">
        <v>6</v>
      </c>
      <c r="B28" s="46">
        <f>IF($D28="","",VLOOKUP($D28,'[6]男雙 Prep'!$A$7:$V$23,20))</f>
      </c>
      <c r="C28" s="46">
        <f>IF($D28="","",VLOOKUP($D28,'[6]男雙 Prep'!$A$7:$V$23,21))</f>
      </c>
      <c r="D28" s="47"/>
      <c r="E28" s="48" t="s">
        <v>173</v>
      </c>
      <c r="F28" s="46">
        <f>IF($D28="","",VLOOKUP($D28,'[6]男雙 Prep'!$A$7:$V$23,3))</f>
      </c>
      <c r="G28" s="75"/>
      <c r="H28" s="46">
        <f>IF($D28="","",VLOOKUP($D28,'[6]男雙 Prep'!$A$7:$V$23,4))</f>
      </c>
      <c r="I28" s="196"/>
      <c r="J28" s="77"/>
      <c r="K28" s="197"/>
      <c r="L28" s="98"/>
      <c r="M28" s="205"/>
      <c r="N28" s="183"/>
      <c r="O28" s="197"/>
      <c r="P28" s="183"/>
      <c r="Q28" s="123"/>
      <c r="R28" s="185"/>
    </row>
    <row r="29" spans="1:18" s="186" customFormat="1" ht="12.75" customHeight="1">
      <c r="A29" s="181"/>
      <c r="B29" s="95"/>
      <c r="C29" s="95"/>
      <c r="D29" s="95"/>
      <c r="E29" s="48" t="s">
        <v>173</v>
      </c>
      <c r="F29" s="46">
        <f>IF($D28="","",VLOOKUP($D28,'[6]男雙 Prep'!$A$7:$V$23,8))</f>
      </c>
      <c r="G29" s="75"/>
      <c r="H29" s="46">
        <f>IF($D28="","",VLOOKUP($D28,'[6]男雙 Prep'!$A$7:$V$23,9))</f>
      </c>
      <c r="I29" s="225"/>
      <c r="J29" s="77"/>
      <c r="K29" s="197"/>
      <c r="L29" s="198"/>
      <c r="M29" s="230"/>
      <c r="N29" s="183"/>
      <c r="O29" s="197"/>
      <c r="P29" s="183"/>
      <c r="Q29" s="123"/>
      <c r="R29" s="185"/>
    </row>
    <row r="30" spans="1:18" s="186" customFormat="1" ht="9.75" customHeight="1">
      <c r="A30" s="181"/>
      <c r="B30" s="95"/>
      <c r="C30" s="95"/>
      <c r="D30" s="200"/>
      <c r="E30" s="140"/>
      <c r="F30" s="77"/>
      <c r="G30" s="76"/>
      <c r="H30" s="77"/>
      <c r="I30" s="201"/>
      <c r="J30" s="282" t="s">
        <v>542</v>
      </c>
      <c r="K30" s="283"/>
      <c r="L30" s="190">
        <f>UPPER(IF(OR(K31="a",K31="as"),J26,IF(OR(K31="b",K31="bs"),J34,)))</f>
      </c>
      <c r="M30" s="197"/>
      <c r="N30" s="183"/>
      <c r="O30" s="197"/>
      <c r="P30" s="183"/>
      <c r="Q30" s="123"/>
      <c r="R30" s="185"/>
    </row>
    <row r="31" spans="1:18" s="186" customFormat="1" ht="9.75" customHeight="1">
      <c r="A31" s="181"/>
      <c r="B31" s="59"/>
      <c r="C31" s="59"/>
      <c r="D31" s="69"/>
      <c r="E31" s="192"/>
      <c r="F31" s="183"/>
      <c r="G31" s="203"/>
      <c r="H31" s="183"/>
      <c r="I31" s="204"/>
      <c r="J31" s="282"/>
      <c r="K31" s="283"/>
      <c r="L31" s="194">
        <f>UPPER(IF(OR(K31="a",K31="as"),J27,IF(OR(K31="b",K31="bs"),J35,)))</f>
      </c>
      <c r="M31" s="229"/>
      <c r="N31" s="77"/>
      <c r="O31" s="197"/>
      <c r="P31" s="183"/>
      <c r="Q31" s="123"/>
      <c r="R31" s="185"/>
    </row>
    <row r="32" spans="1:18" s="186" customFormat="1" ht="12.75" customHeight="1">
      <c r="A32" s="181">
        <v>7</v>
      </c>
      <c r="B32" s="46"/>
      <c r="C32" s="46"/>
      <c r="D32" s="47">
        <v>9</v>
      </c>
      <c r="E32" s="48" t="str">
        <f>UPPER(IF($D32="","",VLOOKUP($D32,'[6]男雙 Prep'!$A$7:$V$23,2)))</f>
        <v>陳四平</v>
      </c>
      <c r="F32" s="46"/>
      <c r="G32" s="75"/>
      <c r="H32" s="46" t="str">
        <f>IF($D32="","",VLOOKUP($D32,'[6]男雙 Prep'!$A$7:$V$23,4))</f>
        <v>台中市</v>
      </c>
      <c r="I32" s="182"/>
      <c r="J32" s="282"/>
      <c r="K32" s="283"/>
      <c r="L32" s="183"/>
      <c r="M32" s="208"/>
      <c r="N32" s="98"/>
      <c r="O32" s="197"/>
      <c r="P32" s="183"/>
      <c r="Q32" s="123"/>
      <c r="R32" s="185"/>
    </row>
    <row r="33" spans="1:18" s="186" customFormat="1" ht="12.75" customHeight="1">
      <c r="A33" s="181"/>
      <c r="B33" s="95"/>
      <c r="C33" s="95"/>
      <c r="D33" s="95"/>
      <c r="E33" s="48" t="str">
        <f>UPPER(IF($D32="","",VLOOKUP($D32,'[6]男雙 Prep'!$A$7:$V$23,7)))</f>
        <v>邱錫吉</v>
      </c>
      <c r="F33" s="46"/>
      <c r="G33" s="75"/>
      <c r="H33" s="46" t="str">
        <f>IF($D32="","",VLOOKUP($D32,'[6]男雙 Prep'!$A$7:$V$23,9))</f>
        <v>台中市</v>
      </c>
      <c r="I33" s="225"/>
      <c r="J33" s="77">
        <f>IF(I33="a",E32,IF(I33="b",E34,""))</f>
      </c>
      <c r="K33" s="197"/>
      <c r="L33" s="183"/>
      <c r="M33" s="188"/>
      <c r="N33" s="77"/>
      <c r="O33" s="197"/>
      <c r="P33" s="183"/>
      <c r="Q33" s="123"/>
      <c r="R33" s="185"/>
    </row>
    <row r="34" spans="1:18" s="186" customFormat="1" ht="9.75" customHeight="1">
      <c r="A34" s="181"/>
      <c r="B34" s="95"/>
      <c r="C34" s="95"/>
      <c r="D34" s="200"/>
      <c r="E34" s="140"/>
      <c r="F34" s="280" t="s">
        <v>538</v>
      </c>
      <c r="G34" s="280"/>
      <c r="H34" s="77"/>
      <c r="I34" s="189"/>
      <c r="J34" s="190">
        <f>UPPER(IF(OR(I35="a",I35="as"),E32,IF(OR(I35="b",I35="bs"),E36,)))</f>
      </c>
      <c r="K34" s="205"/>
      <c r="L34" s="183"/>
      <c r="M34" s="188"/>
      <c r="N34" s="77"/>
      <c r="O34" s="197"/>
      <c r="P34" s="183"/>
      <c r="Q34" s="123"/>
      <c r="R34" s="185"/>
    </row>
    <row r="35" spans="1:18" s="186" customFormat="1" ht="9.75" customHeight="1">
      <c r="A35" s="181"/>
      <c r="B35" s="59"/>
      <c r="C35" s="59"/>
      <c r="D35" s="69"/>
      <c r="E35" s="192"/>
      <c r="F35" s="282"/>
      <c r="G35" s="282"/>
      <c r="H35" s="61" t="s">
        <v>13</v>
      </c>
      <c r="I35" s="226"/>
      <c r="J35" s="194">
        <f>UPPER(IF(OR(I35="a",I35="as"),E33,IF(OR(I35="b",I35="bs"),E37,)))</f>
      </c>
      <c r="K35" s="229"/>
      <c r="L35" s="77"/>
      <c r="M35" s="188"/>
      <c r="N35" s="77"/>
      <c r="O35" s="197"/>
      <c r="P35" s="183"/>
      <c r="Q35" s="123"/>
      <c r="R35" s="185"/>
    </row>
    <row r="36" spans="1:18" s="186" customFormat="1" ht="12.75" customHeight="1">
      <c r="A36" s="181">
        <v>8</v>
      </c>
      <c r="B36" s="46"/>
      <c r="C36" s="46"/>
      <c r="D36" s="47">
        <v>11</v>
      </c>
      <c r="E36" s="48" t="str">
        <f>UPPER(IF($D36="","",VLOOKUP($D36,'[6]男雙 Prep'!$A$7:$V$23,2)))</f>
        <v>余是庸</v>
      </c>
      <c r="F36" s="46"/>
      <c r="G36" s="75"/>
      <c r="H36" s="46" t="str">
        <f>IF($D36="","",VLOOKUP($D36,'[6]男雙 Prep'!$A$7:$V$23,4))</f>
        <v>台北市</v>
      </c>
      <c r="I36" s="196"/>
      <c r="J36" s="77"/>
      <c r="K36" s="188"/>
      <c r="L36" s="98"/>
      <c r="M36" s="191"/>
      <c r="N36" s="77"/>
      <c r="O36" s="197"/>
      <c r="P36" s="183"/>
      <c r="Q36" s="123"/>
      <c r="R36" s="185"/>
    </row>
    <row r="37" spans="1:18" s="186" customFormat="1" ht="12.75" customHeight="1">
      <c r="A37" s="181"/>
      <c r="B37" s="95"/>
      <c r="C37" s="95"/>
      <c r="D37" s="95"/>
      <c r="E37" s="48" t="str">
        <f>UPPER(IF($D36="","",VLOOKUP($D36,'[6]男雙 Prep'!$A$7:$V$23,7)))</f>
        <v>黃隆禧</v>
      </c>
      <c r="F37" s="46"/>
      <c r="G37" s="75"/>
      <c r="H37" s="46"/>
      <c r="I37" s="225"/>
      <c r="J37" s="77"/>
      <c r="K37" s="188"/>
      <c r="L37" s="198"/>
      <c r="M37" s="228"/>
      <c r="N37" s="77"/>
      <c r="O37" s="197"/>
      <c r="P37" s="183"/>
      <c r="Q37" s="123"/>
      <c r="R37" s="185"/>
    </row>
    <row r="38" spans="1:18" s="186" customFormat="1" ht="9.75" customHeight="1">
      <c r="A38" s="181"/>
      <c r="B38" s="95"/>
      <c r="C38" s="95"/>
      <c r="D38" s="200"/>
      <c r="E38" s="140"/>
      <c r="F38" s="77"/>
      <c r="G38" s="76"/>
      <c r="H38" s="77"/>
      <c r="I38" s="201"/>
      <c r="J38" s="183"/>
      <c r="K38" s="184"/>
      <c r="L38" s="77"/>
      <c r="M38" s="188"/>
      <c r="N38" s="188"/>
      <c r="O38" s="202"/>
      <c r="P38" s="190">
        <f>UPPER(IF(OR(O39="a",O39="as"),N22,IF(OR(O39="b",O39="bs"),N54,)))</f>
      </c>
      <c r="Q38" s="209"/>
      <c r="R38" s="185"/>
    </row>
    <row r="39" spans="1:18" s="186" customFormat="1" ht="9.75" customHeight="1">
      <c r="A39" s="181"/>
      <c r="B39" s="59"/>
      <c r="C39" s="59"/>
      <c r="D39" s="69"/>
      <c r="E39" s="192"/>
      <c r="F39" s="183"/>
      <c r="G39" s="203"/>
      <c r="H39" s="183"/>
      <c r="I39" s="204"/>
      <c r="J39" s="183"/>
      <c r="K39" s="184"/>
      <c r="L39" s="77"/>
      <c r="N39" s="282" t="s">
        <v>547</v>
      </c>
      <c r="O39" s="283"/>
      <c r="P39" s="194">
        <f>UPPER(IF(OR(O39="a",O39="as"),N23,IF(OR(O39="b",O39="bs"),N55,)))</f>
      </c>
      <c r="Q39" s="210"/>
      <c r="R39" s="185"/>
    </row>
    <row r="40" spans="1:18" s="186" customFormat="1" ht="12.75" customHeight="1">
      <c r="A40" s="181">
        <v>9</v>
      </c>
      <c r="B40" s="46"/>
      <c r="C40" s="46"/>
      <c r="D40" s="47">
        <v>10</v>
      </c>
      <c r="E40" s="48" t="str">
        <f>UPPER(IF($D40="","",VLOOKUP($D40,'[6]男雙 Prep'!$A$7:$V$23,2)))</f>
        <v>林豊昌</v>
      </c>
      <c r="F40" s="46"/>
      <c r="G40" s="75"/>
      <c r="H40" s="46" t="str">
        <f>IF($D40="","",VLOOKUP($D40,'[6]男雙 Prep'!$A$7:$V$23,4))</f>
        <v>高雄市</v>
      </c>
      <c r="I40" s="182"/>
      <c r="J40" s="183"/>
      <c r="K40" s="184"/>
      <c r="L40" s="183"/>
      <c r="M40" s="273"/>
      <c r="N40" s="282"/>
      <c r="O40" s="283"/>
      <c r="P40" s="98"/>
      <c r="Q40" s="123"/>
      <c r="R40" s="185"/>
    </row>
    <row r="41" spans="1:18" s="186" customFormat="1" ht="12.75" customHeight="1">
      <c r="A41" s="181"/>
      <c r="B41" s="95"/>
      <c r="C41" s="95"/>
      <c r="D41" s="95"/>
      <c r="E41" s="48" t="str">
        <f>UPPER(IF($D40="","",VLOOKUP($D40,'[6]男雙 Prep'!$A$7:$V$23,7)))</f>
        <v>劉啟昌</v>
      </c>
      <c r="F41" s="46"/>
      <c r="G41" s="75"/>
      <c r="H41" s="46" t="str">
        <f>IF($D40="","",VLOOKUP($D40,'[6]男雙 Prep'!$A$7:$V$23,9))</f>
        <v>高雄市</v>
      </c>
      <c r="I41" s="225"/>
      <c r="J41" s="77">
        <f>IF(I41="a",E40,IF(I41="b",E42,""))</f>
      </c>
      <c r="K41" s="188"/>
      <c r="L41" s="183"/>
      <c r="M41" s="184"/>
      <c r="N41" s="183"/>
      <c r="O41" s="197"/>
      <c r="P41" s="198"/>
      <c r="Q41" s="209"/>
      <c r="R41" s="185"/>
    </row>
    <row r="42" spans="1:18" s="186" customFormat="1" ht="9.75" customHeight="1">
      <c r="A42" s="181"/>
      <c r="B42" s="95"/>
      <c r="C42" s="95"/>
      <c r="D42" s="200"/>
      <c r="E42" s="140"/>
      <c r="F42" s="280" t="s">
        <v>539</v>
      </c>
      <c r="G42" s="280"/>
      <c r="H42" s="77"/>
      <c r="I42" s="189"/>
      <c r="J42" s="190">
        <f>UPPER(IF(OR(I43="a",I43="as"),E40,IF(OR(I43="b",I43="bs"),E44,)))</f>
      </c>
      <c r="K42" s="191"/>
      <c r="L42" s="183"/>
      <c r="M42" s="184"/>
      <c r="N42" s="183"/>
      <c r="O42" s="197"/>
      <c r="P42" s="183"/>
      <c r="Q42" s="123"/>
      <c r="R42" s="185"/>
    </row>
    <row r="43" spans="1:18" s="186" customFormat="1" ht="9.75" customHeight="1">
      <c r="A43" s="181"/>
      <c r="B43" s="59"/>
      <c r="C43" s="59"/>
      <c r="D43" s="69"/>
      <c r="E43" s="192"/>
      <c r="F43" s="282"/>
      <c r="G43" s="282"/>
      <c r="H43" s="61" t="s">
        <v>13</v>
      </c>
      <c r="I43" s="226"/>
      <c r="J43" s="194">
        <f>UPPER(IF(OR(I43="a",I43="as"),E41,IF(OR(I43="b",I43="bs"),E45,)))</f>
      </c>
      <c r="K43" s="227"/>
      <c r="L43" s="77"/>
      <c r="M43" s="188"/>
      <c r="N43" s="183"/>
      <c r="O43" s="197"/>
      <c r="P43" s="183"/>
      <c r="Q43" s="123"/>
      <c r="R43" s="185"/>
    </row>
    <row r="44" spans="1:18" s="186" customFormat="1" ht="12.75" customHeight="1">
      <c r="A44" s="181">
        <v>10</v>
      </c>
      <c r="B44" s="46"/>
      <c r="C44" s="46"/>
      <c r="D44" s="47">
        <v>5</v>
      </c>
      <c r="E44" s="48" t="str">
        <f>UPPER(IF($D44="","",VLOOKUP($D44,'[6]男雙 Prep'!$A$7:$V$23,2)))</f>
        <v>李永明</v>
      </c>
      <c r="F44" s="46"/>
      <c r="G44" s="75"/>
      <c r="H44" s="46"/>
      <c r="I44" s="196"/>
      <c r="J44" s="77"/>
      <c r="K44" s="197"/>
      <c r="L44" s="98"/>
      <c r="M44" s="191"/>
      <c r="N44" s="183"/>
      <c r="O44" s="197"/>
      <c r="P44" s="183"/>
      <c r="Q44" s="123"/>
      <c r="R44" s="185"/>
    </row>
    <row r="45" spans="1:18" s="186" customFormat="1" ht="12.75" customHeight="1">
      <c r="A45" s="181"/>
      <c r="B45" s="95"/>
      <c r="C45" s="95"/>
      <c r="D45" s="95"/>
      <c r="E45" s="48" t="str">
        <f>UPPER(IF($D44="","",VLOOKUP($D44,'[6]男雙 Prep'!$A$7:$V$23,7)))</f>
        <v>賴波章</v>
      </c>
      <c r="F45" s="46"/>
      <c r="G45" s="75"/>
      <c r="H45" s="46"/>
      <c r="I45" s="225"/>
      <c r="J45" s="77"/>
      <c r="K45" s="197"/>
      <c r="L45" s="198"/>
      <c r="M45" s="228"/>
      <c r="N45" s="183"/>
      <c r="O45" s="197"/>
      <c r="P45" s="183"/>
      <c r="Q45" s="123"/>
      <c r="R45" s="185"/>
    </row>
    <row r="46" spans="1:18" s="186" customFormat="1" ht="9.75" customHeight="1">
      <c r="A46" s="181"/>
      <c r="B46" s="95"/>
      <c r="C46" s="95"/>
      <c r="D46" s="200"/>
      <c r="E46" s="140"/>
      <c r="F46" s="77"/>
      <c r="G46" s="76"/>
      <c r="H46" s="77"/>
      <c r="I46" s="201"/>
      <c r="J46" s="282" t="s">
        <v>543</v>
      </c>
      <c r="K46" s="283"/>
      <c r="L46" s="190">
        <f>UPPER(IF(OR(K47="a",K47="as"),J42,IF(OR(K47="b",K47="bs"),J50,)))</f>
      </c>
      <c r="M46" s="188"/>
      <c r="N46" s="183"/>
      <c r="O46" s="197"/>
      <c r="P46" s="183"/>
      <c r="Q46" s="123"/>
      <c r="R46" s="185"/>
    </row>
    <row r="47" spans="1:18" s="186" customFormat="1" ht="9.75" customHeight="1">
      <c r="A47" s="181"/>
      <c r="B47" s="59"/>
      <c r="C47" s="59"/>
      <c r="D47" s="69"/>
      <c r="E47" s="192"/>
      <c r="F47" s="183"/>
      <c r="G47" s="203"/>
      <c r="H47" s="183"/>
      <c r="I47" s="204"/>
      <c r="J47" s="282"/>
      <c r="K47" s="283"/>
      <c r="L47" s="194">
        <f>UPPER(IF(OR(K47="a",K47="as"),J43,IF(OR(K47="b",K47="bs"),J51,)))</f>
      </c>
      <c r="M47" s="227"/>
      <c r="N47" s="77"/>
      <c r="O47" s="197"/>
      <c r="P47" s="183"/>
      <c r="Q47" s="123"/>
      <c r="R47" s="185"/>
    </row>
    <row r="48" spans="1:18" s="186" customFormat="1" ht="12.75" customHeight="1">
      <c r="A48" s="181">
        <v>11</v>
      </c>
      <c r="B48" s="46">
        <f>IF($D48="","",VLOOKUP($D48,'[6]男雙 Prep'!$A$7:$V$23,20))</f>
      </c>
      <c r="C48" s="46">
        <f>IF($D48="","",VLOOKUP($D48,'[6]男雙 Prep'!$A$7:$V$23,21))</f>
      </c>
      <c r="D48" s="47"/>
      <c r="E48" s="48" t="s">
        <v>173</v>
      </c>
      <c r="F48" s="46">
        <f>IF($D48="","",VLOOKUP($D48,'[6]男雙 Prep'!$A$7:$V$23,3))</f>
      </c>
      <c r="G48" s="75"/>
      <c r="H48" s="46">
        <f>IF($D48="","",VLOOKUP($D48,'[6]男雙 Prep'!$A$7:$V$23,4))</f>
      </c>
      <c r="I48" s="182"/>
      <c r="J48" s="282"/>
      <c r="K48" s="283"/>
      <c r="L48" s="183"/>
      <c r="M48" s="197"/>
      <c r="N48" s="98"/>
      <c r="O48" s="197"/>
      <c r="P48" s="183"/>
      <c r="Q48" s="123"/>
      <c r="R48" s="185"/>
    </row>
    <row r="49" spans="1:18" s="186" customFormat="1" ht="12.75" customHeight="1">
      <c r="A49" s="181"/>
      <c r="B49" s="95"/>
      <c r="C49" s="95"/>
      <c r="D49" s="95"/>
      <c r="E49" s="48" t="s">
        <v>173</v>
      </c>
      <c r="F49" s="46">
        <f>IF($D48="","",VLOOKUP($D48,'[6]男雙 Prep'!$A$7:$V$23,8))</f>
      </c>
      <c r="G49" s="75"/>
      <c r="H49" s="46">
        <f>IF($D48="","",VLOOKUP($D48,'[6]男雙 Prep'!$A$7:$V$23,9))</f>
      </c>
      <c r="I49" s="225"/>
      <c r="J49" s="77">
        <f>IF(I49="a",E48,IF(I49="b",E50,""))</f>
      </c>
      <c r="K49" s="197"/>
      <c r="L49" s="183"/>
      <c r="M49" s="197"/>
      <c r="N49" s="77"/>
      <c r="O49" s="197"/>
      <c r="P49" s="183"/>
      <c r="Q49" s="123"/>
      <c r="R49" s="185"/>
    </row>
    <row r="50" spans="1:18" s="186" customFormat="1" ht="9.75" customHeight="1">
      <c r="A50" s="181"/>
      <c r="B50" s="95"/>
      <c r="C50" s="95"/>
      <c r="D50" s="95"/>
      <c r="E50" s="140"/>
      <c r="F50" s="77"/>
      <c r="G50" s="76"/>
      <c r="H50" s="77"/>
      <c r="I50" s="189"/>
      <c r="J50" s="190">
        <f>UPPER(IF(OR(I51="a",I51="as"),E48,IF(OR(I51="b",I51="bs"),E52,)))</f>
      </c>
      <c r="K50" s="205"/>
      <c r="L50" s="183"/>
      <c r="M50" s="197"/>
      <c r="N50" s="77"/>
      <c r="O50" s="197"/>
      <c r="P50" s="183"/>
      <c r="Q50" s="123"/>
      <c r="R50" s="185"/>
    </row>
    <row r="51" spans="1:18" s="186" customFormat="1" ht="9.75" customHeight="1">
      <c r="A51" s="181"/>
      <c r="B51" s="59"/>
      <c r="C51" s="59"/>
      <c r="D51" s="59"/>
      <c r="E51" s="192"/>
      <c r="F51" s="183"/>
      <c r="G51" s="203"/>
      <c r="H51" s="61" t="s">
        <v>13</v>
      </c>
      <c r="I51" s="226"/>
      <c r="J51" s="194">
        <f>UPPER(IF(OR(I51="a",I51="as"),E49,IF(OR(I51="b",I51="bs"),E53,)))</f>
      </c>
      <c r="K51" s="229"/>
      <c r="L51" s="77"/>
      <c r="M51" s="197"/>
      <c r="N51" s="77"/>
      <c r="O51" s="197"/>
      <c r="P51" s="183"/>
      <c r="Q51" s="123"/>
      <c r="R51" s="185"/>
    </row>
    <row r="52" spans="1:18" s="186" customFormat="1" ht="12.75" customHeight="1">
      <c r="A52" s="181">
        <v>12</v>
      </c>
      <c r="B52" s="46" t="s">
        <v>175</v>
      </c>
      <c r="C52" s="46"/>
      <c r="D52" s="47">
        <v>4</v>
      </c>
      <c r="E52" s="48" t="str">
        <f>UPPER(IF($D52="","",VLOOKUP($D52,'[6]男雙 Prep'!$A$7:$V$23,2)))</f>
        <v>張文</v>
      </c>
      <c r="F52" s="46"/>
      <c r="G52" s="75"/>
      <c r="H52" s="46" t="str">
        <f>IF($D52="","",VLOOKUP($D52,'[6]男雙 Prep'!$A$7:$V$23,4))</f>
        <v>台北縣</v>
      </c>
      <c r="I52" s="196"/>
      <c r="J52" s="77"/>
      <c r="K52" s="188"/>
      <c r="L52" s="98"/>
      <c r="M52" s="205"/>
      <c r="N52" s="77"/>
      <c r="O52" s="197"/>
      <c r="P52" s="183"/>
      <c r="Q52" s="123"/>
      <c r="R52" s="185"/>
    </row>
    <row r="53" spans="1:18" s="186" customFormat="1" ht="12.75" customHeight="1">
      <c r="A53" s="181"/>
      <c r="B53" s="95"/>
      <c r="C53" s="95"/>
      <c r="D53" s="95"/>
      <c r="E53" s="48" t="str">
        <f>UPPER(IF($D52="","",VLOOKUP($D52,'[6]男雙 Prep'!$A$7:$V$23,7)))</f>
        <v>張道雄</v>
      </c>
      <c r="F53" s="46"/>
      <c r="G53" s="75"/>
      <c r="H53" s="46"/>
      <c r="I53" s="225"/>
      <c r="J53" s="77"/>
      <c r="K53" s="188"/>
      <c r="L53" s="198"/>
      <c r="M53" s="230"/>
      <c r="N53" s="77"/>
      <c r="O53" s="197"/>
      <c r="P53" s="183"/>
      <c r="Q53" s="123"/>
      <c r="R53" s="185"/>
    </row>
    <row r="54" spans="1:18" s="186" customFormat="1" ht="9.75" customHeight="1">
      <c r="A54" s="181"/>
      <c r="B54" s="95"/>
      <c r="C54" s="95"/>
      <c r="D54" s="95"/>
      <c r="E54" s="140"/>
      <c r="F54" s="77"/>
      <c r="G54" s="76"/>
      <c r="H54" s="77"/>
      <c r="I54" s="201"/>
      <c r="J54" s="183"/>
      <c r="K54" s="184"/>
      <c r="L54" s="282" t="s">
        <v>546</v>
      </c>
      <c r="M54" s="283"/>
      <c r="N54" s="190">
        <f>UPPER(IF(OR(M55="a",M55="as"),L46,IF(OR(M55="b",M55="bs"),L62,)))</f>
      </c>
      <c r="O54" s="197"/>
      <c r="P54" s="183"/>
      <c r="Q54" s="123"/>
      <c r="R54" s="185"/>
    </row>
    <row r="55" spans="1:18" s="186" customFormat="1" ht="9.75" customHeight="1">
      <c r="A55" s="181"/>
      <c r="B55" s="59"/>
      <c r="C55" s="59"/>
      <c r="D55" s="59"/>
      <c r="E55" s="192"/>
      <c r="F55" s="183"/>
      <c r="G55" s="203"/>
      <c r="H55" s="183"/>
      <c r="I55" s="204"/>
      <c r="J55" s="183"/>
      <c r="K55" s="184"/>
      <c r="L55" s="282"/>
      <c r="M55" s="283"/>
      <c r="N55" s="194">
        <f>UPPER(IF(OR(M55="a",M55="as"),L47,IF(OR(M55="b",M55="bs"),L63,)))</f>
      </c>
      <c r="O55" s="229"/>
      <c r="P55" s="77"/>
      <c r="Q55" s="123"/>
      <c r="R55" s="185"/>
    </row>
    <row r="56" spans="1:18" s="186" customFormat="1" ht="12.75" customHeight="1">
      <c r="A56" s="181">
        <v>13</v>
      </c>
      <c r="B56" s="46"/>
      <c r="C56" s="46"/>
      <c r="D56" s="47">
        <v>7</v>
      </c>
      <c r="E56" s="48" t="str">
        <f>UPPER(IF($D56="","",VLOOKUP($D56,'[6]男雙 Prep'!$A$7:$V$23,2)))</f>
        <v>鐘俊成</v>
      </c>
      <c r="F56" s="46"/>
      <c r="G56" s="75"/>
      <c r="H56" s="46" t="str">
        <f>IF($D56="","",VLOOKUP($D56,'[6]男雙 Prep'!$A$7:$V$23,4))</f>
        <v>台北市</v>
      </c>
      <c r="I56" s="182"/>
      <c r="J56" s="183"/>
      <c r="K56" s="184"/>
      <c r="L56" s="282"/>
      <c r="M56" s="283"/>
      <c r="N56" s="183"/>
      <c r="O56" s="208"/>
      <c r="P56" s="183"/>
      <c r="Q56" s="53"/>
      <c r="R56" s="185"/>
    </row>
    <row r="57" spans="1:18" s="186" customFormat="1" ht="12.75" customHeight="1">
      <c r="A57" s="181"/>
      <c r="B57" s="95"/>
      <c r="C57" s="95"/>
      <c r="D57" s="95"/>
      <c r="E57" s="48" t="str">
        <f>UPPER(IF($D56="","",VLOOKUP($D56,'[6]男雙 Prep'!$A$7:$V$23,7)))</f>
        <v>官萬豪</v>
      </c>
      <c r="F57" s="46"/>
      <c r="G57" s="75"/>
      <c r="H57" s="46" t="str">
        <f>IF($D56="","",VLOOKUP($D56,'[6]男雙 Prep'!$A$7:$V$23,9))</f>
        <v>台中市</v>
      </c>
      <c r="I57" s="225"/>
      <c r="J57" s="77">
        <f>IF(I57="a",E56,IF(I57="b",E58,""))</f>
      </c>
      <c r="K57" s="188"/>
      <c r="L57" s="282"/>
      <c r="M57" s="283"/>
      <c r="N57" s="183"/>
      <c r="O57" s="188"/>
      <c r="P57" s="183"/>
      <c r="Q57" s="53"/>
      <c r="R57" s="185"/>
    </row>
    <row r="58" spans="1:18" s="186" customFormat="1" ht="9.75" customHeight="1">
      <c r="A58" s="181"/>
      <c r="B58" s="95"/>
      <c r="C58" s="95"/>
      <c r="D58" s="200"/>
      <c r="E58" s="140"/>
      <c r="F58" s="280" t="s">
        <v>540</v>
      </c>
      <c r="G58" s="280"/>
      <c r="H58" s="77"/>
      <c r="I58" s="189"/>
      <c r="J58" s="190">
        <f>UPPER(IF(OR(I59="a",I59="as"),E56,IF(OR(I59="b",I59="bs"),E60,)))</f>
      </c>
      <c r="K58" s="191"/>
      <c r="L58" s="183"/>
      <c r="M58" s="197"/>
      <c r="N58" s="183"/>
      <c r="O58" s="188"/>
      <c r="P58" s="183"/>
      <c r="Q58" s="53"/>
      <c r="R58" s="185"/>
    </row>
    <row r="59" spans="1:18" s="186" customFormat="1" ht="9.75" customHeight="1">
      <c r="A59" s="181"/>
      <c r="B59" s="59"/>
      <c r="C59" s="59"/>
      <c r="D59" s="69"/>
      <c r="E59" s="192"/>
      <c r="F59" s="282"/>
      <c r="G59" s="282"/>
      <c r="H59" s="61" t="s">
        <v>13</v>
      </c>
      <c r="I59" s="226"/>
      <c r="J59" s="194">
        <f>UPPER(IF(OR(I59="a",I59="as"),E57,IF(OR(I59="b",I59="bs"),E61,)))</f>
      </c>
      <c r="K59" s="227"/>
      <c r="L59" s="77"/>
      <c r="M59" s="197"/>
      <c r="N59" s="183"/>
      <c r="O59" s="188"/>
      <c r="P59" s="183"/>
      <c r="Q59" s="53"/>
      <c r="R59" s="185"/>
    </row>
    <row r="60" spans="1:18" s="186" customFormat="1" ht="12.75" customHeight="1">
      <c r="A60" s="181">
        <v>14</v>
      </c>
      <c r="B60" s="46"/>
      <c r="C60" s="46"/>
      <c r="D60" s="47">
        <v>8</v>
      </c>
      <c r="E60" s="48" t="str">
        <f>UPPER(IF($D60="","",VLOOKUP($D60,'[6]男雙 Prep'!$A$7:$V$23,2)))</f>
        <v>陳宣僖</v>
      </c>
      <c r="F60" s="46"/>
      <c r="G60" s="75"/>
      <c r="H60" s="46" t="str">
        <f>IF($D60="","",VLOOKUP($D60,'[6]男雙 Prep'!$A$7:$V$23,4))</f>
        <v>台中縣</v>
      </c>
      <c r="I60" s="196"/>
      <c r="J60" s="77"/>
      <c r="K60" s="197"/>
      <c r="L60" s="98"/>
      <c r="M60" s="205"/>
      <c r="N60" s="183"/>
      <c r="O60" s="188"/>
      <c r="P60" s="183"/>
      <c r="Q60" s="53"/>
      <c r="R60" s="185"/>
    </row>
    <row r="61" spans="1:18" s="186" customFormat="1" ht="12.75" customHeight="1">
      <c r="A61" s="181"/>
      <c r="B61" s="95"/>
      <c r="C61" s="95"/>
      <c r="D61" s="95"/>
      <c r="E61" s="48" t="str">
        <f>UPPER(IF($D60="","",VLOOKUP($D60,'[6]男雙 Prep'!$A$7:$V$23,7)))</f>
        <v>李得茂</v>
      </c>
      <c r="F61" s="46"/>
      <c r="G61" s="75"/>
      <c r="H61" s="46"/>
      <c r="I61" s="225"/>
      <c r="J61" s="77"/>
      <c r="K61" s="197"/>
      <c r="L61" s="198"/>
      <c r="M61" s="230"/>
      <c r="N61" s="183"/>
      <c r="O61" s="188"/>
      <c r="P61" s="183"/>
      <c r="Q61" s="53"/>
      <c r="R61" s="185"/>
    </row>
    <row r="62" spans="1:18" s="186" customFormat="1" ht="9.75" customHeight="1">
      <c r="A62" s="181"/>
      <c r="B62" s="95"/>
      <c r="C62" s="95"/>
      <c r="D62" s="200"/>
      <c r="E62" s="140"/>
      <c r="F62" s="77"/>
      <c r="G62" s="76"/>
      <c r="H62" s="77"/>
      <c r="I62" s="201"/>
      <c r="J62" s="282" t="s">
        <v>544</v>
      </c>
      <c r="K62" s="283"/>
      <c r="L62" s="190">
        <f>UPPER(IF(OR(K63="a",K63="as"),J58,IF(OR(K63="b",K63="bs"),J66,)))</f>
      </c>
      <c r="M62" s="197"/>
      <c r="N62" s="183"/>
      <c r="O62" s="188"/>
      <c r="P62" s="183"/>
      <c r="Q62" s="53"/>
      <c r="R62" s="185"/>
    </row>
    <row r="63" spans="1:18" s="186" customFormat="1" ht="9.75" customHeight="1">
      <c r="A63" s="181"/>
      <c r="B63" s="59"/>
      <c r="C63" s="59"/>
      <c r="D63" s="69"/>
      <c r="E63" s="192"/>
      <c r="F63" s="183"/>
      <c r="G63" s="203"/>
      <c r="H63" s="183"/>
      <c r="I63" s="204"/>
      <c r="J63" s="282"/>
      <c r="K63" s="283"/>
      <c r="L63" s="194">
        <f>UPPER(IF(OR(K63="a",K63="as"),J59,IF(OR(K63="b",K63="bs"),J67,)))</f>
      </c>
      <c r="M63" s="229"/>
      <c r="N63" s="77"/>
      <c r="O63" s="188"/>
      <c r="P63" s="183"/>
      <c r="Q63" s="53"/>
      <c r="R63" s="185"/>
    </row>
    <row r="64" spans="1:18" s="186" customFormat="1" ht="12.75" customHeight="1">
      <c r="A64" s="181">
        <v>15</v>
      </c>
      <c r="B64" s="46">
        <f>IF($D64="","",VLOOKUP($D64,'[6]男雙 Prep'!$A$7:$V$23,20))</f>
      </c>
      <c r="C64" s="46">
        <f>IF($D64="","",VLOOKUP($D64,'[6]男雙 Prep'!$A$7:$V$23,21))</f>
      </c>
      <c r="D64" s="47"/>
      <c r="E64" s="48" t="s">
        <v>173</v>
      </c>
      <c r="F64" s="46"/>
      <c r="G64" s="75"/>
      <c r="H64" s="46">
        <f>IF($D64="","",VLOOKUP($D64,'[6]男雙 Prep'!$A$7:$V$23,4))</f>
      </c>
      <c r="I64" s="182"/>
      <c r="J64" s="282"/>
      <c r="K64" s="283"/>
      <c r="L64" s="183"/>
      <c r="M64" s="208"/>
      <c r="N64" s="98"/>
      <c r="O64" s="188"/>
      <c r="P64" s="183"/>
      <c r="Q64" s="53"/>
      <c r="R64" s="185"/>
    </row>
    <row r="65" spans="1:18" s="186" customFormat="1" ht="12.75" customHeight="1">
      <c r="A65" s="181"/>
      <c r="B65" s="95"/>
      <c r="C65" s="95"/>
      <c r="D65" s="95"/>
      <c r="E65" s="48" t="s">
        <v>173</v>
      </c>
      <c r="F65" s="46"/>
      <c r="G65" s="75"/>
      <c r="H65" s="46">
        <f>IF($D64="","",VLOOKUP($D64,'[6]男雙 Prep'!$A$7:$V$23,9))</f>
      </c>
      <c r="I65" s="225"/>
      <c r="J65" s="77">
        <f>IF(I65="a",E64,IF(I65="b",E66,""))</f>
      </c>
      <c r="K65" s="197"/>
      <c r="L65" s="183"/>
      <c r="M65" s="188"/>
      <c r="N65" s="77"/>
      <c r="O65" s="188"/>
      <c r="P65" s="183"/>
      <c r="Q65" s="53"/>
      <c r="R65" s="185"/>
    </row>
    <row r="66" spans="1:18" s="186" customFormat="1" ht="9.75" customHeight="1">
      <c r="A66" s="181"/>
      <c r="B66" s="95"/>
      <c r="C66" s="95"/>
      <c r="D66" s="95"/>
      <c r="E66" s="140"/>
      <c r="F66" s="77"/>
      <c r="G66" s="76"/>
      <c r="H66" s="77"/>
      <c r="I66" s="189"/>
      <c r="J66" s="190">
        <f>UPPER(IF(OR(I67="a",I67="as"),E64,IF(OR(I67="b",I67="bs"),E68,)))</f>
      </c>
      <c r="K66" s="205"/>
      <c r="L66" s="183"/>
      <c r="M66" s="188"/>
      <c r="N66" s="77"/>
      <c r="O66" s="188"/>
      <c r="P66" s="183"/>
      <c r="Q66" s="53"/>
      <c r="R66" s="185"/>
    </row>
    <row r="67" spans="1:18" s="186" customFormat="1" ht="9.75" customHeight="1">
      <c r="A67" s="181"/>
      <c r="B67" s="59"/>
      <c r="C67" s="59"/>
      <c r="D67" s="59"/>
      <c r="E67" s="192"/>
      <c r="F67" s="183"/>
      <c r="G67" s="203"/>
      <c r="H67" s="61" t="s">
        <v>13</v>
      </c>
      <c r="I67" s="226"/>
      <c r="J67" s="194">
        <f>UPPER(IF(OR(I67="a",I67="as"),E65,IF(OR(I67="b",I67="bs"),E69,)))</f>
      </c>
      <c r="K67" s="229"/>
      <c r="L67" s="77"/>
      <c r="M67" s="188"/>
      <c r="N67" s="77"/>
      <c r="O67" s="188"/>
      <c r="P67" s="183"/>
      <c r="Q67" s="53"/>
      <c r="R67" s="185"/>
    </row>
    <row r="68" spans="1:18" s="186" customFormat="1" ht="12.75" customHeight="1">
      <c r="A68" s="181">
        <v>16</v>
      </c>
      <c r="B68" s="46" t="s">
        <v>176</v>
      </c>
      <c r="C68" s="46">
        <f>IF($D68="","",VLOOKUP($D68,'[6]男雙 Prep'!$A$7:$V$23,21))</f>
        <v>16</v>
      </c>
      <c r="D68" s="47">
        <v>2</v>
      </c>
      <c r="E68" s="48" t="str">
        <f>UPPER(IF($D68="","",VLOOKUP($D68,'[6]男雙 Prep'!$A$7:$V$23,2)))</f>
        <v>李良順</v>
      </c>
      <c r="F68" s="46"/>
      <c r="G68" s="75"/>
      <c r="H68" s="46" t="str">
        <f>IF($D68="","",VLOOKUP($D68,'[6]男雙 Prep'!$A$7:$V$23,4))</f>
        <v>高雄市</v>
      </c>
      <c r="I68" s="196"/>
      <c r="J68" s="77"/>
      <c r="K68" s="188"/>
      <c r="L68" s="98"/>
      <c r="M68" s="191"/>
      <c r="N68" s="77"/>
      <c r="O68" s="188"/>
      <c r="P68" s="183"/>
      <c r="Q68" s="53"/>
      <c r="R68" s="185"/>
    </row>
    <row r="69" spans="1:18" s="186" customFormat="1" ht="12.75" customHeight="1">
      <c r="A69" s="181"/>
      <c r="B69" s="95"/>
      <c r="C69" s="95"/>
      <c r="D69" s="95"/>
      <c r="E69" s="48" t="str">
        <f>UPPER(IF($D68="","",VLOOKUP($D68,'[6]男雙 Prep'!$A$7:$V$23,7)))</f>
        <v>蔡鎮鴻</v>
      </c>
      <c r="F69" s="46"/>
      <c r="G69" s="75"/>
      <c r="H69" s="46" t="str">
        <f>IF($D68="","",VLOOKUP($D68,'[6]男雙 Prep'!$A$7:$V$23,9))</f>
        <v>高雄市</v>
      </c>
      <c r="I69" s="225"/>
      <c r="J69" s="77"/>
      <c r="K69" s="188"/>
      <c r="L69" s="198"/>
      <c r="M69" s="228"/>
      <c r="N69" s="77"/>
      <c r="O69" s="188"/>
      <c r="P69" s="183"/>
      <c r="Q69" s="53"/>
      <c r="R69" s="185"/>
    </row>
    <row r="70" spans="1:18" s="57" customFormat="1" ht="9" customHeight="1">
      <c r="A70" s="212"/>
      <c r="B70" s="213"/>
      <c r="C70" s="213"/>
      <c r="D70" s="214"/>
      <c r="E70" s="215"/>
      <c r="F70" s="216"/>
      <c r="G70" s="217"/>
      <c r="H70" s="216"/>
      <c r="I70" s="218"/>
      <c r="J70" s="54"/>
      <c r="K70" s="55"/>
      <c r="L70" s="94"/>
      <c r="M70" s="90"/>
      <c r="N70" s="94"/>
      <c r="O70" s="90"/>
      <c r="P70" s="54"/>
      <c r="Q70" s="55"/>
      <c r="R70" s="56"/>
    </row>
  </sheetData>
  <mergeCells count="11">
    <mergeCell ref="J62:K64"/>
    <mergeCell ref="F10:G11"/>
    <mergeCell ref="J14:K16"/>
    <mergeCell ref="F34:G35"/>
    <mergeCell ref="F42:G43"/>
    <mergeCell ref="N39:O40"/>
    <mergeCell ref="L22:M25"/>
    <mergeCell ref="L54:M57"/>
    <mergeCell ref="F58:G59"/>
    <mergeCell ref="J30:K32"/>
    <mergeCell ref="J46:K48"/>
  </mergeCells>
  <conditionalFormatting sqref="H11 H59 H43 H51 H35 H27 H19 H67">
    <cfRule type="expression" priority="1" dxfId="1" stopIfTrue="1">
      <formula>AND($N$2="CU",H11="Umpire")</formula>
    </cfRule>
    <cfRule type="expression" priority="2" dxfId="2" stopIfTrue="1">
      <formula>AND($N$2="CU",H11&lt;&gt;"Umpire",I11&lt;&gt;"")</formula>
    </cfRule>
    <cfRule type="expression" priority="3" dxfId="3" stopIfTrue="1">
      <formula>AND($N$2="CU",H11&lt;&gt;"Umpire")</formula>
    </cfRule>
  </conditionalFormatting>
  <conditionalFormatting sqref="L14 L30 L46 L62 N22 N54 P38 J10 J18 J26 J34 J42 J50 J58 J66">
    <cfRule type="expression" priority="4" dxfId="0" stopIfTrue="1">
      <formula>I11="as"</formula>
    </cfRule>
    <cfRule type="expression" priority="5" dxfId="0" stopIfTrue="1">
      <formula>I11="bs"</formula>
    </cfRule>
  </conditionalFormatting>
  <conditionalFormatting sqref="L15 L31 L47 L63 N23 N55 P39 J11 J19 J27 J35 J43 J51 J59 J67">
    <cfRule type="expression" priority="6" dxfId="0" stopIfTrue="1">
      <formula>I11="as"</formula>
    </cfRule>
    <cfRule type="expression" priority="7" dxfId="0" stopIfTrue="1">
      <formula>I11="bs"</formula>
    </cfRule>
  </conditionalFormatting>
  <conditionalFormatting sqref="B8 B12 B16 B20 B24 B28 B32 B36 B40 B44 B48 B52 B56 B60 B64 B68">
    <cfRule type="cellIs" priority="8" dxfId="6" operator="equal" stopIfTrue="1">
      <formula>"DA"</formula>
    </cfRule>
  </conditionalFormatting>
  <conditionalFormatting sqref="I11 I19 I27 I35 I43 I51 I59 I67">
    <cfRule type="expression" priority="9" dxfId="7" stopIfTrue="1">
      <formula>$N$2="CU"</formula>
    </cfRule>
  </conditionalFormatting>
  <conditionalFormatting sqref="E8 E12 E68 E20 E24 E16 E32 E36 E40 E44 E28 E52 E56 E60 E48 E64">
    <cfRule type="cellIs" priority="10" dxfId="5" operator="equal" stopIfTrue="1">
      <formula>"Bye"</formula>
    </cfRule>
  </conditionalFormatting>
  <conditionalFormatting sqref="D8 D12 D16 D20 D24 D28 D32 D36 D40 D44 D48 D52 D56 D60 D64 D68">
    <cfRule type="cellIs" priority="11" dxfId="8" operator="lessThan" stopIfTrue="1">
      <formula>5</formula>
    </cfRule>
  </conditionalFormatting>
  <dataValidations count="1">
    <dataValidation type="list" allowBlank="1" showInputMessage="1" sqref="N39 L54 J14 H11 H43 H19 H59 H27 H51 H35 H67 J46 J30 J62 L22">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T73"/>
  <sheetViews>
    <sheetView showGridLines="0" workbookViewId="0" topLeftCell="A1">
      <selection activeCell="A1" sqref="A1"/>
    </sheetView>
  </sheetViews>
  <sheetFormatPr defaultColWidth="9.00390625" defaultRowHeight="16.5"/>
  <cols>
    <col min="1" max="1" width="2.25390625" style="2" customWidth="1"/>
    <col min="2" max="3" width="2.625" style="2" customWidth="1"/>
    <col min="4" max="4" width="0.6171875" style="2" customWidth="1"/>
    <col min="5" max="5" width="8.75390625" style="2" customWidth="1"/>
    <col min="6" max="7" width="6.875" style="2" customWidth="1"/>
    <col min="8" max="8" width="4.625" style="2" customWidth="1"/>
    <col min="9" max="9" width="0.74609375" style="3" customWidth="1"/>
    <col min="10" max="10" width="7.375" style="141" customWidth="1"/>
    <col min="11" max="11" width="7.375" style="142" customWidth="1"/>
    <col min="12" max="12" width="7.375" style="141" customWidth="1"/>
    <col min="13" max="13" width="7.375" style="143" customWidth="1"/>
    <col min="14" max="14" width="7.375" style="141" customWidth="1"/>
    <col min="15" max="15" width="7.375" style="142" customWidth="1"/>
    <col min="16" max="16" width="9.25390625" style="141" customWidth="1"/>
    <col min="17" max="17" width="0.6171875" style="143" customWidth="1"/>
    <col min="18" max="18" width="9.00390625" style="2" customWidth="1"/>
    <col min="19" max="19" width="7.625" style="2" customWidth="1"/>
    <col min="20" max="20" width="7.75390625" style="2" hidden="1" customWidth="1"/>
    <col min="21" max="21" width="5.00390625" style="2" customWidth="1"/>
    <col min="22" max="16384" width="9.00390625" style="2" customWidth="1"/>
  </cols>
  <sheetData>
    <row r="1" ht="18">
      <c r="A1" s="109" t="s">
        <v>593</v>
      </c>
    </row>
    <row r="2" spans="1:17" s="114" customFormat="1" ht="15" customHeight="1">
      <c r="A2" s="5" t="str">
        <f>'[7]Week SetUp'!$A$6</f>
        <v>99年宏凱盃</v>
      </c>
      <c r="I2" s="144"/>
      <c r="J2" s="145"/>
      <c r="K2" s="146"/>
      <c r="L2" s="145"/>
      <c r="M2" s="146"/>
      <c r="N2" s="146"/>
      <c r="O2" s="146"/>
      <c r="P2" s="147"/>
      <c r="Q2" s="148"/>
    </row>
    <row r="3" spans="1:17" s="118" customFormat="1" ht="15" customHeight="1">
      <c r="A3" s="14" t="str">
        <f>'[7]Week SetUp'!$A$8</f>
        <v>全國壯年網球排名錦標賽</v>
      </c>
      <c r="B3" s="149"/>
      <c r="F3" s="116"/>
      <c r="I3" s="150"/>
      <c r="J3" s="145"/>
      <c r="K3" s="151"/>
      <c r="L3" s="145"/>
      <c r="M3" s="151"/>
      <c r="N3" s="152"/>
      <c r="O3" s="151"/>
      <c r="P3" s="152"/>
      <c r="Q3" s="151"/>
    </row>
    <row r="4" spans="1:17" s="24" customFormat="1" ht="10.5" customHeight="1">
      <c r="A4" s="153" t="s">
        <v>177</v>
      </c>
      <c r="B4" s="153"/>
      <c r="C4" s="153"/>
      <c r="D4" s="153"/>
      <c r="E4" s="154"/>
      <c r="F4" s="153" t="s">
        <v>178</v>
      </c>
      <c r="G4" s="154"/>
      <c r="H4" s="153"/>
      <c r="I4" s="155"/>
      <c r="J4" s="19"/>
      <c r="K4" s="22"/>
      <c r="L4" s="156"/>
      <c r="M4" s="157"/>
      <c r="N4" s="158"/>
      <c r="O4" s="159"/>
      <c r="P4" s="160"/>
      <c r="Q4" s="161" t="s">
        <v>179</v>
      </c>
    </row>
    <row r="5" spans="1:17" s="32" customFormat="1" ht="11.25" customHeight="1" thickBot="1">
      <c r="A5" s="25" t="str">
        <f>'[7]Week SetUp'!$A$10</f>
        <v>2010/11/13-15</v>
      </c>
      <c r="B5" s="25"/>
      <c r="C5" s="25"/>
      <c r="D5" s="162"/>
      <c r="E5" s="162"/>
      <c r="F5" s="26" t="str">
        <f>'[7]Week SetUp'!$C$10</f>
        <v>台中市</v>
      </c>
      <c r="G5" s="163"/>
      <c r="H5" s="162"/>
      <c r="I5" s="164"/>
      <c r="J5" s="29"/>
      <c r="K5" s="28"/>
      <c r="L5" s="165"/>
      <c r="M5" s="166"/>
      <c r="N5" s="167"/>
      <c r="O5" s="166"/>
      <c r="P5" s="167"/>
      <c r="Q5" s="31" t="str">
        <f>'[7]Week SetUp'!$E$10</f>
        <v>王正松</v>
      </c>
    </row>
    <row r="6" spans="1:17" s="37" customFormat="1" ht="9.75">
      <c r="A6" s="168"/>
      <c r="B6" s="169" t="s">
        <v>5</v>
      </c>
      <c r="C6" s="170" t="s">
        <v>6</v>
      </c>
      <c r="D6" s="169"/>
      <c r="E6" s="171" t="s">
        <v>7</v>
      </c>
      <c r="F6" s="171"/>
      <c r="G6" s="154"/>
      <c r="H6" s="171"/>
      <c r="I6" s="172"/>
      <c r="J6" s="170" t="s">
        <v>8</v>
      </c>
      <c r="K6" s="173"/>
      <c r="L6" s="170" t="s">
        <v>9</v>
      </c>
      <c r="M6" s="173"/>
      <c r="N6" s="170" t="s">
        <v>10</v>
      </c>
      <c r="O6" s="173"/>
      <c r="P6" s="170" t="s">
        <v>11</v>
      </c>
      <c r="Q6" s="157"/>
    </row>
    <row r="7" spans="1:17" s="37" customFormat="1" ht="3.75" customHeight="1" thickBot="1">
      <c r="A7" s="174"/>
      <c r="B7" s="175"/>
      <c r="C7" s="40"/>
      <c r="D7" s="175"/>
      <c r="E7" s="176"/>
      <c r="F7" s="176"/>
      <c r="G7" s="177"/>
      <c r="H7" s="176"/>
      <c r="I7" s="178"/>
      <c r="J7" s="40"/>
      <c r="K7" s="179"/>
      <c r="L7" s="40"/>
      <c r="M7" s="179"/>
      <c r="N7" s="40"/>
      <c r="O7" s="179"/>
      <c r="P7" s="40"/>
      <c r="Q7" s="180"/>
    </row>
    <row r="8" spans="1:20" s="186" customFormat="1" ht="12.75" customHeight="1">
      <c r="A8" s="181">
        <v>1</v>
      </c>
      <c r="B8" s="46" t="s">
        <v>12</v>
      </c>
      <c r="C8" s="46">
        <f>IF($D8="","",VLOOKUP($D8,'[7]男雙 Prep'!$A$7:$V$23,21))</f>
        <v>7</v>
      </c>
      <c r="D8" s="47">
        <v>1</v>
      </c>
      <c r="E8" s="48" t="str">
        <f>UPPER(IF($D8="","",VLOOKUP($D8,'[7]男雙 Prep'!$A$7:$V$23,2)))</f>
        <v>傅景志</v>
      </c>
      <c r="F8" s="46"/>
      <c r="G8" s="75"/>
      <c r="H8" s="46" t="str">
        <f>IF($D8="","",VLOOKUP($D8,'[7]男雙 Prep'!$A$7:$V$23,4))</f>
        <v>高雄市</v>
      </c>
      <c r="I8" s="182"/>
      <c r="J8" s="183"/>
      <c r="K8" s="184"/>
      <c r="L8" s="183"/>
      <c r="M8" s="185" t="s">
        <v>425</v>
      </c>
      <c r="N8" s="183"/>
      <c r="O8" s="184"/>
      <c r="P8" s="183"/>
      <c r="Q8" s="53"/>
      <c r="R8" s="185"/>
      <c r="T8" s="58" t="e">
        <f>#REF!</f>
        <v>#REF!</v>
      </c>
    </row>
    <row r="9" spans="1:20" s="186" customFormat="1" ht="12.75" customHeight="1">
      <c r="A9" s="181"/>
      <c r="B9" s="95"/>
      <c r="C9" s="95"/>
      <c r="D9" s="95"/>
      <c r="E9" s="48" t="str">
        <f>UPPER(IF($D8="","",VLOOKUP($D8,'[7]男雙 Prep'!$A$7:$V$23,7)))</f>
        <v>陳啟南</v>
      </c>
      <c r="F9" s="46"/>
      <c r="G9" s="75"/>
      <c r="H9" s="46" t="str">
        <f>IF($D8="","",VLOOKUP($D8,'[7]男雙 Prep'!$A$7:$V$23,9))</f>
        <v>高雄市</v>
      </c>
      <c r="I9" s="225"/>
      <c r="J9" s="77">
        <f>IF(I9="a",E8,IF(I9="b",E10,""))</f>
      </c>
      <c r="K9" s="188"/>
      <c r="L9" s="183"/>
      <c r="M9" s="70" t="s">
        <v>340</v>
      </c>
      <c r="N9" s="183"/>
      <c r="O9" s="184"/>
      <c r="P9" s="183"/>
      <c r="Q9" s="53"/>
      <c r="R9" s="185"/>
      <c r="T9" s="64" t="e">
        <f>#REF!</f>
        <v>#REF!</v>
      </c>
    </row>
    <row r="10" spans="1:20" s="186" customFormat="1" ht="12.75" customHeight="1">
      <c r="A10" s="181"/>
      <c r="B10" s="95"/>
      <c r="C10" s="95"/>
      <c r="D10" s="95"/>
      <c r="E10" s="140"/>
      <c r="F10" s="280"/>
      <c r="G10" s="280"/>
      <c r="H10" s="77"/>
      <c r="I10" s="189"/>
      <c r="J10" s="190">
        <f>UPPER(IF(OR(I11="a",I11="as"),E8,IF(OR(I11="b",I11="bs"),E12,)))</f>
      </c>
      <c r="K10" s="191"/>
      <c r="L10" s="183"/>
      <c r="M10" s="184"/>
      <c r="N10" s="183"/>
      <c r="O10" s="184"/>
      <c r="P10" s="183"/>
      <c r="Q10" s="53"/>
      <c r="R10" s="185"/>
      <c r="T10" s="64" t="e">
        <f>#REF!</f>
        <v>#REF!</v>
      </c>
    </row>
    <row r="11" spans="1:20" s="186" customFormat="1" ht="12.75" customHeight="1">
      <c r="A11" s="181"/>
      <c r="B11" s="59"/>
      <c r="C11" s="59"/>
      <c r="D11" s="59"/>
      <c r="E11" s="192"/>
      <c r="F11" s="282"/>
      <c r="G11" s="282"/>
      <c r="H11" s="61" t="s">
        <v>13</v>
      </c>
      <c r="I11" s="226"/>
      <c r="J11" s="194">
        <f>UPPER(IF(OR(I11="a",I11="as"),E9,IF(OR(I11="b",I11="bs"),E13,)))</f>
      </c>
      <c r="K11" s="227"/>
      <c r="L11" s="77"/>
      <c r="M11" s="188"/>
      <c r="N11" s="183"/>
      <c r="O11" s="184"/>
      <c r="P11" s="183"/>
      <c r="Q11" s="53"/>
      <c r="R11" s="185"/>
      <c r="T11" s="64" t="e">
        <f>#REF!</f>
        <v>#REF!</v>
      </c>
    </row>
    <row r="12" spans="1:20" s="186" customFormat="1" ht="12.75" customHeight="1">
      <c r="A12" s="181">
        <v>2</v>
      </c>
      <c r="B12" s="46">
        <f>IF($D12="","",VLOOKUP($D12,'[7]男雙 Prep'!$A$7:$V$23,20))</f>
      </c>
      <c r="C12" s="46">
        <f>IF($D12="","",VLOOKUP($D12,'[7]男雙 Prep'!$A$7:$V$23,21))</f>
      </c>
      <c r="D12" s="47"/>
      <c r="E12" s="48" t="s">
        <v>180</v>
      </c>
      <c r="F12" s="46">
        <f>IF($D12="","",VLOOKUP($D12,'[7]男雙 Prep'!$A$7:$V$23,3))</f>
      </c>
      <c r="G12" s="75"/>
      <c r="H12" s="46">
        <f>IF($D12="","",VLOOKUP($D12,'[7]男雙 Prep'!$A$7:$V$23,4))</f>
      </c>
      <c r="I12" s="196"/>
      <c r="J12" s="77"/>
      <c r="K12" s="197"/>
      <c r="L12" s="98"/>
      <c r="M12" s="191"/>
      <c r="N12" s="183"/>
      <c r="O12" s="184"/>
      <c r="P12" s="183"/>
      <c r="Q12" s="53"/>
      <c r="R12" s="185"/>
      <c r="T12" s="64" t="e">
        <f>#REF!</f>
        <v>#REF!</v>
      </c>
    </row>
    <row r="13" spans="1:20" s="186" customFormat="1" ht="12.75" customHeight="1">
      <c r="A13" s="181"/>
      <c r="B13" s="95"/>
      <c r="C13" s="95"/>
      <c r="D13" s="95"/>
      <c r="E13" s="48" t="s">
        <v>180</v>
      </c>
      <c r="F13" s="46">
        <f>IF($D12="","",VLOOKUP($D12,'[7]男雙 Prep'!$A$7:$V$23,8))</f>
      </c>
      <c r="G13" s="75"/>
      <c r="H13" s="46">
        <f>IF($D12="","",VLOOKUP($D12,'[7]男雙 Prep'!$A$7:$V$23,9))</f>
      </c>
      <c r="I13" s="225"/>
      <c r="J13" s="77"/>
      <c r="K13" s="197"/>
      <c r="L13" s="198"/>
      <c r="M13" s="228"/>
      <c r="N13" s="183"/>
      <c r="O13" s="184"/>
      <c r="P13" s="183"/>
      <c r="Q13" s="53"/>
      <c r="R13" s="185"/>
      <c r="T13" s="64" t="e">
        <f>#REF!</f>
        <v>#REF!</v>
      </c>
    </row>
    <row r="14" spans="1:20" s="186" customFormat="1" ht="6.75" customHeight="1">
      <c r="A14" s="181"/>
      <c r="B14" s="95"/>
      <c r="C14" s="95"/>
      <c r="D14" s="200"/>
      <c r="E14" s="140"/>
      <c r="F14" s="77"/>
      <c r="G14" s="76"/>
      <c r="H14" s="77"/>
      <c r="I14" s="201"/>
      <c r="J14" s="282" t="s">
        <v>550</v>
      </c>
      <c r="K14" s="283"/>
      <c r="L14" s="190">
        <f>UPPER(IF(OR(K15="a",K15="as"),J10,IF(OR(K15="b",K15="bs"),J18,)))</f>
      </c>
      <c r="M14" s="188"/>
      <c r="N14" s="183"/>
      <c r="O14" s="184"/>
      <c r="P14" s="183"/>
      <c r="Q14" s="53"/>
      <c r="R14" s="185"/>
      <c r="T14" s="64" t="e">
        <f>#REF!</f>
        <v>#REF!</v>
      </c>
    </row>
    <row r="15" spans="1:20" s="186" customFormat="1" ht="6.75" customHeight="1">
      <c r="A15" s="181"/>
      <c r="B15" s="59"/>
      <c r="C15" s="59"/>
      <c r="D15" s="69"/>
      <c r="E15" s="192"/>
      <c r="F15" s="183"/>
      <c r="G15" s="203"/>
      <c r="H15" s="183"/>
      <c r="I15" s="204"/>
      <c r="J15" s="282"/>
      <c r="K15" s="283"/>
      <c r="L15" s="194">
        <f>UPPER(IF(OR(K15="a",K15="as"),J11,IF(OR(K15="b",K15="bs"),J19,)))</f>
      </c>
      <c r="M15" s="227"/>
      <c r="N15" s="77"/>
      <c r="O15" s="188"/>
      <c r="P15" s="183"/>
      <c r="Q15" s="53"/>
      <c r="R15" s="185"/>
      <c r="T15" s="64" t="e">
        <f>#REF!</f>
        <v>#REF!</v>
      </c>
    </row>
    <row r="16" spans="1:20" s="186" customFormat="1" ht="12.75" customHeight="1">
      <c r="A16" s="181">
        <v>3</v>
      </c>
      <c r="B16" s="46">
        <f>IF($D16="","",VLOOKUP($D16,'[7]男雙 Prep'!$A$7:$V$23,20))</f>
      </c>
      <c r="C16" s="46">
        <f>IF($D16="","",VLOOKUP($D16,'[7]男雙 Prep'!$A$7:$V$23,21))</f>
      </c>
      <c r="D16" s="47"/>
      <c r="E16" s="48" t="s">
        <v>180</v>
      </c>
      <c r="F16" s="46">
        <f>IF($D16="","",VLOOKUP($D16,'[7]男雙 Prep'!$A$7:$V$23,3))</f>
      </c>
      <c r="G16" s="75"/>
      <c r="H16" s="46">
        <f>IF($D16="","",VLOOKUP($D16,'[7]男雙 Prep'!$A$7:$V$23,4))</f>
      </c>
      <c r="I16" s="182"/>
      <c r="J16" s="282"/>
      <c r="K16" s="283"/>
      <c r="L16" s="183"/>
      <c r="M16" s="197"/>
      <c r="N16" s="98"/>
      <c r="O16" s="188"/>
      <c r="P16" s="183"/>
      <c r="Q16" s="53"/>
      <c r="R16" s="185"/>
      <c r="T16" s="64" t="e">
        <f>#REF!</f>
        <v>#REF!</v>
      </c>
    </row>
    <row r="17" spans="1:20" s="186" customFormat="1" ht="12.75" customHeight="1" thickBot="1">
      <c r="A17" s="181"/>
      <c r="B17" s="95"/>
      <c r="C17" s="95"/>
      <c r="D17" s="95"/>
      <c r="E17" s="48" t="s">
        <v>180</v>
      </c>
      <c r="F17" s="46">
        <f>IF($D16="","",VLOOKUP($D16,'[7]男雙 Prep'!$A$7:$V$23,8))</f>
      </c>
      <c r="G17" s="75"/>
      <c r="H17" s="46">
        <f>IF($D16="","",VLOOKUP($D16,'[7]男雙 Prep'!$A$7:$V$23,9))</f>
      </c>
      <c r="I17" s="225"/>
      <c r="J17" s="77">
        <f>IF(I17="a",E16,IF(I17="b",E18,""))</f>
      </c>
      <c r="K17" s="197"/>
      <c r="L17" s="183"/>
      <c r="M17" s="197"/>
      <c r="N17" s="77"/>
      <c r="O17" s="188"/>
      <c r="P17" s="183"/>
      <c r="Q17" s="53"/>
      <c r="R17" s="185"/>
      <c r="T17" s="84" t="e">
        <f>#REF!</f>
        <v>#REF!</v>
      </c>
    </row>
    <row r="18" spans="1:18" s="186" customFormat="1" ht="12.75" customHeight="1">
      <c r="A18" s="181"/>
      <c r="B18" s="95"/>
      <c r="C18" s="95"/>
      <c r="D18" s="200"/>
      <c r="E18" s="140"/>
      <c r="F18" s="280"/>
      <c r="G18" s="280"/>
      <c r="H18" s="77"/>
      <c r="I18" s="189"/>
      <c r="J18" s="190">
        <f>UPPER(IF(OR(I19="a",I19="as"),E16,IF(OR(I19="b",I19="bs"),E20,)))</f>
      </c>
      <c r="K18" s="205"/>
      <c r="L18" s="183"/>
      <c r="M18" s="197"/>
      <c r="N18" s="77"/>
      <c r="O18" s="188"/>
      <c r="P18" s="183"/>
      <c r="Q18" s="53"/>
      <c r="R18" s="185"/>
    </row>
    <row r="19" spans="1:18" s="186" customFormat="1" ht="12.75" customHeight="1">
      <c r="A19" s="181"/>
      <c r="B19" s="59"/>
      <c r="C19" s="59"/>
      <c r="D19" s="69"/>
      <c r="E19" s="192"/>
      <c r="F19" s="282"/>
      <c r="G19" s="282"/>
      <c r="H19" s="61" t="s">
        <v>13</v>
      </c>
      <c r="I19" s="226"/>
      <c r="J19" s="194">
        <f>UPPER(IF(OR(I19="a",I19="as"),E17,IF(OR(I19="b",I19="bs"),E21,)))</f>
      </c>
      <c r="K19" s="229"/>
      <c r="L19" s="77"/>
      <c r="M19" s="197"/>
      <c r="N19" s="77"/>
      <c r="O19" s="188"/>
      <c r="P19" s="183"/>
      <c r="Q19" s="53"/>
      <c r="R19" s="185"/>
    </row>
    <row r="20" spans="1:18" s="186" customFormat="1" ht="12.75" customHeight="1">
      <c r="A20" s="181">
        <v>4</v>
      </c>
      <c r="B20" s="46"/>
      <c r="C20" s="46"/>
      <c r="D20" s="47">
        <v>9</v>
      </c>
      <c r="E20" s="48" t="str">
        <f>UPPER(IF($D20="","",VLOOKUP($D20,'[7]男雙 Prep'!$A$7:$V$23,2)))</f>
        <v>陳國富</v>
      </c>
      <c r="F20" s="46"/>
      <c r="G20" s="75"/>
      <c r="H20" s="46"/>
      <c r="I20" s="196"/>
      <c r="J20" s="77"/>
      <c r="K20" s="188"/>
      <c r="L20" s="98"/>
      <c r="M20" s="205"/>
      <c r="N20" s="77"/>
      <c r="O20" s="188"/>
      <c r="P20" s="183"/>
      <c r="Q20" s="53"/>
      <c r="R20" s="185"/>
    </row>
    <row r="21" spans="1:18" s="186" customFormat="1" ht="12.75" customHeight="1">
      <c r="A21" s="181"/>
      <c r="B21" s="95"/>
      <c r="C21" s="95"/>
      <c r="D21" s="95"/>
      <c r="E21" s="48" t="str">
        <f>UPPER(IF($D20="","",VLOOKUP($D20,'[7]男雙 Prep'!$A$7:$V$23,7)))</f>
        <v>陳俊成</v>
      </c>
      <c r="F21" s="46"/>
      <c r="G21" s="75"/>
      <c r="H21" s="46"/>
      <c r="I21" s="225"/>
      <c r="J21" s="77"/>
      <c r="K21" s="188"/>
      <c r="L21" s="198"/>
      <c r="M21" s="230"/>
      <c r="N21" s="77"/>
      <c r="O21" s="188"/>
      <c r="P21" s="183"/>
      <c r="Q21" s="53"/>
      <c r="R21" s="185"/>
    </row>
    <row r="22" spans="1:18" s="186" customFormat="1" ht="6.75" customHeight="1">
      <c r="A22" s="181"/>
      <c r="B22" s="95"/>
      <c r="C22" s="95"/>
      <c r="D22" s="95"/>
      <c r="E22" s="140"/>
      <c r="F22" s="77"/>
      <c r="G22" s="76"/>
      <c r="H22" s="77"/>
      <c r="I22" s="201"/>
      <c r="J22" s="183"/>
      <c r="K22" s="184"/>
      <c r="L22" s="77"/>
      <c r="M22" s="202"/>
      <c r="N22" s="190">
        <f>UPPER(IF(OR(M23="a",M23="as"),L14,IF(OR(M23="b",M23="bs"),L30,)))</f>
      </c>
      <c r="O22" s="188"/>
      <c r="P22" s="183"/>
      <c r="Q22" s="53"/>
      <c r="R22" s="185"/>
    </row>
    <row r="23" spans="1:18" s="186" customFormat="1" ht="6.75" customHeight="1">
      <c r="A23" s="181"/>
      <c r="B23" s="59"/>
      <c r="C23" s="59"/>
      <c r="D23" s="59"/>
      <c r="E23" s="192"/>
      <c r="F23" s="183"/>
      <c r="G23" s="203"/>
      <c r="H23" s="183"/>
      <c r="I23" s="204"/>
      <c r="J23" s="183"/>
      <c r="K23" s="184"/>
      <c r="L23" s="282" t="s">
        <v>554</v>
      </c>
      <c r="M23" s="283"/>
      <c r="N23" s="194">
        <f>UPPER(IF(OR(M23="a",M23="as"),L15,IF(OR(M23="b",M23="bs"),L31,)))</f>
      </c>
      <c r="O23" s="227"/>
      <c r="P23" s="77"/>
      <c r="Q23" s="123"/>
      <c r="R23" s="185"/>
    </row>
    <row r="24" spans="1:18" s="186" customFormat="1" ht="12.75" customHeight="1">
      <c r="A24" s="181">
        <v>5</v>
      </c>
      <c r="B24" s="46"/>
      <c r="C24" s="46"/>
      <c r="D24" s="47">
        <v>3</v>
      </c>
      <c r="E24" s="48" t="str">
        <f>UPPER(IF($D24="","",VLOOKUP($D24,'[7]男雙 Prep'!$A$7:$V$23,2)))</f>
        <v>凌原田</v>
      </c>
      <c r="F24" s="46"/>
      <c r="G24" s="75"/>
      <c r="H24" s="46"/>
      <c r="I24" s="182"/>
      <c r="J24" s="183"/>
      <c r="K24" s="184"/>
      <c r="L24" s="282"/>
      <c r="M24" s="283"/>
      <c r="N24" s="183"/>
      <c r="O24" s="197"/>
      <c r="P24" s="183"/>
      <c r="Q24" s="123"/>
      <c r="R24" s="185"/>
    </row>
    <row r="25" spans="1:18" s="186" customFormat="1" ht="12.75" customHeight="1">
      <c r="A25" s="181"/>
      <c r="B25" s="95"/>
      <c r="C25" s="95"/>
      <c r="D25" s="95"/>
      <c r="E25" s="48" t="str">
        <f>UPPER(IF($D24="","",VLOOKUP($D24,'[7]男雙 Prep'!$A$7:$V$23,7)))</f>
        <v>曾紹勳</v>
      </c>
      <c r="F25" s="46"/>
      <c r="G25" s="75"/>
      <c r="H25" s="46" t="str">
        <f>IF($D24="","",VLOOKUP($D24,'[7]男雙 Prep'!$A$7:$V$23,9))</f>
        <v>彰化縣</v>
      </c>
      <c r="I25" s="225"/>
      <c r="J25" s="77">
        <f>IF(I25="a",E24,IF(I25="b",E26,""))</f>
      </c>
      <c r="K25" s="188"/>
      <c r="L25" s="183"/>
      <c r="M25" s="197"/>
      <c r="N25" s="183"/>
      <c r="O25" s="197"/>
      <c r="P25" s="183"/>
      <c r="Q25" s="123"/>
      <c r="R25" s="185"/>
    </row>
    <row r="26" spans="1:18" s="186" customFormat="1" ht="12.75" customHeight="1">
      <c r="A26" s="181"/>
      <c r="B26" s="95"/>
      <c r="C26" s="95"/>
      <c r="D26" s="95"/>
      <c r="E26" s="140"/>
      <c r="F26" s="280"/>
      <c r="G26" s="280"/>
      <c r="H26" s="77"/>
      <c r="I26" s="189"/>
      <c r="J26" s="190">
        <f>UPPER(IF(OR(I27="a",I27="as"),E24,IF(OR(I27="b",I27="bs"),E28,)))</f>
      </c>
      <c r="K26" s="191"/>
      <c r="L26" s="183"/>
      <c r="M26" s="197"/>
      <c r="N26" s="183"/>
      <c r="O26" s="197"/>
      <c r="P26" s="183"/>
      <c r="Q26" s="123"/>
      <c r="R26" s="185"/>
    </row>
    <row r="27" spans="1:18" s="186" customFormat="1" ht="12.75" customHeight="1">
      <c r="A27" s="181"/>
      <c r="B27" s="59"/>
      <c r="C27" s="59"/>
      <c r="D27" s="59"/>
      <c r="E27" s="192"/>
      <c r="F27" s="282"/>
      <c r="G27" s="282"/>
      <c r="H27" s="61" t="s">
        <v>13</v>
      </c>
      <c r="I27" s="226"/>
      <c r="J27" s="194">
        <f>UPPER(IF(OR(I27="a",I27="as"),E25,IF(OR(I27="b",I27="bs"),E29,)))</f>
      </c>
      <c r="K27" s="227"/>
      <c r="L27" s="77"/>
      <c r="M27" s="197"/>
      <c r="N27" s="183"/>
      <c r="O27" s="197"/>
      <c r="P27" s="183"/>
      <c r="Q27" s="123"/>
      <c r="R27" s="185"/>
    </row>
    <row r="28" spans="1:18" s="186" customFormat="1" ht="12.75" customHeight="1">
      <c r="A28" s="181">
        <v>6</v>
      </c>
      <c r="B28" s="46">
        <f>IF($D28="","",VLOOKUP($D28,'[7]男雙 Prep'!$A$7:$V$23,20))</f>
      </c>
      <c r="C28" s="46">
        <f>IF($D28="","",VLOOKUP($D28,'[7]男雙 Prep'!$A$7:$V$23,21))</f>
      </c>
      <c r="D28" s="47"/>
      <c r="E28" s="48" t="s">
        <v>180</v>
      </c>
      <c r="F28" s="46">
        <f>IF($D28="","",VLOOKUP($D28,'[7]男雙 Prep'!$A$7:$V$23,3))</f>
      </c>
      <c r="G28" s="75"/>
      <c r="H28" s="46">
        <f>IF($D28="","",VLOOKUP($D28,'[7]男雙 Prep'!$A$7:$V$23,4))</f>
      </c>
      <c r="I28" s="196"/>
      <c r="J28" s="77"/>
      <c r="K28" s="197"/>
      <c r="L28" s="98"/>
      <c r="M28" s="205"/>
      <c r="N28" s="183"/>
      <c r="O28" s="197"/>
      <c r="P28" s="183"/>
      <c r="Q28" s="123"/>
      <c r="R28" s="185"/>
    </row>
    <row r="29" spans="1:18" s="186" customFormat="1" ht="12.75" customHeight="1">
      <c r="A29" s="181"/>
      <c r="B29" s="95"/>
      <c r="C29" s="95"/>
      <c r="D29" s="95"/>
      <c r="E29" s="48" t="s">
        <v>180</v>
      </c>
      <c r="F29" s="46">
        <f>IF($D28="","",VLOOKUP($D28,'[7]男雙 Prep'!$A$7:$V$23,8))</f>
      </c>
      <c r="G29" s="75"/>
      <c r="H29" s="46">
        <f>IF($D28="","",VLOOKUP($D28,'[7]男雙 Prep'!$A$7:$V$23,9))</f>
      </c>
      <c r="I29" s="225"/>
      <c r="J29" s="77"/>
      <c r="K29" s="197"/>
      <c r="L29" s="198"/>
      <c r="M29" s="230"/>
      <c r="N29" s="183"/>
      <c r="O29" s="197"/>
      <c r="P29" s="183"/>
      <c r="Q29" s="123"/>
      <c r="R29" s="185"/>
    </row>
    <row r="30" spans="1:18" s="186" customFormat="1" ht="6.75" customHeight="1">
      <c r="A30" s="181"/>
      <c r="B30" s="95"/>
      <c r="C30" s="95"/>
      <c r="D30" s="200"/>
      <c r="E30" s="140"/>
      <c r="F30" s="77"/>
      <c r="G30" s="76"/>
      <c r="H30" s="77"/>
      <c r="I30" s="201"/>
      <c r="J30" s="282" t="s">
        <v>551</v>
      </c>
      <c r="K30" s="283"/>
      <c r="L30" s="190">
        <f>UPPER(IF(OR(K31="a",K31="as"),J26,IF(OR(K31="b",K31="bs"),J34,)))</f>
      </c>
      <c r="M30" s="197"/>
      <c r="N30" s="183"/>
      <c r="O30" s="197"/>
      <c r="P30" s="183"/>
      <c r="Q30" s="123"/>
      <c r="R30" s="185"/>
    </row>
    <row r="31" spans="1:18" s="186" customFormat="1" ht="6.75" customHeight="1">
      <c r="A31" s="181"/>
      <c r="B31" s="59"/>
      <c r="C31" s="59"/>
      <c r="D31" s="69"/>
      <c r="E31" s="192"/>
      <c r="F31" s="183"/>
      <c r="G31" s="203"/>
      <c r="H31" s="183"/>
      <c r="I31" s="204"/>
      <c r="J31" s="282"/>
      <c r="K31" s="283"/>
      <c r="L31" s="194">
        <f>UPPER(IF(OR(K31="a",K31="as"),J27,IF(OR(K31="b",K31="bs"),J35,)))</f>
      </c>
      <c r="M31" s="229"/>
      <c r="N31" s="77"/>
      <c r="O31" s="197"/>
      <c r="P31" s="183"/>
      <c r="Q31" s="123"/>
      <c r="R31" s="185"/>
    </row>
    <row r="32" spans="1:18" s="186" customFormat="1" ht="12.75" customHeight="1">
      <c r="A32" s="181">
        <v>7</v>
      </c>
      <c r="B32" s="46"/>
      <c r="C32" s="46"/>
      <c r="D32" s="47">
        <v>5</v>
      </c>
      <c r="E32" s="48" t="str">
        <f>UPPER(IF($D32="","",VLOOKUP($D32,'[7]男雙 Prep'!$A$7:$V$23,2)))</f>
        <v>洪和献</v>
      </c>
      <c r="F32" s="46"/>
      <c r="G32" s="75"/>
      <c r="H32" s="46" t="str">
        <f>IF($D32="","",VLOOKUP($D32,'[7]男雙 Prep'!$A$7:$V$23,4))</f>
        <v>屏東縣</v>
      </c>
      <c r="I32" s="182"/>
      <c r="J32" s="282"/>
      <c r="K32" s="283"/>
      <c r="L32" s="183"/>
      <c r="M32" s="208"/>
      <c r="N32" s="98"/>
      <c r="O32" s="197"/>
      <c r="P32" s="183"/>
      <c r="Q32" s="123"/>
      <c r="R32" s="185"/>
    </row>
    <row r="33" spans="1:18" s="186" customFormat="1" ht="12.75" customHeight="1">
      <c r="A33" s="181"/>
      <c r="B33" s="95"/>
      <c r="C33" s="95"/>
      <c r="D33" s="95"/>
      <c r="E33" s="48" t="str">
        <f>UPPER(IF($D32="","",VLOOKUP($D32,'[7]男雙 Prep'!$A$7:$V$23,7)))</f>
        <v>許居鎰</v>
      </c>
      <c r="F33" s="46"/>
      <c r="G33" s="75"/>
      <c r="H33" s="46" t="str">
        <f>IF($D32="","",VLOOKUP($D32,'[7]男雙 Prep'!$A$7:$V$23,9))</f>
        <v>屏東縣</v>
      </c>
      <c r="I33" s="225"/>
      <c r="J33" s="77">
        <f>IF(I33="a",E32,IF(I33="b",E34,""))</f>
      </c>
      <c r="K33" s="197"/>
      <c r="L33" s="183"/>
      <c r="M33" s="188"/>
      <c r="N33" s="77"/>
      <c r="O33" s="197"/>
      <c r="P33" s="183"/>
      <c r="Q33" s="123"/>
      <c r="R33" s="185"/>
    </row>
    <row r="34" spans="1:18" s="186" customFormat="1" ht="12.75" customHeight="1">
      <c r="A34" s="181"/>
      <c r="B34" s="95"/>
      <c r="C34" s="95"/>
      <c r="D34" s="200"/>
      <c r="E34" s="140"/>
      <c r="F34" s="280" t="s">
        <v>548</v>
      </c>
      <c r="G34" s="280"/>
      <c r="H34" s="77"/>
      <c r="I34" s="189"/>
      <c r="J34" s="190">
        <f>UPPER(IF(OR(I35="a",I35="as"),E32,IF(OR(I35="b",I35="bs"),E36,)))</f>
      </c>
      <c r="K34" s="205"/>
      <c r="L34" s="183"/>
      <c r="M34" s="188"/>
      <c r="N34" s="77"/>
      <c r="O34" s="197"/>
      <c r="P34" s="183"/>
      <c r="Q34" s="123"/>
      <c r="R34" s="185"/>
    </row>
    <row r="35" spans="1:18" s="186" customFormat="1" ht="12.75" customHeight="1">
      <c r="A35" s="181"/>
      <c r="B35" s="59"/>
      <c r="C35" s="59"/>
      <c r="D35" s="69"/>
      <c r="E35" s="192"/>
      <c r="F35" s="282"/>
      <c r="G35" s="282"/>
      <c r="H35" s="61" t="s">
        <v>13</v>
      </c>
      <c r="I35" s="226"/>
      <c r="J35" s="194">
        <f>UPPER(IF(OR(I35="a",I35="as"),E33,IF(OR(I35="b",I35="bs"),E37,)))</f>
      </c>
      <c r="K35" s="229"/>
      <c r="L35" s="77"/>
      <c r="M35" s="188"/>
      <c r="N35" s="77"/>
      <c r="O35" s="197"/>
      <c r="P35" s="183"/>
      <c r="Q35" s="123"/>
      <c r="R35" s="185"/>
    </row>
    <row r="36" spans="1:18" s="186" customFormat="1" ht="12.75" customHeight="1">
      <c r="A36" s="181">
        <v>8</v>
      </c>
      <c r="B36" s="46"/>
      <c r="C36" s="46"/>
      <c r="D36" s="47">
        <v>7</v>
      </c>
      <c r="E36" s="48" t="str">
        <f>UPPER(IF($D36="","",VLOOKUP($D36,'[7]男雙 Prep'!$A$7:$V$23,2)))</f>
        <v>潘進銓</v>
      </c>
      <c r="F36" s="46"/>
      <c r="G36" s="75"/>
      <c r="H36" s="46" t="str">
        <f>IF($D36="","",VLOOKUP($D36,'[7]男雙 Prep'!$A$7:$V$23,4))</f>
        <v>南投縣</v>
      </c>
      <c r="I36" s="196"/>
      <c r="J36" s="77"/>
      <c r="K36" s="188"/>
      <c r="L36" s="98"/>
      <c r="M36" s="191"/>
      <c r="N36" s="77"/>
      <c r="O36" s="197"/>
      <c r="P36" s="183"/>
      <c r="Q36" s="123"/>
      <c r="R36" s="185"/>
    </row>
    <row r="37" spans="1:18" s="186" customFormat="1" ht="12.75" customHeight="1">
      <c r="A37" s="181"/>
      <c r="B37" s="95"/>
      <c r="C37" s="95"/>
      <c r="D37" s="95"/>
      <c r="E37" s="48" t="str">
        <f>UPPER(IF($D36="","",VLOOKUP($D36,'[7]男雙 Prep'!$A$7:$V$23,7)))</f>
        <v>蔡政雄</v>
      </c>
      <c r="F37" s="46"/>
      <c r="G37" s="75"/>
      <c r="H37" s="46" t="str">
        <f>IF($D36="","",VLOOKUP($D36,'[7]男雙 Prep'!$A$7:$V$23,9))</f>
        <v>南投縣</v>
      </c>
      <c r="I37" s="225"/>
      <c r="J37" s="77"/>
      <c r="K37" s="188"/>
      <c r="L37" s="198"/>
      <c r="M37" s="228"/>
      <c r="N37" s="77"/>
      <c r="O37" s="197"/>
      <c r="P37" s="183"/>
      <c r="Q37" s="123"/>
      <c r="R37" s="185"/>
    </row>
    <row r="38" spans="1:18" s="186" customFormat="1" ht="12" customHeight="1">
      <c r="A38" s="181"/>
      <c r="B38" s="95"/>
      <c r="C38" s="95"/>
      <c r="D38" s="200"/>
      <c r="E38" s="140"/>
      <c r="F38" s="77"/>
      <c r="G38" s="76"/>
      <c r="H38" s="77"/>
      <c r="I38" s="201"/>
      <c r="J38" s="183"/>
      <c r="K38" s="184"/>
      <c r="L38" s="77"/>
      <c r="M38" s="188"/>
      <c r="N38" s="188"/>
      <c r="O38" s="202"/>
      <c r="P38" s="190">
        <f>UPPER(IF(OR(O39="a",O39="as"),N22,IF(OR(O39="b",O39="bs"),N54,)))</f>
      </c>
      <c r="Q38" s="209"/>
      <c r="R38" s="185"/>
    </row>
    <row r="39" spans="1:18" s="186" customFormat="1" ht="12" customHeight="1">
      <c r="A39" s="181"/>
      <c r="B39" s="59"/>
      <c r="C39" s="59"/>
      <c r="D39" s="69"/>
      <c r="E39" s="192"/>
      <c r="F39" s="183"/>
      <c r="G39" s="203"/>
      <c r="H39" s="183"/>
      <c r="I39" s="204"/>
      <c r="J39" s="183"/>
      <c r="K39" s="184"/>
      <c r="L39" s="77"/>
      <c r="M39" s="188"/>
      <c r="N39" s="282" t="s">
        <v>556</v>
      </c>
      <c r="O39" s="283"/>
      <c r="P39" s="194">
        <f>UPPER(IF(OR(O39="a",O39="as"),N23,IF(OR(O39="b",O39="bs"),N55,)))</f>
      </c>
      <c r="Q39" s="210"/>
      <c r="R39" s="185"/>
    </row>
    <row r="40" spans="1:18" s="186" customFormat="1" ht="12.75" customHeight="1">
      <c r="A40" s="181">
        <v>9</v>
      </c>
      <c r="B40" s="46"/>
      <c r="C40" s="46"/>
      <c r="D40" s="47">
        <v>10</v>
      </c>
      <c r="E40" s="48" t="str">
        <f>UPPER(IF($D40="","",VLOOKUP($D40,'[7]男雙 Prep'!$A$7:$V$23,2)))</f>
        <v>廖仁村</v>
      </c>
      <c r="F40" s="46"/>
      <c r="G40" s="75"/>
      <c r="H40" s="46" t="str">
        <f>IF($D40="","",VLOOKUP($D40,'[7]男雙 Prep'!$A$7:$V$23,4))</f>
        <v>台中市</v>
      </c>
      <c r="I40" s="182"/>
      <c r="J40" s="183"/>
      <c r="K40" s="184"/>
      <c r="L40" s="183"/>
      <c r="M40" s="184"/>
      <c r="N40" s="282"/>
      <c r="O40" s="283"/>
      <c r="P40" s="98"/>
      <c r="Q40" s="123"/>
      <c r="R40" s="185"/>
    </row>
    <row r="41" spans="1:18" s="186" customFormat="1" ht="12.75" customHeight="1">
      <c r="A41" s="181"/>
      <c r="B41" s="95"/>
      <c r="C41" s="95"/>
      <c r="D41" s="95"/>
      <c r="E41" s="48" t="str">
        <f>UPPER(IF($D40="","",VLOOKUP($D40,'[7]男雙 Prep'!$A$7:$V$23,7)))</f>
        <v>薛景勝</v>
      </c>
      <c r="F41" s="46"/>
      <c r="G41" s="75"/>
      <c r="H41" s="46" t="str">
        <f>IF($D40="","",VLOOKUP($D40,'[7]男雙 Prep'!$A$7:$V$23,9))</f>
        <v>台中縣</v>
      </c>
      <c r="I41" s="225"/>
      <c r="J41" s="77">
        <f>IF(I41="a",E40,IF(I41="b",E42,""))</f>
      </c>
      <c r="K41" s="188"/>
      <c r="L41" s="183"/>
      <c r="M41" s="184"/>
      <c r="N41" s="183"/>
      <c r="O41" s="197"/>
      <c r="P41" s="198"/>
      <c r="Q41" s="209"/>
      <c r="R41" s="185"/>
    </row>
    <row r="42" spans="1:18" s="186" customFormat="1" ht="12.75" customHeight="1">
      <c r="A42" s="181"/>
      <c r="B42" s="95"/>
      <c r="C42" s="95"/>
      <c r="D42" s="200"/>
      <c r="E42" s="140"/>
      <c r="F42" s="280" t="s">
        <v>549</v>
      </c>
      <c r="G42" s="280"/>
      <c r="H42" s="77"/>
      <c r="I42" s="189"/>
      <c r="J42" s="190">
        <f>UPPER(IF(OR(I43="a",I43="as"),E40,IF(OR(I43="b",I43="bs"),E44,)))</f>
      </c>
      <c r="K42" s="191"/>
      <c r="L42" s="183"/>
      <c r="M42" s="184"/>
      <c r="N42" s="183"/>
      <c r="O42" s="197"/>
      <c r="P42" s="183"/>
      <c r="Q42" s="123"/>
      <c r="R42" s="185"/>
    </row>
    <row r="43" spans="1:18" s="186" customFormat="1" ht="12.75" customHeight="1">
      <c r="A43" s="181"/>
      <c r="B43" s="59"/>
      <c r="C43" s="59"/>
      <c r="D43" s="69"/>
      <c r="E43" s="192"/>
      <c r="F43" s="282"/>
      <c r="G43" s="282"/>
      <c r="H43" s="61" t="s">
        <v>13</v>
      </c>
      <c r="I43" s="226"/>
      <c r="J43" s="194">
        <f>UPPER(IF(OR(I43="a",I43="as"),E41,IF(OR(I43="b",I43="bs"),E45,)))</f>
      </c>
      <c r="K43" s="227"/>
      <c r="L43" s="77"/>
      <c r="M43" s="188"/>
      <c r="N43" s="183"/>
      <c r="O43" s="197"/>
      <c r="P43" s="183"/>
      <c r="Q43" s="123"/>
      <c r="R43" s="185"/>
    </row>
    <row r="44" spans="1:18" s="186" customFormat="1" ht="12.75" customHeight="1">
      <c r="A44" s="181">
        <v>10</v>
      </c>
      <c r="B44" s="46"/>
      <c r="C44" s="46"/>
      <c r="D44" s="47">
        <v>6</v>
      </c>
      <c r="E44" s="48" t="str">
        <f>UPPER(IF($D44="","",VLOOKUP($D44,'[7]男雙 Prep'!$A$7:$V$23,2)))</f>
        <v>鄭敬善</v>
      </c>
      <c r="F44" s="46"/>
      <c r="G44" s="75"/>
      <c r="H44" s="46" t="str">
        <f>IF($D44="","",VLOOKUP($D44,'[7]男雙 Prep'!$A$7:$V$23,4))</f>
        <v>屏東縣</v>
      </c>
      <c r="I44" s="196"/>
      <c r="J44" s="77"/>
      <c r="K44" s="197"/>
      <c r="L44" s="98"/>
      <c r="M44" s="191"/>
      <c r="N44" s="183"/>
      <c r="O44" s="197"/>
      <c r="P44" s="183"/>
      <c r="Q44" s="123"/>
      <c r="R44" s="185"/>
    </row>
    <row r="45" spans="1:18" s="186" customFormat="1" ht="12.75" customHeight="1">
      <c r="A45" s="181"/>
      <c r="B45" s="95"/>
      <c r="C45" s="95"/>
      <c r="D45" s="95"/>
      <c r="E45" s="48" t="str">
        <f>UPPER(IF($D44="","",VLOOKUP($D44,'[7]男雙 Prep'!$A$7:$V$23,7)))</f>
        <v>鍾恒廣</v>
      </c>
      <c r="F45" s="46"/>
      <c r="G45" s="75"/>
      <c r="H45" s="46" t="str">
        <f>IF($D44="","",VLOOKUP($D44,'[7]男雙 Prep'!$A$7:$V$23,9))</f>
        <v>屏東縣</v>
      </c>
      <c r="I45" s="225"/>
      <c r="J45" s="77"/>
      <c r="K45" s="197"/>
      <c r="L45" s="198"/>
      <c r="M45" s="228"/>
      <c r="N45" s="183"/>
      <c r="O45" s="197"/>
      <c r="P45" s="183"/>
      <c r="Q45" s="123"/>
      <c r="R45" s="185"/>
    </row>
    <row r="46" spans="1:18" s="186" customFormat="1" ht="6.75" customHeight="1">
      <c r="A46" s="181"/>
      <c r="B46" s="95"/>
      <c r="C46" s="95"/>
      <c r="D46" s="200"/>
      <c r="E46" s="140"/>
      <c r="F46" s="77"/>
      <c r="G46" s="76"/>
      <c r="H46" s="77"/>
      <c r="I46" s="201"/>
      <c r="J46" s="282" t="s">
        <v>552</v>
      </c>
      <c r="K46" s="283"/>
      <c r="L46" s="190">
        <f>UPPER(IF(OR(K47="a",K47="as"),J42,IF(OR(K47="b",K47="bs"),J50,)))</f>
      </c>
      <c r="M46" s="188"/>
      <c r="N46" s="183"/>
      <c r="O46" s="197"/>
      <c r="P46" s="183"/>
      <c r="Q46" s="123"/>
      <c r="R46" s="185"/>
    </row>
    <row r="47" spans="1:18" s="186" customFormat="1" ht="6.75" customHeight="1">
      <c r="A47" s="181"/>
      <c r="B47" s="59"/>
      <c r="C47" s="59"/>
      <c r="D47" s="69"/>
      <c r="E47" s="192"/>
      <c r="F47" s="183"/>
      <c r="G47" s="203"/>
      <c r="H47" s="183"/>
      <c r="I47" s="204"/>
      <c r="J47" s="282"/>
      <c r="K47" s="283"/>
      <c r="L47" s="194">
        <f>UPPER(IF(OR(K47="a",K47="as"),J43,IF(OR(K47="b",K47="bs"),J51,)))</f>
      </c>
      <c r="M47" s="227"/>
      <c r="N47" s="77"/>
      <c r="O47" s="197"/>
      <c r="P47" s="183"/>
      <c r="Q47" s="123"/>
      <c r="R47" s="185"/>
    </row>
    <row r="48" spans="1:18" s="186" customFormat="1" ht="12.75" customHeight="1">
      <c r="A48" s="181">
        <v>11</v>
      </c>
      <c r="B48" s="46"/>
      <c r="C48" s="46"/>
      <c r="D48" s="47"/>
      <c r="E48" s="48" t="s">
        <v>180</v>
      </c>
      <c r="F48" s="46"/>
      <c r="G48" s="75"/>
      <c r="H48" s="46">
        <f>IF($D48="","",VLOOKUP($D48,'[7]男雙 Prep'!$A$7:$V$23,4))</f>
      </c>
      <c r="I48" s="182"/>
      <c r="J48" s="282"/>
      <c r="K48" s="283"/>
      <c r="L48" s="183"/>
      <c r="M48" s="197"/>
      <c r="N48" s="98"/>
      <c r="O48" s="197"/>
      <c r="P48" s="183"/>
      <c r="Q48" s="123"/>
      <c r="R48" s="185"/>
    </row>
    <row r="49" spans="1:18" s="186" customFormat="1" ht="12.75" customHeight="1">
      <c r="A49" s="181"/>
      <c r="B49" s="95"/>
      <c r="C49" s="95"/>
      <c r="D49" s="95"/>
      <c r="E49" s="48" t="s">
        <v>180</v>
      </c>
      <c r="F49" s="46"/>
      <c r="G49" s="75"/>
      <c r="H49" s="46">
        <f>IF($D48="","",VLOOKUP($D48,'[7]男雙 Prep'!$A$7:$V$23,9))</f>
      </c>
      <c r="I49" s="225"/>
      <c r="J49" s="77">
        <f>IF(I49="a",E48,IF(I49="b",E50,""))</f>
      </c>
      <c r="K49" s="197"/>
      <c r="L49" s="183"/>
      <c r="M49" s="197"/>
      <c r="N49" s="77"/>
      <c r="O49" s="197"/>
      <c r="P49" s="183"/>
      <c r="Q49" s="123"/>
      <c r="R49" s="185"/>
    </row>
    <row r="50" spans="1:18" s="186" customFormat="1" ht="12.75" customHeight="1">
      <c r="A50" s="181"/>
      <c r="B50" s="95"/>
      <c r="C50" s="95"/>
      <c r="D50" s="95"/>
      <c r="E50" s="140"/>
      <c r="F50" s="280"/>
      <c r="G50" s="280"/>
      <c r="H50" s="77"/>
      <c r="I50" s="189"/>
      <c r="J50" s="190">
        <f>UPPER(IF(OR(I51="a",I51="as"),E48,IF(OR(I51="b",I51="bs"),E52,)))</f>
      </c>
      <c r="K50" s="205"/>
      <c r="L50" s="183"/>
      <c r="M50" s="197"/>
      <c r="N50" s="77"/>
      <c r="O50" s="197"/>
      <c r="P50" s="183"/>
      <c r="Q50" s="123"/>
      <c r="R50" s="185"/>
    </row>
    <row r="51" spans="1:18" s="186" customFormat="1" ht="12.75" customHeight="1">
      <c r="A51" s="181"/>
      <c r="B51" s="59"/>
      <c r="C51" s="59"/>
      <c r="D51" s="59"/>
      <c r="E51" s="192"/>
      <c r="F51" s="282"/>
      <c r="G51" s="282"/>
      <c r="H51" s="61" t="s">
        <v>13</v>
      </c>
      <c r="I51" s="226"/>
      <c r="J51" s="194">
        <f>UPPER(IF(OR(I51="a",I51="as"),E49,IF(OR(I51="b",I51="bs"),E53,)))</f>
      </c>
      <c r="K51" s="229"/>
      <c r="L51" s="77"/>
      <c r="M51" s="197"/>
      <c r="N51" s="77"/>
      <c r="O51" s="197"/>
      <c r="P51" s="183"/>
      <c r="Q51" s="123"/>
      <c r="R51" s="185"/>
    </row>
    <row r="52" spans="1:18" s="186" customFormat="1" ht="12.75" customHeight="1">
      <c r="A52" s="181">
        <v>12</v>
      </c>
      <c r="B52" s="46"/>
      <c r="C52" s="46"/>
      <c r="D52" s="47">
        <v>4</v>
      </c>
      <c r="E52" s="48" t="str">
        <f>UPPER(IF($D52="","",VLOOKUP($D52,'[7]男雙 Prep'!$A$7:$V$23,2)))</f>
        <v>江宏凱</v>
      </c>
      <c r="F52" s="46"/>
      <c r="G52" s="75"/>
      <c r="H52" s="46" t="str">
        <f>IF($D52="","",VLOOKUP($D52,'[7]男雙 Prep'!$A$7:$V$23,4))</f>
        <v>台中市</v>
      </c>
      <c r="I52" s="196"/>
      <c r="J52" s="77"/>
      <c r="K52" s="188"/>
      <c r="L52" s="98"/>
      <c r="M52" s="205"/>
      <c r="N52" s="77"/>
      <c r="O52" s="197"/>
      <c r="P52" s="183"/>
      <c r="Q52" s="123"/>
      <c r="R52" s="185"/>
    </row>
    <row r="53" spans="1:18" s="186" customFormat="1" ht="12.75" customHeight="1">
      <c r="A53" s="181"/>
      <c r="B53" s="95"/>
      <c r="C53" s="95"/>
      <c r="D53" s="95"/>
      <c r="E53" s="48" t="str">
        <f>UPPER(IF($D52="","",VLOOKUP($D52,'[7]男雙 Prep'!$A$7:$V$23,7)))</f>
        <v>野田山豐</v>
      </c>
      <c r="F53" s="46"/>
      <c r="G53" s="75"/>
      <c r="H53" s="46" t="str">
        <f>IF($D52="","",VLOOKUP($D52,'[7]男雙 Prep'!$A$7:$V$23,9))</f>
        <v>台中市</v>
      </c>
      <c r="I53" s="225"/>
      <c r="J53" s="77"/>
      <c r="K53" s="188"/>
      <c r="L53" s="198"/>
      <c r="M53" s="230"/>
      <c r="N53" s="77"/>
      <c r="O53" s="197"/>
      <c r="P53" s="183"/>
      <c r="Q53" s="123"/>
      <c r="R53" s="185"/>
    </row>
    <row r="54" spans="1:18" s="186" customFormat="1" ht="6.75" customHeight="1">
      <c r="A54" s="181"/>
      <c r="B54" s="95"/>
      <c r="C54" s="95"/>
      <c r="D54" s="95"/>
      <c r="E54" s="140"/>
      <c r="F54" s="77"/>
      <c r="G54" s="76"/>
      <c r="H54" s="77"/>
      <c r="I54" s="201"/>
      <c r="J54" s="183"/>
      <c r="K54" s="184"/>
      <c r="L54" s="77"/>
      <c r="M54" s="202"/>
      <c r="N54" s="190">
        <f>UPPER(IF(OR(M55="a",M55="as"),L46,IF(OR(M55="b",M55="bs"),L62,)))</f>
      </c>
      <c r="O54" s="197"/>
      <c r="P54" s="183"/>
      <c r="Q54" s="123"/>
      <c r="R54" s="185"/>
    </row>
    <row r="55" spans="1:18" s="186" customFormat="1" ht="6.75" customHeight="1">
      <c r="A55" s="181"/>
      <c r="B55" s="59"/>
      <c r="C55" s="59"/>
      <c r="D55" s="59"/>
      <c r="E55" s="192"/>
      <c r="F55" s="183"/>
      <c r="G55" s="203"/>
      <c r="H55" s="183"/>
      <c r="I55" s="204"/>
      <c r="J55" s="183"/>
      <c r="K55" s="184"/>
      <c r="L55" s="282" t="s">
        <v>555</v>
      </c>
      <c r="M55" s="283"/>
      <c r="N55" s="194">
        <f>UPPER(IF(OR(M55="a",M55="as"),L47,IF(OR(M55="b",M55="bs"),L63,)))</f>
      </c>
      <c r="O55" s="229"/>
      <c r="P55" s="77"/>
      <c r="Q55" s="123"/>
      <c r="R55" s="185"/>
    </row>
    <row r="56" spans="1:18" s="186" customFormat="1" ht="12.75" customHeight="1">
      <c r="A56" s="181">
        <v>13</v>
      </c>
      <c r="B56" s="46"/>
      <c r="C56" s="46"/>
      <c r="D56" s="47">
        <v>8</v>
      </c>
      <c r="E56" s="48" t="str">
        <f>UPPER(IF($D56="","",VLOOKUP($D56,'[7]男雙 Prep'!$A$7:$V$23,2)))</f>
        <v>劉成</v>
      </c>
      <c r="F56" s="46"/>
      <c r="G56" s="75"/>
      <c r="H56" s="46" t="str">
        <f>IF($D56="","",VLOOKUP($D56,'[7]男雙 Prep'!$A$7:$V$23,4))</f>
        <v>台東縣</v>
      </c>
      <c r="I56" s="182"/>
      <c r="J56" s="183"/>
      <c r="K56" s="184"/>
      <c r="L56" s="282"/>
      <c r="M56" s="283"/>
      <c r="N56" s="183"/>
      <c r="O56" s="208"/>
      <c r="P56" s="183"/>
      <c r="Q56" s="53"/>
      <c r="R56" s="185"/>
    </row>
    <row r="57" spans="1:18" s="186" customFormat="1" ht="12.75" customHeight="1">
      <c r="A57" s="181"/>
      <c r="B57" s="95"/>
      <c r="C57" s="95"/>
      <c r="D57" s="95"/>
      <c r="E57" s="48" t="str">
        <f>UPPER(IF($D56="","",VLOOKUP($D56,'[7]男雙 Prep'!$A$7:$V$23,7)))</f>
        <v>賴政市</v>
      </c>
      <c r="F57" s="46"/>
      <c r="G57" s="75"/>
      <c r="H57" s="46" t="str">
        <f>IF($D56="","",VLOOKUP($D56,'[7]男雙 Prep'!$A$7:$V$23,9))</f>
        <v>台東縣</v>
      </c>
      <c r="I57" s="225"/>
      <c r="J57" s="77">
        <f>IF(I57="a",E56,IF(I57="b",E58,""))</f>
      </c>
      <c r="K57" s="188"/>
      <c r="L57" s="183"/>
      <c r="M57" s="197"/>
      <c r="N57" s="183"/>
      <c r="O57" s="188"/>
      <c r="P57" s="183"/>
      <c r="Q57" s="53"/>
      <c r="R57" s="185"/>
    </row>
    <row r="58" spans="1:18" s="186" customFormat="1" ht="12.75" customHeight="1">
      <c r="A58" s="181"/>
      <c r="B58" s="95"/>
      <c r="C58" s="95"/>
      <c r="D58" s="200"/>
      <c r="E58" s="140"/>
      <c r="F58" s="280"/>
      <c r="G58" s="280"/>
      <c r="H58" s="77"/>
      <c r="I58" s="189"/>
      <c r="J58" s="190">
        <f>UPPER(IF(OR(I59="a",I59="as"),E56,IF(OR(I59="b",I59="bs"),E60,)))</f>
      </c>
      <c r="K58" s="191"/>
      <c r="L58" s="183"/>
      <c r="M58" s="197"/>
      <c r="N58" s="183"/>
      <c r="O58" s="188"/>
      <c r="P58" s="183"/>
      <c r="Q58" s="53"/>
      <c r="R58" s="185"/>
    </row>
    <row r="59" spans="1:18" s="186" customFormat="1" ht="12.75" customHeight="1">
      <c r="A59" s="181"/>
      <c r="B59" s="59"/>
      <c r="C59" s="59"/>
      <c r="D59" s="69"/>
      <c r="E59" s="192"/>
      <c r="F59" s="282"/>
      <c r="G59" s="282"/>
      <c r="H59" s="61" t="s">
        <v>13</v>
      </c>
      <c r="I59" s="226"/>
      <c r="J59" s="194">
        <f>UPPER(IF(OR(I59="a",I59="as"),E57,IF(OR(I59="b",I59="bs"),E61,)))</f>
      </c>
      <c r="K59" s="227"/>
      <c r="L59" s="77"/>
      <c r="M59" s="197"/>
      <c r="N59" s="183"/>
      <c r="O59" s="188"/>
      <c r="P59" s="183"/>
      <c r="Q59" s="53"/>
      <c r="R59" s="185"/>
    </row>
    <row r="60" spans="1:18" s="186" customFormat="1" ht="12.75" customHeight="1">
      <c r="A60" s="181">
        <v>14</v>
      </c>
      <c r="B60" s="46">
        <f>IF($D60="","",VLOOKUP($D60,'[7]男雙 Prep'!$A$7:$V$23,20))</f>
      </c>
      <c r="C60" s="46">
        <f>IF($D60="","",VLOOKUP($D60,'[7]男雙 Prep'!$A$7:$V$23,21))</f>
      </c>
      <c r="D60" s="47"/>
      <c r="E60" s="48" t="s">
        <v>180</v>
      </c>
      <c r="F60" s="46">
        <f>IF($D60="","",VLOOKUP($D60,'[7]男雙 Prep'!$A$7:$V$23,3))</f>
      </c>
      <c r="G60" s="75"/>
      <c r="H60" s="46">
        <f>IF($D60="","",VLOOKUP($D60,'[7]男雙 Prep'!$A$7:$V$23,4))</f>
      </c>
      <c r="I60" s="196"/>
      <c r="J60" s="77"/>
      <c r="K60" s="197"/>
      <c r="L60" s="98"/>
      <c r="M60" s="205"/>
      <c r="N60" s="183"/>
      <c r="O60" s="188"/>
      <c r="P60" s="183"/>
      <c r="Q60" s="53"/>
      <c r="R60" s="185"/>
    </row>
    <row r="61" spans="1:18" s="186" customFormat="1" ht="12.75" customHeight="1">
      <c r="A61" s="181"/>
      <c r="B61" s="95"/>
      <c r="C61" s="95"/>
      <c r="D61" s="95"/>
      <c r="E61" s="48" t="s">
        <v>180</v>
      </c>
      <c r="F61" s="46">
        <f>IF($D60="","",VLOOKUP($D60,'[7]男雙 Prep'!$A$7:$V$23,8))</f>
      </c>
      <c r="G61" s="75"/>
      <c r="H61" s="46">
        <f>IF($D60="","",VLOOKUP($D60,'[7]男雙 Prep'!$A$7:$V$23,9))</f>
      </c>
      <c r="I61" s="225"/>
      <c r="J61" s="77"/>
      <c r="K61" s="197"/>
      <c r="L61" s="198"/>
      <c r="M61" s="230"/>
      <c r="N61" s="183"/>
      <c r="O61" s="188"/>
      <c r="P61" s="183"/>
      <c r="Q61" s="53"/>
      <c r="R61" s="185"/>
    </row>
    <row r="62" spans="1:18" s="186" customFormat="1" ht="6.75" customHeight="1">
      <c r="A62" s="181"/>
      <c r="B62" s="95"/>
      <c r="C62" s="95"/>
      <c r="D62" s="200"/>
      <c r="E62" s="140"/>
      <c r="F62" s="77"/>
      <c r="G62" s="76"/>
      <c r="H62" s="77"/>
      <c r="I62" s="201"/>
      <c r="J62" s="282" t="s">
        <v>553</v>
      </c>
      <c r="K62" s="283"/>
      <c r="L62" s="190">
        <f>UPPER(IF(OR(K63="a",K63="as"),J58,IF(OR(K63="b",K63="bs"),J66,)))</f>
      </c>
      <c r="M62" s="197"/>
      <c r="N62" s="183"/>
      <c r="O62" s="188"/>
      <c r="P62" s="183"/>
      <c r="Q62" s="53"/>
      <c r="R62" s="185"/>
    </row>
    <row r="63" spans="1:18" s="186" customFormat="1" ht="6.75" customHeight="1">
      <c r="A63" s="181"/>
      <c r="B63" s="59"/>
      <c r="C63" s="59"/>
      <c r="D63" s="69"/>
      <c r="E63" s="192"/>
      <c r="F63" s="183"/>
      <c r="G63" s="203"/>
      <c r="H63" s="183"/>
      <c r="I63" s="204"/>
      <c r="J63" s="282"/>
      <c r="K63" s="283"/>
      <c r="L63" s="194">
        <f>UPPER(IF(OR(K63="a",K63="as"),J59,IF(OR(K63="b",K63="bs"),J67,)))</f>
      </c>
      <c r="M63" s="229"/>
      <c r="N63" s="77"/>
      <c r="O63" s="188"/>
      <c r="P63" s="183"/>
      <c r="Q63" s="53"/>
      <c r="R63" s="185"/>
    </row>
    <row r="64" spans="1:18" s="186" customFormat="1" ht="12.75" customHeight="1">
      <c r="A64" s="181">
        <v>15</v>
      </c>
      <c r="B64" s="46">
        <f>IF($D64="","",VLOOKUP($D64,'[7]男雙 Prep'!$A$7:$V$23,20))</f>
      </c>
      <c r="C64" s="46">
        <f>IF($D64="","",VLOOKUP($D64,'[7]男雙 Prep'!$A$7:$V$23,21))</f>
      </c>
      <c r="D64" s="47"/>
      <c r="E64" s="48" t="s">
        <v>180</v>
      </c>
      <c r="F64" s="46">
        <f>IF($D64="","",VLOOKUP($D64,'[7]男雙 Prep'!$A$7:$V$23,3))</f>
      </c>
      <c r="G64" s="75"/>
      <c r="H64" s="46">
        <f>IF($D64="","",VLOOKUP($D64,'[7]男雙 Prep'!$A$7:$V$23,4))</f>
      </c>
      <c r="I64" s="182"/>
      <c r="J64" s="282"/>
      <c r="K64" s="283"/>
      <c r="L64" s="183"/>
      <c r="M64" s="208"/>
      <c r="N64" s="98"/>
      <c r="O64" s="188"/>
      <c r="P64" s="183"/>
      <c r="Q64" s="53"/>
      <c r="R64" s="185"/>
    </row>
    <row r="65" spans="1:18" s="186" customFormat="1" ht="12.75" customHeight="1">
      <c r="A65" s="181"/>
      <c r="B65" s="95"/>
      <c r="C65" s="95"/>
      <c r="D65" s="95"/>
      <c r="E65" s="48" t="s">
        <v>180</v>
      </c>
      <c r="F65" s="46">
        <f>IF($D64="","",VLOOKUP($D64,'[7]男雙 Prep'!$A$7:$V$23,8))</f>
      </c>
      <c r="G65" s="75"/>
      <c r="H65" s="46">
        <f>IF($D64="","",VLOOKUP($D64,'[7]男雙 Prep'!$A$7:$V$23,9))</f>
      </c>
      <c r="I65" s="225"/>
      <c r="J65" s="77">
        <f>IF(I65="a",E64,IF(I65="b",E66,""))</f>
      </c>
      <c r="K65" s="197"/>
      <c r="L65" s="183"/>
      <c r="M65" s="188"/>
      <c r="N65" s="77"/>
      <c r="O65" s="188"/>
      <c r="P65" s="183"/>
      <c r="Q65" s="53"/>
      <c r="R65" s="185"/>
    </row>
    <row r="66" spans="1:18" s="186" customFormat="1" ht="12.75" customHeight="1">
      <c r="A66" s="181"/>
      <c r="B66" s="95"/>
      <c r="C66" s="95"/>
      <c r="D66" s="95"/>
      <c r="E66" s="140"/>
      <c r="F66" s="280"/>
      <c r="G66" s="280"/>
      <c r="H66" s="77"/>
      <c r="I66" s="189"/>
      <c r="J66" s="190">
        <f>UPPER(IF(OR(I67="a",I67="as"),E64,IF(OR(I67="b",I67="bs"),E68,)))</f>
      </c>
      <c r="K66" s="205"/>
      <c r="L66" s="183"/>
      <c r="M66" s="188"/>
      <c r="N66" s="77"/>
      <c r="O66" s="188"/>
      <c r="P66" s="183"/>
      <c r="Q66" s="53"/>
      <c r="R66" s="185"/>
    </row>
    <row r="67" spans="1:18" s="186" customFormat="1" ht="12.75" customHeight="1">
      <c r="A67" s="181"/>
      <c r="B67" s="59"/>
      <c r="C67" s="59"/>
      <c r="D67" s="59"/>
      <c r="E67" s="192"/>
      <c r="F67" s="282"/>
      <c r="G67" s="282"/>
      <c r="H67" s="61" t="s">
        <v>13</v>
      </c>
      <c r="I67" s="226"/>
      <c r="J67" s="194">
        <f>UPPER(IF(OR(I67="a",I67="as"),E65,IF(OR(I67="b",I67="bs"),E69,)))</f>
      </c>
      <c r="K67" s="229"/>
      <c r="L67" s="77"/>
      <c r="M67" s="188"/>
      <c r="N67" s="77"/>
      <c r="O67" s="188"/>
      <c r="P67" s="183"/>
      <c r="Q67" s="53"/>
      <c r="R67" s="185"/>
    </row>
    <row r="68" spans="1:18" s="186" customFormat="1" ht="12.75" customHeight="1">
      <c r="A68" s="181">
        <v>16</v>
      </c>
      <c r="B68" s="46"/>
      <c r="C68" s="46"/>
      <c r="D68" s="47">
        <v>2</v>
      </c>
      <c r="E68" s="48" t="str">
        <f>UPPER(IF($D68="","",VLOOKUP($D68,'[7]男雙 Prep'!$A$7:$V$23,2)))</f>
        <v>余太山</v>
      </c>
      <c r="F68" s="46"/>
      <c r="G68" s="75"/>
      <c r="H68" s="46" t="str">
        <f>IF($D68="","",VLOOKUP($D68,'[7]男雙 Prep'!$A$7:$V$23,4))</f>
        <v>高雄市</v>
      </c>
      <c r="I68" s="196"/>
      <c r="J68" s="77"/>
      <c r="K68" s="188"/>
      <c r="L68" s="98"/>
      <c r="M68" s="191"/>
      <c r="N68" s="77"/>
      <c r="O68" s="188"/>
      <c r="P68" s="183"/>
      <c r="Q68" s="53"/>
      <c r="R68" s="185"/>
    </row>
    <row r="69" spans="1:18" s="186" customFormat="1" ht="12.75" customHeight="1">
      <c r="A69" s="181"/>
      <c r="B69" s="95"/>
      <c r="C69" s="95"/>
      <c r="D69" s="95"/>
      <c r="E69" s="48" t="str">
        <f>UPPER(IF($D68="","",VLOOKUP($D68,'[7]男雙 Prep'!$A$7:$V$23,7)))</f>
        <v>張安南</v>
      </c>
      <c r="F69" s="46"/>
      <c r="G69" s="75"/>
      <c r="H69" s="46" t="str">
        <f>IF($D68="","",VLOOKUP($D68,'[7]男雙 Prep'!$A$7:$V$23,9))</f>
        <v>台中市</v>
      </c>
      <c r="I69" s="225"/>
      <c r="J69" s="77"/>
      <c r="K69" s="188"/>
      <c r="L69" s="198"/>
      <c r="M69" s="228"/>
      <c r="N69" s="77"/>
      <c r="O69" s="188"/>
      <c r="P69" s="183"/>
      <c r="Q69" s="53"/>
      <c r="R69" s="185"/>
    </row>
    <row r="70" spans="1:18" s="57" customFormat="1" ht="9" customHeight="1">
      <c r="A70" s="212"/>
      <c r="B70" s="213"/>
      <c r="C70" s="213"/>
      <c r="D70" s="214"/>
      <c r="E70" s="215"/>
      <c r="F70" s="216"/>
      <c r="G70" s="217"/>
      <c r="H70" s="216"/>
      <c r="I70" s="218"/>
      <c r="J70" s="54"/>
      <c r="K70" s="55"/>
      <c r="L70" s="94"/>
      <c r="M70" s="90"/>
      <c r="N70" s="94"/>
      <c r="O70" s="90"/>
      <c r="P70" s="54"/>
      <c r="Q70" s="55"/>
      <c r="R70" s="56"/>
    </row>
    <row r="71" spans="1:18" s="57" customFormat="1" ht="6" customHeight="1">
      <c r="A71" s="212"/>
      <c r="B71" s="219"/>
      <c r="C71" s="219"/>
      <c r="D71" s="220"/>
      <c r="E71" s="128"/>
      <c r="F71" s="221"/>
      <c r="G71" s="222"/>
      <c r="H71" s="221"/>
      <c r="I71" s="223"/>
      <c r="J71" s="54"/>
      <c r="K71" s="55"/>
      <c r="L71" s="107"/>
      <c r="M71" s="108"/>
      <c r="N71" s="107"/>
      <c r="O71" s="108"/>
      <c r="P71" s="105"/>
      <c r="Q71" s="106"/>
      <c r="R71" s="56"/>
    </row>
    <row r="72" ht="15">
      <c r="E72" s="129"/>
    </row>
    <row r="73" ht="15">
      <c r="E73" s="129"/>
    </row>
  </sheetData>
  <mergeCells count="15">
    <mergeCell ref="N39:O40"/>
    <mergeCell ref="F10:G11"/>
    <mergeCell ref="J14:K16"/>
    <mergeCell ref="F18:G19"/>
    <mergeCell ref="L23:M24"/>
    <mergeCell ref="L55:M56"/>
    <mergeCell ref="F26:G27"/>
    <mergeCell ref="J30:K32"/>
    <mergeCell ref="F34:G35"/>
    <mergeCell ref="F58:G59"/>
    <mergeCell ref="J62:K64"/>
    <mergeCell ref="F66:G67"/>
    <mergeCell ref="F42:G43"/>
    <mergeCell ref="J46:K48"/>
    <mergeCell ref="F50:G51"/>
  </mergeCells>
  <conditionalFormatting sqref="H11 H59 H43 H51 H35 H27 H19 H67 L55 L23 N39">
    <cfRule type="expression" priority="1" dxfId="1" stopIfTrue="1">
      <formula>AND($N$2="CU",H11="Umpire")</formula>
    </cfRule>
    <cfRule type="expression" priority="2" dxfId="2" stopIfTrue="1">
      <formula>AND($N$2="CU",H11&lt;&gt;"Umpire",I11&lt;&gt;"")</formula>
    </cfRule>
    <cfRule type="expression" priority="3" dxfId="3" stopIfTrue="1">
      <formula>AND($N$2="CU",H11&lt;&gt;"Umpire")</formula>
    </cfRule>
  </conditionalFormatting>
  <conditionalFormatting sqref="L14 L30 L46 L62 N22 N54 P38 J10 J18 J26 J34 J42 J50 J58 J66">
    <cfRule type="expression" priority="4" dxfId="0" stopIfTrue="1">
      <formula>I11="as"</formula>
    </cfRule>
    <cfRule type="expression" priority="5" dxfId="0" stopIfTrue="1">
      <formula>I11="bs"</formula>
    </cfRule>
  </conditionalFormatting>
  <conditionalFormatting sqref="L15 L31 L47 L63 N23 N55 P39 J11 J19 J27 J35 J43 J51 J59 J67">
    <cfRule type="expression" priority="6" dxfId="0" stopIfTrue="1">
      <formula>I11="as"</formula>
    </cfRule>
    <cfRule type="expression" priority="7" dxfId="0" stopIfTrue="1">
      <formula>I11="bs"</formula>
    </cfRule>
  </conditionalFormatting>
  <conditionalFormatting sqref="B8 B12 B16 B20 B24 B28 B32 B36 B40 B44 B48 B52 B56 B60 B64 B68">
    <cfRule type="cellIs" priority="8" dxfId="6" operator="equal" stopIfTrue="1">
      <formula>"DA"</formula>
    </cfRule>
  </conditionalFormatting>
  <conditionalFormatting sqref="I11 I19 I27 I35 I43 I51 I59 I67">
    <cfRule type="expression" priority="9" dxfId="7" stopIfTrue="1">
      <formula>$N$2="CU"</formula>
    </cfRule>
  </conditionalFormatting>
  <conditionalFormatting sqref="E8 E12 E48 E20 E24 E64 E32 E36 E40 E44 E28 E52 E56 E16 E68 E60">
    <cfRule type="cellIs" priority="10" dxfId="5" operator="equal" stopIfTrue="1">
      <formula>"Bye"</formula>
    </cfRule>
  </conditionalFormatting>
  <conditionalFormatting sqref="D8 D12 D16 D20 D24 D28 D32 D36 D40 D44 D48 D52 D56 D60 D64 D68">
    <cfRule type="cellIs" priority="11" dxfId="8" operator="lessThan" stopIfTrue="1">
      <formula>5</formula>
    </cfRule>
  </conditionalFormatting>
  <dataValidations count="1">
    <dataValidation type="list" allowBlank="1" showInputMessage="1" sqref="J30 J46 H11 H43 H19 H59 H27 H51 H35 H67 J62 L55 L23 J14 N39">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T87"/>
  <sheetViews>
    <sheetView showGridLines="0" tabSelected="1" workbookViewId="0" topLeftCell="A46">
      <selection activeCell="B75" sqref="B75"/>
    </sheetView>
  </sheetViews>
  <sheetFormatPr defaultColWidth="9.00390625" defaultRowHeight="16.5"/>
  <cols>
    <col min="1" max="1" width="2.25390625" style="2" customWidth="1"/>
    <col min="2" max="3" width="2.75390625" style="2" customWidth="1"/>
    <col min="4" max="4" width="0.74609375" style="2" customWidth="1"/>
    <col min="5" max="7" width="7.50390625" style="2" customWidth="1"/>
    <col min="8" max="8" width="4.875" style="2" customWidth="1"/>
    <col min="9" max="9" width="0.6171875" style="3" customWidth="1"/>
    <col min="10" max="10" width="8.25390625" style="141" customWidth="1"/>
    <col min="11" max="11" width="8.25390625" style="142" customWidth="1"/>
    <col min="12" max="12" width="8.25390625" style="141" customWidth="1"/>
    <col min="13" max="13" width="8.25390625" style="143" customWidth="1"/>
    <col min="14" max="14" width="8.25390625" style="141" customWidth="1"/>
    <col min="15" max="15" width="7.125" style="142" customWidth="1"/>
    <col min="16" max="16" width="5.00390625" style="141" customWidth="1"/>
    <col min="17" max="17" width="0.37109375" style="143" customWidth="1"/>
    <col min="18" max="18" width="9.00390625" style="2" customWidth="1"/>
    <col min="19" max="19" width="7.625" style="2" customWidth="1"/>
    <col min="20" max="20" width="7.75390625" style="2" hidden="1" customWidth="1"/>
    <col min="21" max="21" width="5.00390625" style="2" customWidth="1"/>
    <col min="22" max="16384" width="9.00390625" style="2" customWidth="1"/>
  </cols>
  <sheetData>
    <row r="1" ht="14.25" customHeight="1">
      <c r="A1" s="109" t="s">
        <v>594</v>
      </c>
    </row>
    <row r="2" spans="1:17" s="114" customFormat="1" ht="12.75" customHeight="1">
      <c r="A2" s="5" t="str">
        <f>'[8]Week SetUp'!$A$6</f>
        <v>99年宏凱盃</v>
      </c>
      <c r="I2" s="144"/>
      <c r="J2" s="145"/>
      <c r="K2" s="146"/>
      <c r="L2" s="145"/>
      <c r="M2" s="146"/>
      <c r="N2" s="146"/>
      <c r="O2" s="146"/>
      <c r="P2" s="147"/>
      <c r="Q2" s="148"/>
    </row>
    <row r="3" spans="1:17" s="118" customFormat="1" ht="12.75" customHeight="1">
      <c r="A3" s="14" t="str">
        <f>'[8]Week SetUp'!$A$8</f>
        <v>全國壯年網球排名錦標賽</v>
      </c>
      <c r="B3" s="149"/>
      <c r="F3" s="116"/>
      <c r="I3" s="150"/>
      <c r="J3" s="145"/>
      <c r="K3" s="151"/>
      <c r="L3" s="145"/>
      <c r="M3" s="151"/>
      <c r="N3" s="152"/>
      <c r="O3" s="151"/>
      <c r="P3" s="152"/>
      <c r="Q3" s="151"/>
    </row>
    <row r="4" spans="1:17" s="24" customFormat="1" ht="10.5" customHeight="1">
      <c r="A4" s="153" t="s">
        <v>181</v>
      </c>
      <c r="B4" s="153"/>
      <c r="C4" s="153"/>
      <c r="D4" s="153"/>
      <c r="E4" s="154"/>
      <c r="F4" s="153" t="s">
        <v>182</v>
      </c>
      <c r="G4" s="154"/>
      <c r="H4" s="153"/>
      <c r="I4" s="155"/>
      <c r="J4" s="19"/>
      <c r="K4" s="22"/>
      <c r="L4" s="156"/>
      <c r="M4" s="157"/>
      <c r="N4" s="158"/>
      <c r="O4" s="159"/>
      <c r="P4" s="160"/>
      <c r="Q4" s="161" t="s">
        <v>183</v>
      </c>
    </row>
    <row r="5" spans="1:17" s="32" customFormat="1" ht="14.25" customHeight="1" thickBot="1">
      <c r="A5" s="25" t="str">
        <f>'[8]Week SetUp'!$A$10</f>
        <v>2010/11/13-15</v>
      </c>
      <c r="B5" s="25"/>
      <c r="C5" s="25"/>
      <c r="D5" s="162"/>
      <c r="E5" s="162"/>
      <c r="F5" s="26" t="str">
        <f>'[8]Week SetUp'!$C$10</f>
        <v>台中市</v>
      </c>
      <c r="G5" s="163"/>
      <c r="H5" s="162"/>
      <c r="I5" s="164"/>
      <c r="J5" s="29"/>
      <c r="K5" s="28"/>
      <c r="L5" s="165"/>
      <c r="M5" s="166"/>
      <c r="N5" s="167"/>
      <c r="O5" s="166"/>
      <c r="P5" s="167"/>
      <c r="Q5" s="31" t="str">
        <f>'[8]Week SetUp'!$E$10</f>
        <v>王正松</v>
      </c>
    </row>
    <row r="6" spans="1:17" s="37" customFormat="1" ht="9.75">
      <c r="A6" s="168"/>
      <c r="B6" s="169" t="s">
        <v>100</v>
      </c>
      <c r="C6" s="170" t="s">
        <v>101</v>
      </c>
      <c r="D6" s="169"/>
      <c r="E6" s="171" t="s">
        <v>102</v>
      </c>
      <c r="F6" s="171"/>
      <c r="G6" s="154"/>
      <c r="H6" s="171"/>
      <c r="I6" s="172"/>
      <c r="J6" s="170" t="s">
        <v>103</v>
      </c>
      <c r="K6" s="173"/>
      <c r="L6" s="170" t="s">
        <v>104</v>
      </c>
      <c r="M6" s="173"/>
      <c r="N6" s="170" t="s">
        <v>105</v>
      </c>
      <c r="O6" s="173"/>
      <c r="P6" s="170"/>
      <c r="Q6" s="157"/>
    </row>
    <row r="7" spans="1:17" s="37" customFormat="1" ht="3" customHeight="1" thickBot="1">
      <c r="A7" s="174"/>
      <c r="B7" s="175"/>
      <c r="C7" s="40"/>
      <c r="D7" s="175"/>
      <c r="E7" s="176"/>
      <c r="F7" s="176"/>
      <c r="G7" s="177"/>
      <c r="H7" s="176"/>
      <c r="I7" s="178"/>
      <c r="J7" s="40"/>
      <c r="K7" s="179"/>
      <c r="L7" s="40"/>
      <c r="M7" s="179"/>
      <c r="N7" s="40"/>
      <c r="O7" s="179"/>
      <c r="P7" s="40"/>
      <c r="Q7" s="180"/>
    </row>
    <row r="8" spans="1:20" s="186" customFormat="1" ht="11.25" customHeight="1">
      <c r="A8" s="181">
        <v>1</v>
      </c>
      <c r="B8" s="46" t="s">
        <v>106</v>
      </c>
      <c r="C8" s="46">
        <f>IF($D8="","",VLOOKUP($D8,'[8]男雙 Prep'!$A$7:$V$23,21))</f>
        <v>2</v>
      </c>
      <c r="D8" s="47">
        <v>1</v>
      </c>
      <c r="E8" s="270" t="str">
        <f>UPPER(IF($D8="","",VLOOKUP($D8,'[8]男雙 Prep'!$A$7:$V$23,2)))</f>
        <v>程朝勳</v>
      </c>
      <c r="F8" s="46"/>
      <c r="G8" s="75"/>
      <c r="H8" s="46" t="str">
        <f>IF($D8="","",VLOOKUP($D8,'[8]男雙 Prep'!$A$7:$V$23,4))</f>
        <v>台中市</v>
      </c>
      <c r="I8" s="182"/>
      <c r="J8" s="183"/>
      <c r="K8" s="184"/>
      <c r="L8" s="183"/>
      <c r="M8" s="185" t="s">
        <v>430</v>
      </c>
      <c r="N8" s="183"/>
      <c r="O8" s="184"/>
      <c r="P8" s="183"/>
      <c r="Q8" s="53"/>
      <c r="R8" s="185"/>
      <c r="T8" s="58" t="e">
        <f>#REF!</f>
        <v>#REF!</v>
      </c>
    </row>
    <row r="9" spans="1:20" s="186" customFormat="1" ht="11.25" customHeight="1">
      <c r="A9" s="181"/>
      <c r="B9" s="95"/>
      <c r="C9" s="95"/>
      <c r="D9" s="95"/>
      <c r="E9" s="270" t="str">
        <f>UPPER(IF($D8="","",VLOOKUP($D8,'[8]男雙 Prep'!$A$7:$V$23,7)))</f>
        <v>陳德銘</v>
      </c>
      <c r="F9" s="46"/>
      <c r="G9" s="75"/>
      <c r="H9" s="46" t="str">
        <f>IF($D8="","",VLOOKUP($D8,'[8]男雙 Prep'!$A$7:$V$23,9))</f>
        <v>台南市</v>
      </c>
      <c r="I9" s="225"/>
      <c r="J9" s="77">
        <f>IF(I9="a",E8,IF(I9="b",E10,""))</f>
      </c>
      <c r="K9" s="188"/>
      <c r="L9" s="183"/>
      <c r="M9" s="184"/>
      <c r="N9" s="183"/>
      <c r="O9" s="184"/>
      <c r="P9" s="183"/>
      <c r="Q9" s="53"/>
      <c r="R9" s="185"/>
      <c r="T9" s="64" t="e">
        <f>#REF!</f>
        <v>#REF!</v>
      </c>
    </row>
    <row r="10" spans="1:20" s="186" customFormat="1" ht="7.5" customHeight="1">
      <c r="A10" s="181"/>
      <c r="B10" s="95"/>
      <c r="C10" s="95"/>
      <c r="D10" s="95"/>
      <c r="E10" s="271"/>
      <c r="F10" s="280"/>
      <c r="G10" s="280"/>
      <c r="H10" s="77"/>
      <c r="I10" s="189"/>
      <c r="J10" s="190">
        <f>UPPER(IF(OR(I11="a",I11="as"),E8,IF(OR(I11="b",I11="bs"),E12,)))</f>
      </c>
      <c r="K10" s="191"/>
      <c r="L10" s="183"/>
      <c r="M10" s="184"/>
      <c r="N10" s="183"/>
      <c r="O10" s="184"/>
      <c r="P10" s="183"/>
      <c r="Q10" s="53"/>
      <c r="R10" s="185"/>
      <c r="T10" s="64" t="e">
        <f>#REF!</f>
        <v>#REF!</v>
      </c>
    </row>
    <row r="11" spans="1:20" s="186" customFormat="1" ht="7.5" customHeight="1">
      <c r="A11" s="181"/>
      <c r="B11" s="59"/>
      <c r="C11" s="59"/>
      <c r="D11" s="59"/>
      <c r="E11" s="272"/>
      <c r="F11" s="282"/>
      <c r="G11" s="282"/>
      <c r="H11" s="61" t="s">
        <v>13</v>
      </c>
      <c r="I11" s="226"/>
      <c r="J11" s="194">
        <f>UPPER(IF(OR(I11="a",I11="as"),E9,IF(OR(I11="b",I11="bs"),E13,)))</f>
      </c>
      <c r="K11" s="227"/>
      <c r="L11" s="77"/>
      <c r="M11" s="188"/>
      <c r="N11" s="183"/>
      <c r="O11" s="184"/>
      <c r="P11" s="183"/>
      <c r="Q11" s="53"/>
      <c r="R11" s="185"/>
      <c r="T11" s="64" t="e">
        <f>#REF!</f>
        <v>#REF!</v>
      </c>
    </row>
    <row r="12" spans="1:20" s="186" customFormat="1" ht="11.25" customHeight="1">
      <c r="A12" s="181">
        <v>2</v>
      </c>
      <c r="B12" s="46">
        <f>IF($D12="","",VLOOKUP($D12,'[8]男雙 Prep'!$A$7:$V$23,20))</f>
      </c>
      <c r="C12" s="46">
        <f>IF($D12="","",VLOOKUP($D12,'[8]男雙 Prep'!$A$7:$V$23,21))</f>
      </c>
      <c r="D12" s="47"/>
      <c r="E12" s="270" t="s">
        <v>25</v>
      </c>
      <c r="F12" s="46">
        <f>IF($D12="","",VLOOKUP($D12,'[8]男雙 Prep'!$A$7:$V$23,3))</f>
      </c>
      <c r="G12" s="75"/>
      <c r="H12" s="46">
        <f>IF($D12="","",VLOOKUP($D12,'[8]男雙 Prep'!$A$7:$V$23,4))</f>
      </c>
      <c r="I12" s="196"/>
      <c r="J12" s="77"/>
      <c r="K12" s="197"/>
      <c r="L12" s="98"/>
      <c r="M12" s="191"/>
      <c r="N12" s="183"/>
      <c r="O12" s="184"/>
      <c r="P12" s="183"/>
      <c r="Q12" s="53"/>
      <c r="R12" s="185"/>
      <c r="T12" s="64" t="e">
        <f>#REF!</f>
        <v>#REF!</v>
      </c>
    </row>
    <row r="13" spans="1:20" s="186" customFormat="1" ht="11.25" customHeight="1">
      <c r="A13" s="181"/>
      <c r="B13" s="95"/>
      <c r="C13" s="95"/>
      <c r="D13" s="95"/>
      <c r="E13" s="270" t="s">
        <v>25</v>
      </c>
      <c r="F13" s="46">
        <f>IF($D12="","",VLOOKUP($D12,'[8]男雙 Prep'!$A$7:$V$23,8))</f>
      </c>
      <c r="G13" s="75"/>
      <c r="H13" s="46">
        <f>IF($D12="","",VLOOKUP($D12,'[8]男雙 Prep'!$A$7:$V$23,9))</f>
      </c>
      <c r="I13" s="225"/>
      <c r="J13" s="77"/>
      <c r="K13" s="197"/>
      <c r="L13" s="198"/>
      <c r="M13" s="228"/>
      <c r="N13" s="183"/>
      <c r="O13" s="184"/>
      <c r="P13" s="183"/>
      <c r="Q13" s="53"/>
      <c r="R13" s="185"/>
      <c r="T13" s="64" t="e">
        <f>#REF!</f>
        <v>#REF!</v>
      </c>
    </row>
    <row r="14" spans="1:20" s="186" customFormat="1" ht="1.5" customHeight="1">
      <c r="A14" s="181"/>
      <c r="B14" s="95"/>
      <c r="C14" s="95"/>
      <c r="D14" s="200"/>
      <c r="E14" s="271"/>
      <c r="F14" s="77"/>
      <c r="G14" s="76"/>
      <c r="H14" s="77"/>
      <c r="I14" s="201"/>
      <c r="J14" s="282" t="s">
        <v>560</v>
      </c>
      <c r="K14" s="283"/>
      <c r="L14" s="190">
        <f>UPPER(IF(OR(K15="a",K15="as"),J10,IF(OR(K15="b",K15="bs"),J18,)))</f>
      </c>
      <c r="M14" s="188"/>
      <c r="N14" s="183"/>
      <c r="O14" s="184"/>
      <c r="P14" s="183"/>
      <c r="Q14" s="53"/>
      <c r="R14" s="185"/>
      <c r="T14" s="64" t="e">
        <f>#REF!</f>
        <v>#REF!</v>
      </c>
    </row>
    <row r="15" spans="1:20" s="186" customFormat="1" ht="1.5" customHeight="1">
      <c r="A15" s="181"/>
      <c r="B15" s="59"/>
      <c r="C15" s="59"/>
      <c r="D15" s="69"/>
      <c r="E15" s="272"/>
      <c r="F15" s="183"/>
      <c r="G15" s="203"/>
      <c r="H15" s="183"/>
      <c r="I15" s="204"/>
      <c r="J15" s="282"/>
      <c r="K15" s="283"/>
      <c r="L15" s="194">
        <f>UPPER(IF(OR(K15="a",K15="as"),J11,IF(OR(K15="b",K15="bs"),J19,)))</f>
      </c>
      <c r="M15" s="227"/>
      <c r="N15" s="77"/>
      <c r="O15" s="188"/>
      <c r="P15" s="183"/>
      <c r="Q15" s="53"/>
      <c r="R15" s="185"/>
      <c r="T15" s="64" t="e">
        <f>#REF!</f>
        <v>#REF!</v>
      </c>
    </row>
    <row r="16" spans="1:20" s="186" customFormat="1" ht="11.25" customHeight="1">
      <c r="A16" s="181">
        <v>3</v>
      </c>
      <c r="B16" s="46"/>
      <c r="C16" s="46">
        <f>IF($D16="","",VLOOKUP($D16,'[8]男雙 Prep'!$A$7:$V$23,21))</f>
        <v>10</v>
      </c>
      <c r="D16" s="47">
        <v>3</v>
      </c>
      <c r="E16" s="270" t="str">
        <f>UPPER(IF($D16="","",VLOOKUP($D16,'[8]男雙 Prep'!$A$7:$V$23,2)))</f>
        <v>施性實</v>
      </c>
      <c r="F16" s="46"/>
      <c r="G16" s="75"/>
      <c r="H16" s="46" t="str">
        <f>IF($D16="","",VLOOKUP($D16,'[8]男雙 Prep'!$A$7:$V$23,4))</f>
        <v>台中市</v>
      </c>
      <c r="I16" s="182"/>
      <c r="J16" s="282"/>
      <c r="K16" s="283"/>
      <c r="L16" s="183"/>
      <c r="M16" s="197"/>
      <c r="N16" s="98"/>
      <c r="O16" s="188"/>
      <c r="P16" s="183"/>
      <c r="Q16" s="53"/>
      <c r="R16" s="185"/>
      <c r="T16" s="64" t="e">
        <f>#REF!</f>
        <v>#REF!</v>
      </c>
    </row>
    <row r="17" spans="1:20" s="186" customFormat="1" ht="11.25" customHeight="1" thickBot="1">
      <c r="A17" s="181"/>
      <c r="B17" s="95"/>
      <c r="C17" s="95"/>
      <c r="D17" s="95"/>
      <c r="E17" s="270" t="str">
        <f>UPPER(IF($D16="","",VLOOKUP($D16,'[8]男雙 Prep'!$A$7:$V$23,7)))</f>
        <v>聶俊甫</v>
      </c>
      <c r="F17" s="46"/>
      <c r="G17" s="75"/>
      <c r="H17" s="46" t="str">
        <f>IF($D16="","",VLOOKUP($D16,'[8]男雙 Prep'!$A$7:$V$23,9))</f>
        <v>台中市</v>
      </c>
      <c r="I17" s="225"/>
      <c r="J17" s="77">
        <f>IF(I17="a",E16,IF(I17="b",E18,""))</f>
      </c>
      <c r="K17" s="197"/>
      <c r="L17" s="183"/>
      <c r="M17" s="197"/>
      <c r="N17" s="77"/>
      <c r="O17" s="188"/>
      <c r="P17" s="183"/>
      <c r="Q17" s="53"/>
      <c r="R17" s="185"/>
      <c r="T17" s="84" t="e">
        <f>#REF!</f>
        <v>#REF!</v>
      </c>
    </row>
    <row r="18" spans="1:18" s="186" customFormat="1" ht="7.5" customHeight="1">
      <c r="A18" s="181"/>
      <c r="B18" s="95"/>
      <c r="C18" s="95"/>
      <c r="D18" s="200"/>
      <c r="E18" s="271"/>
      <c r="F18" s="280" t="s">
        <v>557</v>
      </c>
      <c r="G18" s="280"/>
      <c r="H18" s="77"/>
      <c r="I18" s="189"/>
      <c r="J18" s="190">
        <f>UPPER(IF(OR(I19="a",I19="as"),E16,IF(OR(I19="b",I19="bs"),E20,)))</f>
      </c>
      <c r="K18" s="205"/>
      <c r="L18" s="183"/>
      <c r="M18" s="197"/>
      <c r="N18" s="77"/>
      <c r="O18" s="188"/>
      <c r="P18" s="183"/>
      <c r="Q18" s="53"/>
      <c r="R18" s="185"/>
    </row>
    <row r="19" spans="1:18" s="186" customFormat="1" ht="7.5" customHeight="1">
      <c r="A19" s="181"/>
      <c r="B19" s="59"/>
      <c r="C19" s="59"/>
      <c r="D19" s="69"/>
      <c r="E19" s="272"/>
      <c r="F19" s="282"/>
      <c r="G19" s="282"/>
      <c r="H19" s="61" t="s">
        <v>13</v>
      </c>
      <c r="I19" s="226"/>
      <c r="J19" s="194">
        <f>UPPER(IF(OR(I19="a",I19="as"),E17,IF(OR(I19="b",I19="bs"),E21,)))</f>
      </c>
      <c r="K19" s="229"/>
      <c r="L19" s="77"/>
      <c r="M19" s="197"/>
      <c r="N19" s="77"/>
      <c r="O19" s="188"/>
      <c r="P19" s="183"/>
      <c r="Q19" s="53"/>
      <c r="R19" s="185"/>
    </row>
    <row r="20" spans="1:18" s="186" customFormat="1" ht="11.25" customHeight="1">
      <c r="A20" s="181">
        <v>4</v>
      </c>
      <c r="B20" s="46"/>
      <c r="C20" s="46"/>
      <c r="D20" s="47">
        <v>5</v>
      </c>
      <c r="E20" s="270" t="str">
        <f>UPPER(IF($D20="","",VLOOKUP($D20,'[8]男雙 Prep'!$A$7:$V$23,2)))</f>
        <v>張登貴</v>
      </c>
      <c r="F20" s="46"/>
      <c r="G20" s="75"/>
      <c r="H20" s="46" t="str">
        <f>IF($D20="","",VLOOKUP($D20,'[8]男雙 Prep'!$A$7:$V$23,4))</f>
        <v>台北縣</v>
      </c>
      <c r="I20" s="196"/>
      <c r="J20" s="77"/>
      <c r="K20" s="188"/>
      <c r="L20" s="98"/>
      <c r="M20" s="205"/>
      <c r="N20" s="77"/>
      <c r="O20" s="188"/>
      <c r="P20" s="183"/>
      <c r="Q20" s="53"/>
      <c r="R20" s="185"/>
    </row>
    <row r="21" spans="1:18" s="186" customFormat="1" ht="11.25" customHeight="1">
      <c r="A21" s="181"/>
      <c r="B21" s="95"/>
      <c r="C21" s="95"/>
      <c r="D21" s="95"/>
      <c r="E21" s="270" t="str">
        <f>UPPER(IF($D20="","",VLOOKUP($D20,'[8]男雙 Prep'!$A$7:$V$23,7)))</f>
        <v>林景光</v>
      </c>
      <c r="F21" s="46"/>
      <c r="G21" s="75"/>
      <c r="H21" s="46" t="str">
        <f>IF($D20="","",VLOOKUP($D20,'[8]男雙 Prep'!$A$7:$V$23,9))</f>
        <v>台北縣</v>
      </c>
      <c r="I21" s="225"/>
      <c r="J21" s="77"/>
      <c r="K21" s="188"/>
      <c r="L21" s="306" t="s">
        <v>562</v>
      </c>
      <c r="M21" s="307"/>
      <c r="N21" s="77"/>
      <c r="O21" s="188"/>
      <c r="P21" s="183"/>
      <c r="Q21" s="53"/>
      <c r="R21" s="185"/>
    </row>
    <row r="22" spans="1:18" s="186" customFormat="1" ht="1.5" customHeight="1">
      <c r="A22" s="181"/>
      <c r="B22" s="95"/>
      <c r="C22" s="95"/>
      <c r="D22" s="95"/>
      <c r="E22" s="271"/>
      <c r="F22" s="77"/>
      <c r="G22" s="76"/>
      <c r="H22" s="77"/>
      <c r="I22" s="201"/>
      <c r="J22" s="183"/>
      <c r="K22" s="184"/>
      <c r="L22" s="306"/>
      <c r="M22" s="307"/>
      <c r="N22" s="190">
        <f>UPPER(IF(OR(M23="a",M23="as"),L14,IF(OR(M23="b",M23="bs"),L30,)))</f>
      </c>
      <c r="O22" s="188"/>
      <c r="P22" s="183"/>
      <c r="Q22" s="53"/>
      <c r="R22" s="185"/>
    </row>
    <row r="23" spans="1:18" s="186" customFormat="1" ht="1.5" customHeight="1">
      <c r="A23" s="181"/>
      <c r="B23" s="59"/>
      <c r="C23" s="59"/>
      <c r="D23" s="59"/>
      <c r="E23" s="272"/>
      <c r="F23" s="183"/>
      <c r="G23" s="203"/>
      <c r="H23" s="183"/>
      <c r="I23" s="204"/>
      <c r="J23" s="183"/>
      <c r="K23" s="184"/>
      <c r="L23" s="306"/>
      <c r="M23" s="307"/>
      <c r="N23" s="194">
        <f>UPPER(IF(OR(M23="a",M23="as"),L15,IF(OR(M23="b",M23="bs"),L31,)))</f>
      </c>
      <c r="O23" s="227"/>
      <c r="P23" s="77"/>
      <c r="Q23" s="123"/>
      <c r="R23" s="185"/>
    </row>
    <row r="24" spans="1:18" s="186" customFormat="1" ht="11.25" customHeight="1">
      <c r="A24" s="181">
        <v>5</v>
      </c>
      <c r="B24" s="46"/>
      <c r="C24" s="46"/>
      <c r="D24" s="47">
        <v>6</v>
      </c>
      <c r="E24" s="270" t="str">
        <f>UPPER(IF($D24="","",VLOOKUP($D24,'[8]男雙 Prep'!$A$7:$V$23,2)))</f>
        <v>林江文</v>
      </c>
      <c r="F24" s="46"/>
      <c r="G24" s="75"/>
      <c r="H24" s="46" t="str">
        <f>IF($D24="","",VLOOKUP($D24,'[8]男雙 Prep'!$A$7:$V$23,4))</f>
        <v>苗栗縣</v>
      </c>
      <c r="I24" s="182"/>
      <c r="J24" s="183"/>
      <c r="K24" s="184"/>
      <c r="L24" s="306"/>
      <c r="M24" s="307"/>
      <c r="N24" s="183"/>
      <c r="O24" s="188"/>
      <c r="P24" s="77"/>
      <c r="Q24" s="123"/>
      <c r="R24" s="185"/>
    </row>
    <row r="25" spans="1:18" s="186" customFormat="1" ht="11.25" customHeight="1">
      <c r="A25" s="181"/>
      <c r="B25" s="95"/>
      <c r="C25" s="95"/>
      <c r="D25" s="95"/>
      <c r="E25" s="270" t="str">
        <f>UPPER(IF($D24="","",VLOOKUP($D24,'[8]男雙 Prep'!$A$7:$V$23,7)))</f>
        <v>湯慶智</v>
      </c>
      <c r="F25" s="46"/>
      <c r="G25" s="75"/>
      <c r="H25" s="46" t="str">
        <f>IF($D24="","",VLOOKUP($D24,'[8]男雙 Prep'!$A$7:$V$23,9))</f>
        <v>苗栗縣</v>
      </c>
      <c r="I25" s="225"/>
      <c r="J25" s="77">
        <f>IF(I25="a",E24,IF(I25="b",E26,""))</f>
      </c>
      <c r="K25" s="188"/>
      <c r="L25" s="183"/>
      <c r="M25" s="197"/>
      <c r="N25" s="183"/>
      <c r="O25" s="188"/>
      <c r="P25" s="77"/>
      <c r="Q25" s="123"/>
      <c r="R25" s="185"/>
    </row>
    <row r="26" spans="1:18" s="186" customFormat="1" ht="7.5" customHeight="1">
      <c r="A26" s="181"/>
      <c r="B26" s="95"/>
      <c r="C26" s="95"/>
      <c r="D26" s="95"/>
      <c r="E26" s="271"/>
      <c r="F26" s="280" t="s">
        <v>558</v>
      </c>
      <c r="G26" s="280"/>
      <c r="H26" s="77"/>
      <c r="I26" s="189"/>
      <c r="J26" s="190">
        <f>UPPER(IF(OR(I27="a",I27="as"),E24,IF(OR(I27="b",I27="bs"),E28,)))</f>
      </c>
      <c r="K26" s="191"/>
      <c r="L26" s="183"/>
      <c r="M26" s="197"/>
      <c r="N26" s="183"/>
      <c r="O26" s="188"/>
      <c r="P26" s="77"/>
      <c r="Q26" s="123"/>
      <c r="R26" s="185"/>
    </row>
    <row r="27" spans="1:18" s="186" customFormat="1" ht="7.5" customHeight="1">
      <c r="A27" s="181"/>
      <c r="B27" s="59"/>
      <c r="C27" s="59"/>
      <c r="D27" s="59"/>
      <c r="E27" s="272"/>
      <c r="F27" s="282"/>
      <c r="G27" s="282"/>
      <c r="H27" s="61" t="s">
        <v>13</v>
      </c>
      <c r="I27" s="226"/>
      <c r="J27" s="194">
        <f>UPPER(IF(OR(I27="a",I27="as"),E25,IF(OR(I27="b",I27="bs"),E29,)))</f>
      </c>
      <c r="K27" s="227"/>
      <c r="L27" s="77"/>
      <c r="M27" s="197"/>
      <c r="N27" s="183"/>
      <c r="O27" s="188"/>
      <c r="P27" s="77"/>
      <c r="Q27" s="123"/>
      <c r="R27" s="185"/>
    </row>
    <row r="28" spans="1:18" s="186" customFormat="1" ht="11.25" customHeight="1">
      <c r="A28" s="181">
        <v>6</v>
      </c>
      <c r="B28" s="46"/>
      <c r="C28" s="46">
        <f>IF($D28="","",VLOOKUP($D28,'[8]男雙 Prep'!$A$7:$V$23,21))</f>
        <v>10</v>
      </c>
      <c r="D28" s="47">
        <v>4</v>
      </c>
      <c r="E28" s="270" t="str">
        <f>UPPER(IF($D28="","",VLOOKUP($D28,'[8]男雙 Prep'!$A$7:$V$23,2)))</f>
        <v>陳當英</v>
      </c>
      <c r="F28" s="46"/>
      <c r="G28" s="75"/>
      <c r="H28" s="46" t="str">
        <f>IF($D28="","",VLOOKUP($D28,'[8]男雙 Prep'!$A$7:$V$23,4))</f>
        <v>南投縣</v>
      </c>
      <c r="I28" s="196"/>
      <c r="J28" s="77"/>
      <c r="K28" s="197"/>
      <c r="L28" s="98"/>
      <c r="M28" s="205"/>
      <c r="N28" s="183"/>
      <c r="O28" s="188"/>
      <c r="P28" s="77"/>
      <c r="Q28" s="123"/>
      <c r="R28" s="185"/>
    </row>
    <row r="29" spans="1:18" s="186" customFormat="1" ht="11.25" customHeight="1">
      <c r="A29" s="181"/>
      <c r="B29" s="95"/>
      <c r="C29" s="95"/>
      <c r="D29" s="95"/>
      <c r="E29" s="270" t="str">
        <f>UPPER(IF($D28="","",VLOOKUP($D28,'[8]男雙 Prep'!$A$7:$V$23,7)))</f>
        <v>吳清良</v>
      </c>
      <c r="F29" s="46"/>
      <c r="G29" s="75"/>
      <c r="H29" s="46" t="str">
        <f>IF($D28="","",VLOOKUP($D28,'[8]男雙 Prep'!$A$7:$V$23,9))</f>
        <v>南投縣</v>
      </c>
      <c r="I29" s="225"/>
      <c r="J29" s="77"/>
      <c r="K29" s="197"/>
      <c r="L29" s="198"/>
      <c r="M29" s="230"/>
      <c r="N29" s="183"/>
      <c r="O29" s="188"/>
      <c r="P29" s="77"/>
      <c r="Q29" s="123"/>
      <c r="R29" s="185"/>
    </row>
    <row r="30" spans="1:18" s="186" customFormat="1" ht="1.5" customHeight="1">
      <c r="A30" s="181"/>
      <c r="B30" s="95"/>
      <c r="C30" s="95"/>
      <c r="D30" s="200"/>
      <c r="E30" s="271"/>
      <c r="F30" s="77"/>
      <c r="G30" s="76"/>
      <c r="H30" s="77"/>
      <c r="I30" s="201"/>
      <c r="J30" s="282" t="s">
        <v>561</v>
      </c>
      <c r="K30" s="283"/>
      <c r="L30" s="190">
        <f>UPPER(IF(OR(K31="a",K31="as"),J26,IF(OR(K31="b",K31="bs"),J34,)))</f>
      </c>
      <c r="M30" s="197"/>
      <c r="N30" s="183"/>
      <c r="O30" s="188"/>
      <c r="P30" s="77"/>
      <c r="Q30" s="123"/>
      <c r="R30" s="185"/>
    </row>
    <row r="31" spans="1:18" s="186" customFormat="1" ht="1.5" customHeight="1">
      <c r="A31" s="181"/>
      <c r="B31" s="59"/>
      <c r="C31" s="59"/>
      <c r="D31" s="69"/>
      <c r="E31" s="272"/>
      <c r="F31" s="183"/>
      <c r="G31" s="203"/>
      <c r="H31" s="183"/>
      <c r="I31" s="204"/>
      <c r="J31" s="282"/>
      <c r="K31" s="283"/>
      <c r="L31" s="194">
        <f>UPPER(IF(OR(K31="a",K31="as"),J27,IF(OR(K31="b",K31="bs"),J35,)))</f>
      </c>
      <c r="M31" s="229"/>
      <c r="N31" s="77"/>
      <c r="O31" s="188"/>
      <c r="P31" s="77"/>
      <c r="Q31" s="123"/>
      <c r="R31" s="185"/>
    </row>
    <row r="32" spans="1:18" s="186" customFormat="1" ht="11.25" customHeight="1">
      <c r="A32" s="181">
        <v>7</v>
      </c>
      <c r="B32" s="46"/>
      <c r="C32" s="46"/>
      <c r="D32" s="47">
        <v>7</v>
      </c>
      <c r="E32" s="270" t="str">
        <f>UPPER(IF($D32="","",VLOOKUP($D32,'[8]男雙 Prep'!$A$7:$V$23,2)))</f>
        <v>陳松增</v>
      </c>
      <c r="F32" s="46"/>
      <c r="G32" s="75"/>
      <c r="H32" s="46" t="str">
        <f>IF($D32="","",VLOOKUP($D32,'[8]男雙 Prep'!$A$7:$V$23,4))</f>
        <v>台中市</v>
      </c>
      <c r="I32" s="182"/>
      <c r="J32" s="282"/>
      <c r="K32" s="283"/>
      <c r="L32" s="183"/>
      <c r="M32" s="208"/>
      <c r="N32" s="98"/>
      <c r="O32" s="188"/>
      <c r="P32" s="77"/>
      <c r="Q32" s="123"/>
      <c r="R32" s="185"/>
    </row>
    <row r="33" spans="1:18" s="186" customFormat="1" ht="11.25" customHeight="1">
      <c r="A33" s="181"/>
      <c r="B33" s="95"/>
      <c r="C33" s="95"/>
      <c r="D33" s="95"/>
      <c r="E33" s="270" t="str">
        <f>UPPER(IF($D32="","",VLOOKUP($D32,'[8]男雙 Prep'!$A$7:$V$23,7)))</f>
        <v>廖榮吉</v>
      </c>
      <c r="F33" s="46"/>
      <c r="G33" s="75"/>
      <c r="H33" s="46" t="str">
        <f>IF($D32="","",VLOOKUP($D32,'[8]男雙 Prep'!$A$7:$V$23,9))</f>
        <v>台中市</v>
      </c>
      <c r="I33" s="225"/>
      <c r="J33" s="77">
        <f>IF(I33="a",E32,IF(I33="b",E34,""))</f>
      </c>
      <c r="K33" s="197"/>
      <c r="L33" s="183"/>
      <c r="M33" s="188"/>
      <c r="N33" s="77"/>
      <c r="O33" s="188"/>
      <c r="P33" s="77"/>
      <c r="Q33" s="123"/>
      <c r="R33" s="185"/>
    </row>
    <row r="34" spans="1:18" s="186" customFormat="1" ht="7.5" customHeight="1">
      <c r="A34" s="181"/>
      <c r="B34" s="95"/>
      <c r="C34" s="95"/>
      <c r="D34" s="200"/>
      <c r="E34" s="271"/>
      <c r="F34" s="280" t="s">
        <v>559</v>
      </c>
      <c r="G34" s="280"/>
      <c r="H34" s="77"/>
      <c r="I34" s="189"/>
      <c r="J34" s="190">
        <f>UPPER(IF(OR(I35="a",I35="as"),E32,IF(OR(I35="b",I35="bs"),E36,)))</f>
      </c>
      <c r="K34" s="205"/>
      <c r="L34" s="183"/>
      <c r="M34" s="188"/>
      <c r="N34" s="77"/>
      <c r="O34" s="188"/>
      <c r="P34" s="77"/>
      <c r="Q34" s="123"/>
      <c r="R34" s="185"/>
    </row>
    <row r="35" spans="1:18" s="186" customFormat="1" ht="7.5" customHeight="1">
      <c r="A35" s="181"/>
      <c r="B35" s="59"/>
      <c r="C35" s="59"/>
      <c r="D35" s="69"/>
      <c r="E35" s="272"/>
      <c r="F35" s="282"/>
      <c r="G35" s="282"/>
      <c r="H35" s="61" t="s">
        <v>13</v>
      </c>
      <c r="I35" s="226"/>
      <c r="J35" s="194">
        <f>UPPER(IF(OR(I35="a",I35="as"),E33,IF(OR(I35="b",I35="bs"),E37,)))</f>
      </c>
      <c r="K35" s="229"/>
      <c r="L35" s="77"/>
      <c r="M35" s="188"/>
      <c r="N35" s="77"/>
      <c r="O35" s="188"/>
      <c r="P35" s="77"/>
      <c r="Q35" s="123"/>
      <c r="R35" s="185"/>
    </row>
    <row r="36" spans="1:18" s="186" customFormat="1" ht="11.25" customHeight="1">
      <c r="A36" s="181">
        <v>8</v>
      </c>
      <c r="B36" s="46" t="s">
        <v>22</v>
      </c>
      <c r="C36" s="46">
        <f>IF($D36="","",VLOOKUP($D36,'[8]男雙 Prep'!$A$7:$V$23,21))</f>
        <v>10</v>
      </c>
      <c r="D36" s="47">
        <v>2</v>
      </c>
      <c r="E36" s="270" t="str">
        <f>UPPER(IF($D36="","",VLOOKUP($D36,'[8]男雙 Prep'!$A$7:$V$23,2)))</f>
        <v>林受錄</v>
      </c>
      <c r="F36" s="46"/>
      <c r="G36" s="75"/>
      <c r="H36" s="46" t="str">
        <f>IF($D36="","",VLOOKUP($D36,'[8]男雙 Prep'!$A$7:$V$23,4))</f>
        <v>高雄市</v>
      </c>
      <c r="I36" s="196"/>
      <c r="J36" s="77"/>
      <c r="K36" s="188"/>
      <c r="L36" s="98"/>
      <c r="M36" s="191"/>
      <c r="N36" s="77"/>
      <c r="O36" s="188"/>
      <c r="P36" s="77"/>
      <c r="Q36" s="123"/>
      <c r="R36" s="185"/>
    </row>
    <row r="37" spans="1:18" s="186" customFormat="1" ht="11.25" customHeight="1">
      <c r="A37" s="181"/>
      <c r="B37" s="95"/>
      <c r="C37" s="95"/>
      <c r="D37" s="95"/>
      <c r="E37" s="270" t="str">
        <f>UPPER(IF($D36="","",VLOOKUP($D36,'[8]男雙 Prep'!$A$7:$V$23,7)))</f>
        <v>許浩然</v>
      </c>
      <c r="F37" s="46"/>
      <c r="G37" s="75"/>
      <c r="H37" s="46" t="str">
        <f>IF($D36="","",VLOOKUP($D36,'[8]男雙 Prep'!$A$7:$V$23,9))</f>
        <v>高雄市</v>
      </c>
      <c r="I37" s="225"/>
      <c r="J37" s="77"/>
      <c r="K37" s="188"/>
      <c r="L37" s="198"/>
      <c r="M37" s="228"/>
      <c r="N37" s="77"/>
      <c r="O37" s="188"/>
      <c r="P37" s="77"/>
      <c r="Q37" s="123"/>
      <c r="R37" s="185"/>
    </row>
    <row r="38" spans="5:16" ht="7.5" customHeight="1">
      <c r="E38" s="129"/>
      <c r="P38" s="254"/>
    </row>
    <row r="39" ht="14.25" customHeight="1">
      <c r="A39" s="109" t="s">
        <v>595</v>
      </c>
    </row>
    <row r="40" spans="1:17" s="114" customFormat="1" ht="12.75" customHeight="1">
      <c r="A40" s="5" t="str">
        <f>'[9]Week SetUp'!$A$6</f>
        <v>99年宏凱盃</v>
      </c>
      <c r="I40" s="144"/>
      <c r="J40" s="145"/>
      <c r="K40" s="146"/>
      <c r="L40" s="145"/>
      <c r="M40" s="146"/>
      <c r="N40" s="146"/>
      <c r="O40" s="146"/>
      <c r="P40" s="147"/>
      <c r="Q40" s="148"/>
    </row>
    <row r="41" spans="1:17" s="118" customFormat="1" ht="12.75" customHeight="1">
      <c r="A41" s="14" t="str">
        <f>'[9]Week SetUp'!$A$8</f>
        <v>全國壯年網球排名錦標賽</v>
      </c>
      <c r="B41" s="149"/>
      <c r="F41" s="116"/>
      <c r="I41" s="150"/>
      <c r="J41" s="145"/>
      <c r="K41" s="151"/>
      <c r="L41" s="145"/>
      <c r="M41" s="151"/>
      <c r="N41" s="152"/>
      <c r="O41" s="151"/>
      <c r="P41" s="152"/>
      <c r="Q41" s="151"/>
    </row>
    <row r="42" spans="1:17" s="24" customFormat="1" ht="10.5" customHeight="1">
      <c r="A42" s="153" t="s">
        <v>50</v>
      </c>
      <c r="B42" s="153"/>
      <c r="C42" s="153"/>
      <c r="D42" s="153"/>
      <c r="E42" s="154"/>
      <c r="F42" s="153" t="s">
        <v>51</v>
      </c>
      <c r="G42" s="154"/>
      <c r="H42" s="153"/>
      <c r="I42" s="155"/>
      <c r="J42" s="19"/>
      <c r="K42" s="22"/>
      <c r="L42" s="156"/>
      <c r="M42" s="157"/>
      <c r="N42" s="158"/>
      <c r="O42" s="159"/>
      <c r="P42" s="160"/>
      <c r="Q42" s="161" t="s">
        <v>52</v>
      </c>
    </row>
    <row r="43" spans="1:17" s="32" customFormat="1" ht="14.25" customHeight="1" thickBot="1">
      <c r="A43" s="25" t="str">
        <f>'[9]Week SetUp'!$A$10</f>
        <v>2010/11/13-15</v>
      </c>
      <c r="B43" s="25"/>
      <c r="C43" s="25"/>
      <c r="D43" s="162"/>
      <c r="E43" s="162"/>
      <c r="F43" s="26" t="str">
        <f>'[9]Week SetUp'!$C$10</f>
        <v>台中市</v>
      </c>
      <c r="G43" s="163"/>
      <c r="H43" s="162"/>
      <c r="I43" s="164"/>
      <c r="J43" s="29"/>
      <c r="K43" s="28"/>
      <c r="L43" s="165"/>
      <c r="M43" s="166"/>
      <c r="N43" s="167"/>
      <c r="O43" s="166"/>
      <c r="P43" s="167"/>
      <c r="Q43" s="31" t="str">
        <f>'[9]Week SetUp'!$E$10</f>
        <v>王正松</v>
      </c>
    </row>
    <row r="44" spans="1:17" s="37" customFormat="1" ht="9.75">
      <c r="A44" s="168"/>
      <c r="B44" s="169" t="s">
        <v>184</v>
      </c>
      <c r="C44" s="170" t="s">
        <v>185</v>
      </c>
      <c r="D44" s="169"/>
      <c r="E44" s="171" t="s">
        <v>186</v>
      </c>
      <c r="F44" s="171"/>
      <c r="G44" s="154"/>
      <c r="H44" s="171"/>
      <c r="I44" s="172"/>
      <c r="J44" s="170" t="s">
        <v>187</v>
      </c>
      <c r="K44" s="173"/>
      <c r="L44" s="170" t="s">
        <v>188</v>
      </c>
      <c r="M44" s="173"/>
      <c r="N44" s="170"/>
      <c r="O44" s="173"/>
      <c r="P44" s="170"/>
      <c r="Q44" s="157"/>
    </row>
    <row r="45" spans="1:17" s="37" customFormat="1" ht="3" customHeight="1" thickBot="1">
      <c r="A45" s="174"/>
      <c r="B45" s="175"/>
      <c r="C45" s="40"/>
      <c r="D45" s="175"/>
      <c r="E45" s="176"/>
      <c r="F45" s="176"/>
      <c r="G45" s="177"/>
      <c r="H45" s="176"/>
      <c r="I45" s="178"/>
      <c r="J45" s="40"/>
      <c r="K45" s="179"/>
      <c r="L45" s="40"/>
      <c r="M45" s="179"/>
      <c r="N45" s="40"/>
      <c r="O45" s="179"/>
      <c r="P45" s="40"/>
      <c r="Q45" s="180"/>
    </row>
    <row r="46" spans="1:20" s="186" customFormat="1" ht="11.25" customHeight="1">
      <c r="A46" s="181">
        <v>1</v>
      </c>
      <c r="B46" s="46" t="s">
        <v>189</v>
      </c>
      <c r="C46" s="46">
        <f>IF($D46="","",VLOOKUP($D46,'[9]男雙 Prep'!$A$7:$V$23,21))</f>
        <v>2</v>
      </c>
      <c r="D46" s="47">
        <v>1</v>
      </c>
      <c r="E46" s="270" t="str">
        <f>UPPER(IF($D46="","",VLOOKUP($D46,'[9]男雙 Prep'!$A$7:$V$23,2)))</f>
        <v>蔡福仁</v>
      </c>
      <c r="F46" s="46"/>
      <c r="G46" s="75"/>
      <c r="H46" s="46" t="str">
        <f>IF($D46="","",VLOOKUP($D46,'[9]男雙 Prep'!$A$7:$V$23,4))</f>
        <v>雲林縣</v>
      </c>
      <c r="I46" s="182"/>
      <c r="J46" s="183"/>
      <c r="K46" s="184"/>
      <c r="L46" s="183"/>
      <c r="M46" s="185" t="s">
        <v>430</v>
      </c>
      <c r="N46" s="183"/>
      <c r="O46" s="184"/>
      <c r="P46" s="183"/>
      <c r="Q46" s="53"/>
      <c r="R46" s="185"/>
      <c r="T46" s="58" t="e">
        <f>#REF!</f>
        <v>#REF!</v>
      </c>
    </row>
    <row r="47" spans="1:20" s="186" customFormat="1" ht="11.25" customHeight="1">
      <c r="A47" s="181"/>
      <c r="B47" s="95"/>
      <c r="C47" s="95"/>
      <c r="D47" s="95"/>
      <c r="E47" s="270" t="str">
        <f>UPPER(IF($D46="","",VLOOKUP($D46,'[9]男雙 Prep'!$A$7:$V$23,7)))</f>
        <v>謝明琳</v>
      </c>
      <c r="F47" s="46"/>
      <c r="G47" s="75"/>
      <c r="H47" s="46" t="str">
        <f>IF($D46="","",VLOOKUP($D46,'[9]男雙 Prep'!$A$7:$V$23,9))</f>
        <v>台中市</v>
      </c>
      <c r="I47" s="225"/>
      <c r="J47" s="77">
        <f>IF(I47="a",E46,IF(I47="b",E48,""))</f>
      </c>
      <c r="K47" s="188"/>
      <c r="L47" s="183"/>
      <c r="M47" s="184"/>
      <c r="N47" s="183"/>
      <c r="O47" s="184"/>
      <c r="P47" s="183"/>
      <c r="Q47" s="53"/>
      <c r="R47" s="185"/>
      <c r="T47" s="64" t="e">
        <f>#REF!</f>
        <v>#REF!</v>
      </c>
    </row>
    <row r="48" spans="1:20" s="186" customFormat="1" ht="7.5" customHeight="1">
      <c r="A48" s="181"/>
      <c r="B48" s="95"/>
      <c r="C48" s="95"/>
      <c r="D48" s="95"/>
      <c r="E48" s="271"/>
      <c r="F48" s="280" t="s">
        <v>563</v>
      </c>
      <c r="G48" s="280"/>
      <c r="H48" s="77"/>
      <c r="I48" s="189"/>
      <c r="J48" s="190">
        <f>UPPER(IF(OR(I49="a",I49="as"),E46,IF(OR(I49="b",I49="bs"),E50,)))</f>
      </c>
      <c r="K48" s="191"/>
      <c r="L48" s="183"/>
      <c r="M48" s="184"/>
      <c r="N48" s="183"/>
      <c r="O48" s="184"/>
      <c r="P48" s="183"/>
      <c r="Q48" s="53"/>
      <c r="R48" s="185"/>
      <c r="T48" s="64" t="e">
        <f>#REF!</f>
        <v>#REF!</v>
      </c>
    </row>
    <row r="49" spans="1:20" s="186" customFormat="1" ht="7.5" customHeight="1">
      <c r="A49" s="181"/>
      <c r="B49" s="59"/>
      <c r="C49" s="59"/>
      <c r="D49" s="59"/>
      <c r="E49" s="272"/>
      <c r="F49" s="282"/>
      <c r="G49" s="282"/>
      <c r="H49" s="61" t="s">
        <v>13</v>
      </c>
      <c r="I49" s="226"/>
      <c r="J49" s="194">
        <f>UPPER(IF(OR(I49="a",I49="as"),E47,IF(OR(I49="b",I49="bs"),E51,)))</f>
      </c>
      <c r="K49" s="227"/>
      <c r="L49" s="77"/>
      <c r="M49" s="188"/>
      <c r="N49" s="183"/>
      <c r="O49" s="184"/>
      <c r="P49" s="183"/>
      <c r="Q49" s="53"/>
      <c r="R49" s="185"/>
      <c r="T49" s="64" t="e">
        <f>#REF!</f>
        <v>#REF!</v>
      </c>
    </row>
    <row r="50" spans="1:20" s="186" customFormat="1" ht="11.25" customHeight="1">
      <c r="A50" s="181">
        <v>2</v>
      </c>
      <c r="B50" s="46"/>
      <c r="C50" s="46"/>
      <c r="D50" s="47">
        <v>4</v>
      </c>
      <c r="E50" s="270" t="str">
        <f>UPPER(IF($D50="","",VLOOKUP($D50,'[9]男雙 Prep'!$A$7:$V$23,2)))</f>
        <v>尾田行令</v>
      </c>
      <c r="F50" s="46"/>
      <c r="G50" s="75"/>
      <c r="H50" s="46" t="str">
        <f>IF($D50="","",VLOOKUP($D50,'[9]男雙 Prep'!$A$7:$V$23,4))</f>
        <v>日本</v>
      </c>
      <c r="I50" s="196"/>
      <c r="J50" s="77"/>
      <c r="K50" s="197"/>
      <c r="L50" s="98"/>
      <c r="M50" s="191"/>
      <c r="N50" s="183"/>
      <c r="O50" s="184"/>
      <c r="P50" s="183"/>
      <c r="Q50" s="53"/>
      <c r="R50" s="185"/>
      <c r="T50" s="64" t="e">
        <f>#REF!</f>
        <v>#REF!</v>
      </c>
    </row>
    <row r="51" spans="1:20" s="186" customFormat="1" ht="11.25" customHeight="1">
      <c r="A51" s="181"/>
      <c r="B51" s="95"/>
      <c r="C51" s="95"/>
      <c r="D51" s="95"/>
      <c r="E51" s="270" t="str">
        <f>UPPER(IF($D50="","",VLOOKUP($D50,'[9]男雙 Prep'!$A$7:$V$23,7)))</f>
        <v>官耿南</v>
      </c>
      <c r="F51" s="46"/>
      <c r="G51" s="75"/>
      <c r="H51" s="46" t="str">
        <f>IF($D50="","",VLOOKUP($D50,'[9]男雙 Prep'!$A$7:$V$23,9))</f>
        <v>南投縣</v>
      </c>
      <c r="I51" s="225"/>
      <c r="J51" s="77"/>
      <c r="K51" s="197"/>
      <c r="L51" s="198"/>
      <c r="M51" s="228"/>
      <c r="N51" s="183"/>
      <c r="O51" s="184"/>
      <c r="P51" s="183"/>
      <c r="Q51" s="53"/>
      <c r="R51" s="185"/>
      <c r="T51" s="64" t="e">
        <f>#REF!</f>
        <v>#REF!</v>
      </c>
    </row>
    <row r="52" spans="1:20" s="186" customFormat="1" ht="1.5" customHeight="1">
      <c r="A52" s="181"/>
      <c r="B52" s="95"/>
      <c r="C52" s="95"/>
      <c r="D52" s="200"/>
      <c r="E52" s="271"/>
      <c r="F52" s="77"/>
      <c r="G52" s="76"/>
      <c r="H52" s="77"/>
      <c r="I52" s="201"/>
      <c r="J52" s="282" t="s">
        <v>565</v>
      </c>
      <c r="K52" s="283"/>
      <c r="L52" s="190">
        <f>UPPER(IF(OR(K53="a",K53="as"),J48,IF(OR(K53="b",K53="bs"),J56,)))</f>
      </c>
      <c r="M52" s="188"/>
      <c r="N52" s="183"/>
      <c r="O52" s="184"/>
      <c r="P52" s="183"/>
      <c r="Q52" s="53"/>
      <c r="R52" s="185"/>
      <c r="T52" s="64" t="e">
        <f>#REF!</f>
        <v>#REF!</v>
      </c>
    </row>
    <row r="53" spans="1:20" s="186" customFormat="1" ht="1.5" customHeight="1">
      <c r="A53" s="181"/>
      <c r="B53" s="59"/>
      <c r="C53" s="59"/>
      <c r="D53" s="69"/>
      <c r="E53" s="272"/>
      <c r="F53" s="183"/>
      <c r="G53" s="203"/>
      <c r="H53" s="183"/>
      <c r="I53" s="204"/>
      <c r="J53" s="282"/>
      <c r="K53" s="283"/>
      <c r="L53" s="194">
        <f>UPPER(IF(OR(K53="a",K53="as"),J49,IF(OR(K53="b",K53="bs"),J57,)))</f>
      </c>
      <c r="M53" s="227"/>
      <c r="N53" s="77"/>
      <c r="O53" s="188"/>
      <c r="P53" s="183"/>
      <c r="Q53" s="53"/>
      <c r="R53" s="185"/>
      <c r="T53" s="64" t="e">
        <f>#REF!</f>
        <v>#REF!</v>
      </c>
    </row>
    <row r="54" spans="1:20" s="186" customFormat="1" ht="11.25" customHeight="1">
      <c r="A54" s="181">
        <v>3</v>
      </c>
      <c r="B54" s="46"/>
      <c r="C54" s="46"/>
      <c r="D54" s="47">
        <v>2</v>
      </c>
      <c r="E54" s="270" t="str">
        <f>UPPER(IF($D54="","",VLOOKUP($D54,'[9]男雙 Prep'!$A$7:$V$23,2)))</f>
        <v>許高藏</v>
      </c>
      <c r="F54" s="46"/>
      <c r="G54" s="75"/>
      <c r="H54" s="46" t="str">
        <f>IF($D54="","",VLOOKUP($D54,'[9]男雙 Prep'!$A$7:$V$23,4))</f>
        <v>嘉義市</v>
      </c>
      <c r="I54" s="182"/>
      <c r="J54" s="282"/>
      <c r="K54" s="283"/>
      <c r="L54" s="183"/>
      <c r="M54" s="188"/>
      <c r="N54" s="98"/>
      <c r="O54" s="188"/>
      <c r="P54" s="183"/>
      <c r="Q54" s="53"/>
      <c r="R54" s="185"/>
      <c r="T54" s="64" t="e">
        <f>#REF!</f>
        <v>#REF!</v>
      </c>
    </row>
    <row r="55" spans="1:20" s="186" customFormat="1" ht="11.25" customHeight="1" thickBot="1">
      <c r="A55" s="181"/>
      <c r="B55" s="95"/>
      <c r="C55" s="95"/>
      <c r="D55" s="95"/>
      <c r="E55" s="270" t="str">
        <f>UPPER(IF($D54="","",VLOOKUP($D54,'[9]男雙 Prep'!$A$7:$V$23,7)))</f>
        <v>賴澄江</v>
      </c>
      <c r="F55" s="46"/>
      <c r="G55" s="75"/>
      <c r="H55" s="46" t="str">
        <f>IF($D54="","",VLOOKUP($D54,'[9]男雙 Prep'!$A$7:$V$23,9))</f>
        <v>嘉義市</v>
      </c>
      <c r="I55" s="225"/>
      <c r="J55" s="77">
        <f>IF(I55="a",E54,IF(I55="b",E56,""))</f>
      </c>
      <c r="K55" s="197"/>
      <c r="L55" s="183"/>
      <c r="M55" s="188"/>
      <c r="N55" s="77"/>
      <c r="O55" s="188"/>
      <c r="P55" s="183"/>
      <c r="Q55" s="53"/>
      <c r="R55" s="185"/>
      <c r="T55" s="84" t="e">
        <f>#REF!</f>
        <v>#REF!</v>
      </c>
    </row>
    <row r="56" spans="1:18" s="186" customFormat="1" ht="7.5" customHeight="1">
      <c r="A56" s="181"/>
      <c r="B56" s="95"/>
      <c r="C56" s="95"/>
      <c r="D56" s="200"/>
      <c r="E56" s="271"/>
      <c r="F56" s="280" t="s">
        <v>564</v>
      </c>
      <c r="G56" s="280"/>
      <c r="H56" s="77"/>
      <c r="I56" s="189"/>
      <c r="J56" s="190">
        <f>UPPER(IF(OR(I57="a",I57="as"),E54,IF(OR(I57="b",I57="bs"),E58,)))</f>
      </c>
      <c r="K56" s="205"/>
      <c r="L56" s="183"/>
      <c r="M56" s="188"/>
      <c r="N56" s="77"/>
      <c r="O56" s="188"/>
      <c r="P56" s="183"/>
      <c r="Q56" s="53"/>
      <c r="R56" s="185"/>
    </row>
    <row r="57" spans="1:18" s="186" customFormat="1" ht="7.5" customHeight="1">
      <c r="A57" s="181"/>
      <c r="B57" s="59"/>
      <c r="C57" s="59"/>
      <c r="D57" s="69"/>
      <c r="E57" s="272"/>
      <c r="F57" s="282"/>
      <c r="G57" s="282"/>
      <c r="H57" s="61" t="s">
        <v>13</v>
      </c>
      <c r="I57" s="226"/>
      <c r="J57" s="194">
        <f>UPPER(IF(OR(I57="a",I57="as"),E55,IF(OR(I57="b",I57="bs"),E59,)))</f>
      </c>
      <c r="K57" s="229"/>
      <c r="L57" s="77"/>
      <c r="M57" s="188"/>
      <c r="N57" s="77"/>
      <c r="O57" s="188"/>
      <c r="P57" s="183"/>
      <c r="Q57" s="53"/>
      <c r="R57" s="185"/>
    </row>
    <row r="58" spans="1:18" s="186" customFormat="1" ht="11.25" customHeight="1">
      <c r="A58" s="181">
        <v>4</v>
      </c>
      <c r="B58" s="46"/>
      <c r="C58" s="46"/>
      <c r="D58" s="47">
        <v>3</v>
      </c>
      <c r="E58" s="270" t="str">
        <f>UPPER(IF($D58="","",VLOOKUP($D58,'[9]男雙 Prep'!$A$7:$V$23,2)))</f>
        <v>游常吉</v>
      </c>
      <c r="F58" s="46"/>
      <c r="G58" s="75"/>
      <c r="H58" s="46" t="str">
        <f>IF($D58="","",VLOOKUP($D58,'[9]男雙 Prep'!$A$7:$V$23,4))</f>
        <v>台中市</v>
      </c>
      <c r="I58" s="196"/>
      <c r="J58" s="77"/>
      <c r="K58" s="188"/>
      <c r="L58" s="98"/>
      <c r="M58" s="191"/>
      <c r="N58" s="77"/>
      <c r="O58" s="188"/>
      <c r="P58" s="183"/>
      <c r="Q58" s="53"/>
      <c r="R58" s="185"/>
    </row>
    <row r="59" spans="1:18" s="186" customFormat="1" ht="11.25" customHeight="1">
      <c r="A59" s="181"/>
      <c r="B59" s="95"/>
      <c r="C59" s="95"/>
      <c r="D59" s="95"/>
      <c r="E59" s="270" t="str">
        <f>UPPER(IF($D58="","",VLOOKUP($D58,'[9]男雙 Prep'!$A$7:$V$23,7)))</f>
        <v>吳澄泉</v>
      </c>
      <c r="F59" s="46"/>
      <c r="G59" s="75"/>
      <c r="H59" s="46" t="str">
        <f>IF($D58="","",VLOOKUP($D58,'[9]男雙 Prep'!$A$7:$V$23,9))</f>
        <v>台中市</v>
      </c>
      <c r="I59" s="225"/>
      <c r="J59" s="77"/>
      <c r="K59" s="188"/>
      <c r="L59" s="198"/>
      <c r="M59" s="228"/>
      <c r="N59" s="77"/>
      <c r="O59" s="188"/>
      <c r="P59" s="183"/>
      <c r="Q59" s="53"/>
      <c r="R59" s="185"/>
    </row>
    <row r="60" ht="6.75" customHeight="1"/>
    <row r="61" spans="1:18" s="57" customFormat="1" ht="14.25" customHeight="1">
      <c r="A61" s="255" t="s">
        <v>596</v>
      </c>
      <c r="B61" s="255"/>
      <c r="C61" s="255"/>
      <c r="D61" s="255"/>
      <c r="E61" s="255"/>
      <c r="F61" s="255"/>
      <c r="G61" s="255"/>
      <c r="H61" s="255"/>
      <c r="I61" s="71"/>
      <c r="J61" s="51"/>
      <c r="K61" s="51"/>
      <c r="L61" s="79"/>
      <c r="M61" s="88"/>
      <c r="N61" s="88"/>
      <c r="O61" s="88"/>
      <c r="P61" s="94"/>
      <c r="Q61" s="90"/>
      <c r="R61" s="56"/>
    </row>
    <row r="62" spans="10:17" ht="5.25" customHeight="1">
      <c r="J62" s="2"/>
      <c r="K62" s="3"/>
      <c r="L62" s="2"/>
      <c r="M62" s="4"/>
      <c r="N62" s="2"/>
      <c r="O62" s="3"/>
      <c r="P62" s="2"/>
      <c r="Q62" s="4"/>
    </row>
    <row r="63" spans="2:17" ht="12.75" customHeight="1">
      <c r="B63" s="311" t="s">
        <v>216</v>
      </c>
      <c r="C63" s="311"/>
      <c r="D63" s="311"/>
      <c r="E63" s="311"/>
      <c r="F63" s="309" t="s">
        <v>566</v>
      </c>
      <c r="G63" s="309"/>
      <c r="H63" s="310" t="s">
        <v>218</v>
      </c>
      <c r="I63" s="310"/>
      <c r="J63" s="310"/>
      <c r="K63" s="185" t="s">
        <v>425</v>
      </c>
      <c r="L63" s="2"/>
      <c r="M63" s="4"/>
      <c r="N63" s="2"/>
      <c r="O63" s="3"/>
      <c r="P63" s="2"/>
      <c r="Q63" s="4"/>
    </row>
    <row r="64" spans="3:17" ht="12.75" customHeight="1">
      <c r="C64" s="311" t="s">
        <v>217</v>
      </c>
      <c r="D64" s="311"/>
      <c r="E64" s="311"/>
      <c r="F64" s="312" t="s">
        <v>567</v>
      </c>
      <c r="G64" s="312"/>
      <c r="H64" s="310" t="s">
        <v>219</v>
      </c>
      <c r="I64" s="310"/>
      <c r="J64" s="310"/>
      <c r="K64" s="70" t="s">
        <v>340</v>
      </c>
      <c r="L64" s="2"/>
      <c r="M64" s="4"/>
      <c r="N64" s="2"/>
      <c r="O64" s="3"/>
      <c r="P64" s="2"/>
      <c r="Q64" s="4"/>
    </row>
    <row r="65" spans="6:17" ht="12.75" customHeight="1">
      <c r="F65" s="308" t="s">
        <v>568</v>
      </c>
      <c r="G65" s="308"/>
      <c r="J65" s="2"/>
      <c r="K65" s="3"/>
      <c r="L65" s="2"/>
      <c r="M65" s="4"/>
      <c r="N65" s="2"/>
      <c r="O65" s="3"/>
      <c r="P65" s="2"/>
      <c r="Q65" s="4"/>
    </row>
    <row r="66" spans="6:17" ht="7.5" customHeight="1">
      <c r="F66" s="274"/>
      <c r="G66" s="274"/>
      <c r="J66" s="2"/>
      <c r="K66" s="3"/>
      <c r="L66" s="2"/>
      <c r="M66" s="4"/>
      <c r="N66" s="2"/>
      <c r="O66" s="3"/>
      <c r="P66" s="2"/>
      <c r="Q66" s="4"/>
    </row>
    <row r="67" spans="1:18" s="57" customFormat="1" ht="14.25" customHeight="1">
      <c r="A67" s="255" t="s">
        <v>597</v>
      </c>
      <c r="B67" s="255"/>
      <c r="C67" s="255"/>
      <c r="D67" s="255"/>
      <c r="E67" s="255"/>
      <c r="F67" s="255"/>
      <c r="G67" s="255"/>
      <c r="H67" s="255"/>
      <c r="I67" s="71"/>
      <c r="J67" s="51"/>
      <c r="K67" s="51"/>
      <c r="L67" s="79"/>
      <c r="M67" s="88"/>
      <c r="N67" s="88"/>
      <c r="O67" s="88"/>
      <c r="P67" s="94"/>
      <c r="Q67" s="90"/>
      <c r="R67" s="56"/>
    </row>
    <row r="68" spans="1:17" s="114" customFormat="1" ht="12.75" customHeight="1">
      <c r="A68" s="5" t="str">
        <f>'[5]Week SetUp'!$A$6</f>
        <v>99年宏凱盃</v>
      </c>
      <c r="I68" s="144"/>
      <c r="J68" s="145"/>
      <c r="K68" s="146"/>
      <c r="L68" s="145"/>
      <c r="M68" s="146"/>
      <c r="N68" s="146"/>
      <c r="O68" s="146"/>
      <c r="P68" s="147"/>
      <c r="Q68" s="148"/>
    </row>
    <row r="69" spans="1:17" s="118" customFormat="1" ht="12.75" customHeight="1">
      <c r="A69" s="14" t="str">
        <f>'[5]Week SetUp'!$A$8</f>
        <v>全國壯年網球排名錦標賽</v>
      </c>
      <c r="B69" s="149"/>
      <c r="F69" s="116"/>
      <c r="I69" s="150"/>
      <c r="J69" s="145"/>
      <c r="K69" s="151"/>
      <c r="L69" s="145"/>
      <c r="M69" s="151"/>
      <c r="N69" s="152"/>
      <c r="O69" s="151"/>
      <c r="P69" s="152"/>
      <c r="Q69" s="151"/>
    </row>
    <row r="70" spans="1:17" s="24" customFormat="1" ht="10.5" customHeight="1">
      <c r="A70" s="153" t="s">
        <v>2</v>
      </c>
      <c r="B70" s="153"/>
      <c r="C70" s="153"/>
      <c r="D70" s="153"/>
      <c r="E70" s="154"/>
      <c r="F70" s="153" t="s">
        <v>3</v>
      </c>
      <c r="G70" s="154"/>
      <c r="H70" s="153"/>
      <c r="I70" s="155"/>
      <c r="J70" s="19"/>
      <c r="K70" s="22"/>
      <c r="L70" s="156"/>
      <c r="M70" s="157"/>
      <c r="N70" s="158"/>
      <c r="O70" s="159"/>
      <c r="P70" s="160"/>
      <c r="Q70" s="161" t="s">
        <v>4</v>
      </c>
    </row>
    <row r="71" spans="1:17" s="32" customFormat="1" ht="11.25" customHeight="1" thickBot="1">
      <c r="A71" s="25" t="str">
        <f>'[5]Week SetUp'!$A$10</f>
        <v>2010/11/13-15</v>
      </c>
      <c r="B71" s="25"/>
      <c r="C71" s="25"/>
      <c r="D71" s="162"/>
      <c r="E71" s="162"/>
      <c r="F71" s="26" t="str">
        <f>'[5]Week SetUp'!$C$10</f>
        <v>台中市</v>
      </c>
      <c r="G71" s="163"/>
      <c r="H71" s="162"/>
      <c r="I71" s="164"/>
      <c r="J71" s="29"/>
      <c r="K71" s="28"/>
      <c r="L71" s="165"/>
      <c r="M71" s="166"/>
      <c r="N71" s="167"/>
      <c r="O71" s="166"/>
      <c r="P71" s="167"/>
      <c r="Q71" s="31" t="str">
        <f>'[5]Week SetUp'!$E$10</f>
        <v>王正松</v>
      </c>
    </row>
    <row r="72" spans="1:17" s="37" customFormat="1" ht="9.75">
      <c r="A72" s="168"/>
      <c r="B72" s="169" t="s">
        <v>5</v>
      </c>
      <c r="C72" s="170" t="s">
        <v>6</v>
      </c>
      <c r="D72" s="169"/>
      <c r="E72" s="171" t="s">
        <v>7</v>
      </c>
      <c r="F72" s="171"/>
      <c r="G72" s="154"/>
      <c r="H72" s="171"/>
      <c r="I72" s="172"/>
      <c r="J72" s="170" t="s">
        <v>10</v>
      </c>
      <c r="K72" s="173"/>
      <c r="L72" s="170" t="s">
        <v>11</v>
      </c>
      <c r="M72" s="173"/>
      <c r="N72" s="170"/>
      <c r="O72" s="173"/>
      <c r="P72" s="170"/>
      <c r="Q72" s="157"/>
    </row>
    <row r="73" spans="1:17" s="37" customFormat="1" ht="3" customHeight="1" thickBot="1">
      <c r="A73" s="174"/>
      <c r="B73" s="175"/>
      <c r="C73" s="40"/>
      <c r="D73" s="175"/>
      <c r="E73" s="176"/>
      <c r="F73" s="176"/>
      <c r="G73" s="177"/>
      <c r="H73" s="176"/>
      <c r="I73" s="178"/>
      <c r="J73" s="40"/>
      <c r="K73" s="179"/>
      <c r="L73" s="40"/>
      <c r="M73" s="179"/>
      <c r="N73" s="40"/>
      <c r="O73" s="179"/>
      <c r="P73" s="40"/>
      <c r="Q73" s="180"/>
    </row>
    <row r="74" spans="1:20" s="186" customFormat="1" ht="11.25" customHeight="1">
      <c r="A74" s="181">
        <v>1</v>
      </c>
      <c r="B74" s="46" t="s">
        <v>617</v>
      </c>
      <c r="C74" s="46">
        <f>IF($D74="","",VLOOKUP($D74,'[5]女雙 Prep'!$A$7:$V$23,21))</f>
      </c>
      <c r="D74" s="47"/>
      <c r="E74" s="270" t="s">
        <v>208</v>
      </c>
      <c r="F74" s="46">
        <f>IF($D74="","",VLOOKUP($D74,'[5]女雙 Prep'!$A$7:$V$23,3))</f>
      </c>
      <c r="G74" s="75"/>
      <c r="H74" s="46" t="s">
        <v>190</v>
      </c>
      <c r="I74" s="182"/>
      <c r="J74" s="183"/>
      <c r="K74" s="184"/>
      <c r="L74" s="183"/>
      <c r="M74" s="185" t="s">
        <v>569</v>
      </c>
      <c r="N74" s="183"/>
      <c r="O74" s="184"/>
      <c r="P74" s="183"/>
      <c r="Q74" s="53"/>
      <c r="R74" s="185"/>
      <c r="T74" s="58" t="e">
        <f>#REF!</f>
        <v>#REF!</v>
      </c>
    </row>
    <row r="75" spans="1:20" s="186" customFormat="1" ht="11.25" customHeight="1">
      <c r="A75" s="181"/>
      <c r="B75" s="95"/>
      <c r="C75" s="95"/>
      <c r="D75" s="95"/>
      <c r="E75" s="270" t="s">
        <v>209</v>
      </c>
      <c r="F75" s="46">
        <f>IF($D74="","",VLOOKUP($D74,'[5]女雙 Prep'!$A$7:$V$23,8))</f>
      </c>
      <c r="G75" s="75"/>
      <c r="H75" s="46" t="s">
        <v>67</v>
      </c>
      <c r="I75" s="225"/>
      <c r="J75" s="77">
        <f>IF(I75="a",E74,IF(I75="b",E76,""))</f>
      </c>
      <c r="K75" s="188"/>
      <c r="L75" s="183"/>
      <c r="M75" s="184"/>
      <c r="N75" s="183"/>
      <c r="O75" s="184"/>
      <c r="P75" s="183"/>
      <c r="Q75" s="53"/>
      <c r="R75" s="185"/>
      <c r="T75" s="64" t="e">
        <f>#REF!</f>
        <v>#REF!</v>
      </c>
    </row>
    <row r="76" spans="1:20" s="186" customFormat="1" ht="7.5" customHeight="1">
      <c r="A76" s="181"/>
      <c r="B76" s="95"/>
      <c r="C76" s="95"/>
      <c r="D76" s="95"/>
      <c r="E76" s="271"/>
      <c r="F76" s="280" t="s">
        <v>570</v>
      </c>
      <c r="G76" s="280"/>
      <c r="H76" s="77"/>
      <c r="I76" s="189"/>
      <c r="J76" s="190">
        <f>UPPER(IF(OR(I77="a",I77="as"),E74,IF(OR(I77="b",I77="bs"),E78,)))</f>
      </c>
      <c r="K76" s="191"/>
      <c r="L76" s="183"/>
      <c r="M76" s="184"/>
      <c r="N76" s="183"/>
      <c r="O76" s="184"/>
      <c r="P76" s="183"/>
      <c r="Q76" s="53"/>
      <c r="R76" s="185"/>
      <c r="T76" s="64" t="e">
        <f>#REF!</f>
        <v>#REF!</v>
      </c>
    </row>
    <row r="77" spans="1:20" s="186" customFormat="1" ht="7.5" customHeight="1">
      <c r="A77" s="181"/>
      <c r="B77" s="59"/>
      <c r="C77" s="59"/>
      <c r="D77" s="59"/>
      <c r="E77" s="272"/>
      <c r="F77" s="282"/>
      <c r="G77" s="282"/>
      <c r="H77" s="61" t="s">
        <v>13</v>
      </c>
      <c r="I77" s="226"/>
      <c r="J77" s="194">
        <f>UPPER(IF(OR(I77="a",I77="as"),E75,IF(OR(I77="b",I77="bs"),E79,)))</f>
      </c>
      <c r="K77" s="227"/>
      <c r="L77" s="77"/>
      <c r="M77" s="188"/>
      <c r="N77" s="183"/>
      <c r="O77" s="184"/>
      <c r="P77" s="183"/>
      <c r="Q77" s="53"/>
      <c r="R77" s="185"/>
      <c r="T77" s="64" t="e">
        <f>#REF!</f>
        <v>#REF!</v>
      </c>
    </row>
    <row r="78" spans="1:20" s="186" customFormat="1" ht="11.25" customHeight="1">
      <c r="A78" s="181">
        <v>2</v>
      </c>
      <c r="B78" s="46">
        <f>IF($D78="","",VLOOKUP($D78,'[5]女雙 Prep'!$A$7:$V$23,20))</f>
      </c>
      <c r="C78" s="46">
        <f>IF($D78="","",VLOOKUP($D78,'[5]女雙 Prep'!$A$7:$V$23,21))</f>
      </c>
      <c r="D78" s="47"/>
      <c r="E78" s="270" t="s">
        <v>210</v>
      </c>
      <c r="F78" s="46">
        <f>IF($D78="","",VLOOKUP($D78,'[5]女雙 Prep'!$A$7:$V$23,3))</f>
      </c>
      <c r="G78" s="75"/>
      <c r="H78" s="46" t="s">
        <v>16</v>
      </c>
      <c r="I78" s="196"/>
      <c r="J78" s="77"/>
      <c r="K78" s="197"/>
      <c r="L78" s="98"/>
      <c r="M78" s="191"/>
      <c r="N78" s="183"/>
      <c r="O78" s="184"/>
      <c r="P78" s="183"/>
      <c r="Q78" s="53"/>
      <c r="R78" s="185"/>
      <c r="T78" s="64" t="e">
        <f>#REF!</f>
        <v>#REF!</v>
      </c>
    </row>
    <row r="79" spans="1:20" s="186" customFormat="1" ht="11.25" customHeight="1">
      <c r="A79" s="181"/>
      <c r="B79" s="95"/>
      <c r="C79" s="95"/>
      <c r="D79" s="95"/>
      <c r="E79" s="270" t="s">
        <v>211</v>
      </c>
      <c r="F79" s="46">
        <f>IF($D78="","",VLOOKUP($D78,'[5]女雙 Prep'!$A$7:$V$23,8))</f>
      </c>
      <c r="G79" s="75"/>
      <c r="H79" s="46" t="s">
        <v>16</v>
      </c>
      <c r="I79" s="225"/>
      <c r="J79" s="77"/>
      <c r="K79" s="197"/>
      <c r="L79" s="198"/>
      <c r="M79" s="228"/>
      <c r="N79" s="183"/>
      <c r="O79" s="184"/>
      <c r="P79" s="183"/>
      <c r="Q79" s="53"/>
      <c r="R79" s="185"/>
      <c r="T79" s="64" t="e">
        <f>#REF!</f>
        <v>#REF!</v>
      </c>
    </row>
    <row r="80" spans="1:20" s="186" customFormat="1" ht="1.5" customHeight="1">
      <c r="A80" s="181"/>
      <c r="B80" s="95"/>
      <c r="C80" s="95"/>
      <c r="D80" s="200"/>
      <c r="E80" s="271"/>
      <c r="F80" s="77"/>
      <c r="G80" s="76"/>
      <c r="H80" s="77"/>
      <c r="I80" s="201"/>
      <c r="J80" s="282" t="s">
        <v>572</v>
      </c>
      <c r="K80" s="283"/>
      <c r="L80" s="190">
        <f>UPPER(IF(OR(K81="a",K81="as"),J76,IF(OR(K81="b",K81="bs"),J84,)))</f>
      </c>
      <c r="M80" s="188"/>
      <c r="N80" s="183"/>
      <c r="O80" s="184"/>
      <c r="P80" s="183"/>
      <c r="Q80" s="53"/>
      <c r="R80" s="185"/>
      <c r="T80" s="64" t="e">
        <f>#REF!</f>
        <v>#REF!</v>
      </c>
    </row>
    <row r="81" spans="1:20" s="186" customFormat="1" ht="1.5" customHeight="1">
      <c r="A81" s="181"/>
      <c r="B81" s="59"/>
      <c r="C81" s="59"/>
      <c r="D81" s="69"/>
      <c r="E81" s="272"/>
      <c r="F81" s="183"/>
      <c r="G81" s="203"/>
      <c r="H81" s="183"/>
      <c r="I81" s="204"/>
      <c r="J81" s="282"/>
      <c r="K81" s="283"/>
      <c r="L81" s="194">
        <f>UPPER(IF(OR(K81="a",K81="as"),J77,IF(OR(K81="b",K81="bs"),J85,)))</f>
      </c>
      <c r="M81" s="227"/>
      <c r="N81" s="77"/>
      <c r="O81" s="188"/>
      <c r="P81" s="183"/>
      <c r="Q81" s="53"/>
      <c r="R81" s="185"/>
      <c r="T81" s="64" t="e">
        <f>#REF!</f>
        <v>#REF!</v>
      </c>
    </row>
    <row r="82" spans="1:20" s="186" customFormat="1" ht="11.25" customHeight="1">
      <c r="A82" s="181">
        <v>3</v>
      </c>
      <c r="B82" s="46">
        <f>IF($D82="","",VLOOKUP($D82,'[5]女雙 Prep'!$A$7:$V$23,20))</f>
      </c>
      <c r="C82" s="46">
        <f>IF($D82="","",VLOOKUP($D82,'[5]女雙 Prep'!$A$7:$V$23,21))</f>
      </c>
      <c r="D82" s="47"/>
      <c r="E82" s="270" t="s">
        <v>212</v>
      </c>
      <c r="F82" s="46">
        <f>IF($D82="","",VLOOKUP($D82,'[5]女雙 Prep'!$A$7:$V$23,3))</f>
      </c>
      <c r="G82" s="75"/>
      <c r="H82" s="46" t="s">
        <v>190</v>
      </c>
      <c r="I82" s="182"/>
      <c r="J82" s="282"/>
      <c r="K82" s="283"/>
      <c r="L82" s="183"/>
      <c r="M82" s="188"/>
      <c r="N82" s="98"/>
      <c r="O82" s="188"/>
      <c r="P82" s="183"/>
      <c r="Q82" s="53"/>
      <c r="R82" s="185"/>
      <c r="T82" s="64" t="e">
        <f>#REF!</f>
        <v>#REF!</v>
      </c>
    </row>
    <row r="83" spans="1:20" s="186" customFormat="1" ht="11.25" customHeight="1" thickBot="1">
      <c r="A83" s="181"/>
      <c r="B83" s="95"/>
      <c r="C83" s="95"/>
      <c r="D83" s="95"/>
      <c r="E83" s="270" t="s">
        <v>213</v>
      </c>
      <c r="F83" s="46">
        <f>IF($D82="","",VLOOKUP($D82,'[5]女雙 Prep'!$A$7:$V$23,8))</f>
      </c>
      <c r="G83" s="75"/>
      <c r="H83" s="46" t="s">
        <v>190</v>
      </c>
      <c r="I83" s="225"/>
      <c r="J83" s="77">
        <f>IF(I83="a",E82,IF(I83="b",E84,""))</f>
      </c>
      <c r="K83" s="197"/>
      <c r="L83" s="183"/>
      <c r="M83" s="188"/>
      <c r="N83" s="77"/>
      <c r="O83" s="188"/>
      <c r="P83" s="183"/>
      <c r="Q83" s="53"/>
      <c r="R83" s="185"/>
      <c r="T83" s="84" t="e">
        <f>#REF!</f>
        <v>#REF!</v>
      </c>
    </row>
    <row r="84" spans="1:18" s="186" customFormat="1" ht="7.5" customHeight="1">
      <c r="A84" s="181"/>
      <c r="B84" s="95"/>
      <c r="C84" s="95"/>
      <c r="D84" s="200"/>
      <c r="E84" s="271"/>
      <c r="F84" s="280" t="s">
        <v>571</v>
      </c>
      <c r="G84" s="280"/>
      <c r="H84" s="77"/>
      <c r="I84" s="189"/>
      <c r="J84" s="190">
        <f>UPPER(IF(OR(I85="a",I85="as"),E82,IF(OR(I85="b",I85="bs"),E86,)))</f>
      </c>
      <c r="K84" s="205"/>
      <c r="L84" s="183"/>
      <c r="M84" s="188"/>
      <c r="N84" s="77"/>
      <c r="O84" s="188"/>
      <c r="P84" s="183"/>
      <c r="Q84" s="53"/>
      <c r="R84" s="185"/>
    </row>
    <row r="85" spans="1:18" s="186" customFormat="1" ht="7.5" customHeight="1">
      <c r="A85" s="181"/>
      <c r="B85" s="59"/>
      <c r="C85" s="59"/>
      <c r="D85" s="69"/>
      <c r="E85" s="272"/>
      <c r="F85" s="282"/>
      <c r="G85" s="282"/>
      <c r="H85" s="61" t="s">
        <v>13</v>
      </c>
      <c r="I85" s="226"/>
      <c r="J85" s="194">
        <f>UPPER(IF(OR(I85="a",I85="as"),E83,IF(OR(I85="b",I85="bs"),E87,)))</f>
      </c>
      <c r="K85" s="229"/>
      <c r="L85" s="77"/>
      <c r="M85" s="188"/>
      <c r="N85" s="77"/>
      <c r="O85" s="188"/>
      <c r="P85" s="183"/>
      <c r="Q85" s="53"/>
      <c r="R85" s="185"/>
    </row>
    <row r="86" spans="1:18" s="186" customFormat="1" ht="11.25" customHeight="1">
      <c r="A86" s="181">
        <v>4</v>
      </c>
      <c r="B86" s="46">
        <f>IF($D86="","",VLOOKUP($D86,'[5]女雙 Prep'!$A$7:$V$23,20))</f>
      </c>
      <c r="C86" s="46">
        <f>IF($D86="","",VLOOKUP($D86,'[5]女雙 Prep'!$A$7:$V$23,21))</f>
      </c>
      <c r="D86" s="47"/>
      <c r="E86" s="270" t="s">
        <v>214</v>
      </c>
      <c r="F86" s="46">
        <f>IF($D86="","",VLOOKUP($D86,'[5]女雙 Prep'!$A$7:$V$23,3))</f>
      </c>
      <c r="G86" s="75"/>
      <c r="H86" s="46" t="s">
        <v>190</v>
      </c>
      <c r="I86" s="196"/>
      <c r="J86" s="77"/>
      <c r="K86" s="188"/>
      <c r="L86" s="98"/>
      <c r="M86" s="191"/>
      <c r="N86" s="77"/>
      <c r="O86" s="188"/>
      <c r="P86" s="183"/>
      <c r="Q86" s="53"/>
      <c r="R86" s="185"/>
    </row>
    <row r="87" spans="1:18" s="186" customFormat="1" ht="11.25" customHeight="1">
      <c r="A87" s="181"/>
      <c r="B87" s="95"/>
      <c r="C87" s="95"/>
      <c r="D87" s="95"/>
      <c r="E87" s="270" t="s">
        <v>215</v>
      </c>
      <c r="F87" s="46">
        <f>IF($D86="","",VLOOKUP($D86,'[5]女雙 Prep'!$A$7:$V$23,8))</f>
      </c>
      <c r="G87" s="75"/>
      <c r="H87" s="46" t="s">
        <v>190</v>
      </c>
      <c r="I87" s="225"/>
      <c r="J87" s="77"/>
      <c r="K87" s="188"/>
      <c r="L87" s="198"/>
      <c r="M87" s="228"/>
      <c r="N87" s="77"/>
      <c r="O87" s="188"/>
      <c r="P87" s="183"/>
      <c r="Q87" s="53"/>
      <c r="R87" s="185"/>
    </row>
    <row r="93" ht="12.75"/>
    <row r="94" ht="12.75"/>
    <row r="95" ht="12.75"/>
    <row r="96" ht="12.75"/>
    <row r="97" ht="12.75"/>
    <row r="98" ht="12.75"/>
    <row r="99" ht="12.75"/>
    <row r="100" ht="12.75"/>
    <row r="101" ht="12.75"/>
    <row r="102" ht="12.75"/>
    <row r="103" ht="12.75"/>
    <row r="104" ht="12.75"/>
  </sheetData>
  <mergeCells count="20">
    <mergeCell ref="B63:E63"/>
    <mergeCell ref="F64:G64"/>
    <mergeCell ref="C64:E64"/>
    <mergeCell ref="H64:J64"/>
    <mergeCell ref="J80:K82"/>
    <mergeCell ref="F84:G85"/>
    <mergeCell ref="F63:G63"/>
    <mergeCell ref="H63:J63"/>
    <mergeCell ref="F10:G11"/>
    <mergeCell ref="J14:K16"/>
    <mergeCell ref="F18:G19"/>
    <mergeCell ref="F76:G77"/>
    <mergeCell ref="L21:M24"/>
    <mergeCell ref="F65:G65"/>
    <mergeCell ref="J52:K54"/>
    <mergeCell ref="F56:G57"/>
    <mergeCell ref="F26:G27"/>
    <mergeCell ref="J30:K32"/>
    <mergeCell ref="F34:G35"/>
    <mergeCell ref="F48:G49"/>
  </mergeCells>
  <conditionalFormatting sqref="H11 H35 H27 H19 H57 H49">
    <cfRule type="expression" priority="1" dxfId="1" stopIfTrue="1">
      <formula>AND($N$2="CU",H11="Umpire")</formula>
    </cfRule>
    <cfRule type="expression" priority="2" dxfId="2" stopIfTrue="1">
      <formula>AND($N$2="CU",H11&lt;&gt;"Umpire",I11&lt;&gt;"")</formula>
    </cfRule>
    <cfRule type="expression" priority="3" dxfId="3" stopIfTrue="1">
      <formula>AND($N$2="CU",H11&lt;&gt;"Umpire")</formula>
    </cfRule>
  </conditionalFormatting>
  <conditionalFormatting sqref="L14 L30 N22 J10 J18 J26 J34 L52 J48 J56 L80 J76 J84">
    <cfRule type="expression" priority="4" dxfId="0" stopIfTrue="1">
      <formula>I11="as"</formula>
    </cfRule>
    <cfRule type="expression" priority="5" dxfId="0" stopIfTrue="1">
      <formula>I11="bs"</formula>
    </cfRule>
  </conditionalFormatting>
  <conditionalFormatting sqref="L15 L31 N23 J11 J19 J27 J35 L53 J49 J57 L81 J77 J85">
    <cfRule type="expression" priority="6" dxfId="0" stopIfTrue="1">
      <formula>I11="as"</formula>
    </cfRule>
    <cfRule type="expression" priority="7" dxfId="0" stopIfTrue="1">
      <formula>I11="bs"</formula>
    </cfRule>
  </conditionalFormatting>
  <conditionalFormatting sqref="H77 H85">
    <cfRule type="expression" priority="8" dxfId="1" stopIfTrue="1">
      <formula>AND($N$7="CU",H77="Umpire")</formula>
    </cfRule>
    <cfRule type="expression" priority="9" dxfId="2" stopIfTrue="1">
      <formula>AND($N$7="CU",H77&lt;&gt;"Umpire",I77&lt;&gt;"")</formula>
    </cfRule>
    <cfRule type="expression" priority="10" dxfId="3" stopIfTrue="1">
      <formula>AND($N$7="CU",H77&lt;&gt;"Umpire")</formula>
    </cfRule>
  </conditionalFormatting>
  <conditionalFormatting sqref="B8 B12 B16 B20 B24 B28 B32 B36 B46 B50 B54 B58 B74 B78 B82 B86">
    <cfRule type="cellIs" priority="11" dxfId="6" operator="equal" stopIfTrue="1">
      <formula>"DA"</formula>
    </cfRule>
  </conditionalFormatting>
  <conditionalFormatting sqref="I11 I19 I27 I35 I49 I57">
    <cfRule type="expression" priority="12" dxfId="7" stopIfTrue="1">
      <formula>$N$2="CU"</formula>
    </cfRule>
  </conditionalFormatting>
  <conditionalFormatting sqref="E8 E12 E16 E20 E24 E28 E32 E36 E46 E50 E54 E58 E74 E78 E82 E86">
    <cfRule type="cellIs" priority="13" dxfId="5" operator="equal" stopIfTrue="1">
      <formula>"Bye"</formula>
    </cfRule>
  </conditionalFormatting>
  <conditionalFormatting sqref="D8 D12 D16 D20 D24 D28 D32 D36 D46 D50 D54 D58 D74 D78 D82 D86">
    <cfRule type="cellIs" priority="14" dxfId="8" operator="lessThan" stopIfTrue="1">
      <formula>5</formula>
    </cfRule>
  </conditionalFormatting>
  <conditionalFormatting sqref="I77 I85">
    <cfRule type="expression" priority="15" dxfId="7" stopIfTrue="1">
      <formula>$N$7="CU"</formula>
    </cfRule>
  </conditionalFormatting>
  <dataValidations count="2">
    <dataValidation type="list" allowBlank="1" showInputMessage="1" sqref="L21 J30 H57 J52 J14 H35 H27 H19 H11 H49">
      <formula1>$T$8:$T$17</formula1>
    </dataValidation>
    <dataValidation type="list" allowBlank="1" showInputMessage="1" sqref="J80 H85 H77">
      <formula1>$T$13:$T$22</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T81"/>
  <sheetViews>
    <sheetView showGridLines="0" workbookViewId="0" topLeftCell="A19">
      <selection activeCell="Q55" sqref="Q55"/>
    </sheetView>
  </sheetViews>
  <sheetFormatPr defaultColWidth="9.00390625" defaultRowHeight="16.5"/>
  <cols>
    <col min="1" max="1" width="1.875" style="2" customWidth="1"/>
    <col min="2" max="3" width="2.875" style="2" customWidth="1"/>
    <col min="4" max="4" width="0.74609375" style="2" customWidth="1"/>
    <col min="5" max="5" width="8.375" style="2" customWidth="1"/>
    <col min="6" max="7" width="8.125" style="2" customWidth="1"/>
    <col min="8" max="8" width="4.75390625" style="2" customWidth="1"/>
    <col min="9" max="9" width="0.5" style="3" customWidth="1"/>
    <col min="10" max="10" width="9.00390625" style="2" customWidth="1"/>
    <col min="11" max="11" width="9.00390625" style="3" customWidth="1"/>
    <col min="12" max="12" width="9.00390625" style="2" customWidth="1"/>
    <col min="13" max="13" width="1.4921875" style="4" customWidth="1"/>
    <col min="14" max="14" width="9.375" style="2" customWidth="1"/>
    <col min="15" max="15" width="1.4921875" style="3" customWidth="1"/>
    <col min="16" max="16" width="9.375" style="2" customWidth="1"/>
    <col min="17" max="17" width="1.4921875" style="4" customWidth="1"/>
    <col min="18" max="18" width="8.00390625" style="2" hidden="1" customWidth="1"/>
    <col min="19" max="19" width="7.625" style="2" customWidth="1"/>
    <col min="20" max="20" width="8.00390625" style="2" hidden="1" customWidth="1"/>
    <col min="21" max="16384" width="9.00390625" style="2" customWidth="1"/>
  </cols>
  <sheetData>
    <row r="1" spans="1:17" ht="15.75" customHeight="1">
      <c r="A1" s="109" t="s">
        <v>598</v>
      </c>
      <c r="J1" s="141"/>
      <c r="K1" s="256"/>
      <c r="L1" s="141"/>
      <c r="M1" s="141"/>
      <c r="N1" s="141"/>
      <c r="O1" s="256"/>
      <c r="P1" s="141"/>
      <c r="Q1" s="141"/>
    </row>
    <row r="2" spans="1:17" s="114" customFormat="1" ht="12.75" customHeight="1">
      <c r="A2" s="5" t="str">
        <f>'[4]Week SetUp'!$A$6</f>
        <v>99年宏凱盃</v>
      </c>
      <c r="I2" s="144"/>
      <c r="J2" s="145"/>
      <c r="K2" s="257"/>
      <c r="L2" s="145"/>
      <c r="M2" s="257"/>
      <c r="N2" s="257"/>
      <c r="O2" s="257"/>
      <c r="P2" s="147"/>
      <c r="Q2" s="147"/>
    </row>
    <row r="3" spans="1:17" s="118" customFormat="1" ht="12.75" customHeight="1">
      <c r="A3" s="14" t="str">
        <f>'[4]Week SetUp'!$A$8</f>
        <v>全國壯年網球排名錦標賽</v>
      </c>
      <c r="B3" s="149"/>
      <c r="F3" s="116"/>
      <c r="I3" s="150"/>
      <c r="J3" s="145"/>
      <c r="K3" s="152"/>
      <c r="L3" s="145"/>
      <c r="M3" s="152"/>
      <c r="N3" s="152"/>
      <c r="O3" s="152"/>
      <c r="P3" s="152"/>
      <c r="Q3" s="152"/>
    </row>
    <row r="4" spans="1:17" s="24" customFormat="1" ht="10.5" customHeight="1">
      <c r="A4" s="153" t="s">
        <v>2</v>
      </c>
      <c r="B4" s="153"/>
      <c r="C4" s="153"/>
      <c r="D4" s="153"/>
      <c r="E4" s="154"/>
      <c r="F4" s="153" t="s">
        <v>3</v>
      </c>
      <c r="G4" s="154"/>
      <c r="H4" s="153"/>
      <c r="I4" s="155"/>
      <c r="J4" s="19"/>
      <c r="K4" s="20"/>
      <c r="L4" s="156"/>
      <c r="M4" s="160"/>
      <c r="N4" s="158"/>
      <c r="O4" s="158"/>
      <c r="P4" s="160"/>
      <c r="Q4" s="258" t="s">
        <v>4</v>
      </c>
    </row>
    <row r="5" spans="1:17" s="32" customFormat="1" ht="11.25" customHeight="1" thickBot="1">
      <c r="A5" s="25" t="str">
        <f>'[4]Week SetUp'!$A$10</f>
        <v>2010/11/13-15</v>
      </c>
      <c r="B5" s="25"/>
      <c r="C5" s="25"/>
      <c r="D5" s="162"/>
      <c r="E5" s="162"/>
      <c r="F5" s="26" t="str">
        <f>'[4]Week SetUp'!$C$10</f>
        <v>台中市</v>
      </c>
      <c r="G5" s="163"/>
      <c r="H5" s="162"/>
      <c r="I5" s="164"/>
      <c r="J5" s="29"/>
      <c r="K5" s="26"/>
      <c r="L5" s="259"/>
      <c r="M5" s="167"/>
      <c r="N5" s="167"/>
      <c r="O5" s="167"/>
      <c r="P5" s="167"/>
      <c r="Q5" s="260" t="str">
        <f>'[4]Week SetUp'!$E$10</f>
        <v>王正松</v>
      </c>
    </row>
    <row r="6" spans="1:17" s="37" customFormat="1" ht="9.75">
      <c r="A6" s="168"/>
      <c r="B6" s="169" t="s">
        <v>5</v>
      </c>
      <c r="C6" s="170" t="s">
        <v>6</v>
      </c>
      <c r="D6" s="169"/>
      <c r="E6" s="171" t="s">
        <v>7</v>
      </c>
      <c r="F6" s="171"/>
      <c r="G6" s="154"/>
      <c r="H6" s="171"/>
      <c r="I6" s="172"/>
      <c r="J6" s="170" t="s">
        <v>9</v>
      </c>
      <c r="K6" s="170"/>
      <c r="L6" s="170" t="s">
        <v>10</v>
      </c>
      <c r="M6" s="170"/>
      <c r="N6" s="170" t="s">
        <v>11</v>
      </c>
      <c r="O6" s="170"/>
      <c r="P6" s="170"/>
      <c r="Q6" s="160"/>
    </row>
    <row r="7" spans="1:17" s="37" customFormat="1" ht="3.75" customHeight="1" thickBot="1">
      <c r="A7" s="174"/>
      <c r="B7" s="175"/>
      <c r="C7" s="40"/>
      <c r="D7" s="175"/>
      <c r="E7" s="176"/>
      <c r="F7" s="176"/>
      <c r="G7" s="177"/>
      <c r="H7" s="176"/>
      <c r="I7" s="178"/>
      <c r="J7" s="40"/>
      <c r="K7" s="40"/>
      <c r="L7" s="40"/>
      <c r="M7" s="40"/>
      <c r="N7" s="40"/>
      <c r="O7" s="40"/>
      <c r="P7" s="40"/>
      <c r="Q7" s="261"/>
    </row>
    <row r="8" spans="1:20" s="186" customFormat="1" ht="12.75" customHeight="1">
      <c r="A8" s="181">
        <v>1</v>
      </c>
      <c r="B8" s="46" t="s">
        <v>12</v>
      </c>
      <c r="C8" s="46">
        <f>IF($D8="","",VLOOKUP($D8,'[4]女雙 Prep'!$A$7:$V$22,21))</f>
        <v>2</v>
      </c>
      <c r="D8" s="47">
        <v>1</v>
      </c>
      <c r="E8" s="48" t="str">
        <f>UPPER(IF($D8="","",VLOOKUP($D8,'[4]女雙 Prep'!$A$7:$V$22,2)))</f>
        <v>楊金善</v>
      </c>
      <c r="F8" s="46"/>
      <c r="G8" s="75"/>
      <c r="H8" s="46" t="str">
        <f>IF($D8="","",VLOOKUP($D8,'[4]女雙 Prep'!$A$7:$V$22,4))</f>
        <v>桃園縣</v>
      </c>
      <c r="I8" s="182"/>
      <c r="J8" s="183"/>
      <c r="K8" s="183"/>
      <c r="L8" s="183"/>
      <c r="M8" s="185" t="s">
        <v>237</v>
      </c>
      <c r="N8" s="183"/>
      <c r="O8" s="183"/>
      <c r="P8" s="183"/>
      <c r="Q8" s="52"/>
      <c r="R8" s="185"/>
      <c r="T8" s="58" t="e">
        <f>#REF!</f>
        <v>#REF!</v>
      </c>
    </row>
    <row r="9" spans="1:20" s="186" customFormat="1" ht="12.75" customHeight="1">
      <c r="A9" s="181"/>
      <c r="B9" s="95"/>
      <c r="C9" s="95"/>
      <c r="D9" s="95"/>
      <c r="E9" s="48" t="str">
        <f>UPPER(IF($D8="","",VLOOKUP($D8,'[4]女雙 Prep'!$A$7:$V$22,7)))</f>
        <v>王月嬌</v>
      </c>
      <c r="F9" s="46"/>
      <c r="G9" s="75"/>
      <c r="H9" s="46"/>
      <c r="I9" s="225"/>
      <c r="J9" s="77">
        <f>IF(I9="a",E8,IF(I9="b",E10,""))</f>
      </c>
      <c r="K9" s="77"/>
      <c r="L9" s="183"/>
      <c r="M9" s="183"/>
      <c r="N9" s="183"/>
      <c r="O9" s="183"/>
      <c r="P9" s="183"/>
      <c r="Q9" s="52"/>
      <c r="R9" s="185"/>
      <c r="T9" s="64" t="e">
        <f>#REF!</f>
        <v>#REF!</v>
      </c>
    </row>
    <row r="10" spans="1:20" s="186" customFormat="1" ht="7.5" customHeight="1">
      <c r="A10" s="181"/>
      <c r="B10" s="95"/>
      <c r="C10" s="95"/>
      <c r="D10" s="95"/>
      <c r="E10" s="140"/>
      <c r="F10" s="280"/>
      <c r="G10" s="280"/>
      <c r="H10" s="77"/>
      <c r="I10" s="189"/>
      <c r="J10" s="262">
        <f>UPPER(IF(OR(I11="a",I11="as"),E8,IF(OR(I11="b",I11="bs"),E12,)))</f>
      </c>
      <c r="K10" s="98"/>
      <c r="L10" s="183"/>
      <c r="M10" s="183"/>
      <c r="N10" s="183"/>
      <c r="O10" s="183"/>
      <c r="P10" s="183"/>
      <c r="Q10" s="52"/>
      <c r="R10" s="185"/>
      <c r="T10" s="64" t="e">
        <f>#REF!</f>
        <v>#REF!</v>
      </c>
    </row>
    <row r="11" spans="1:20" s="186" customFormat="1" ht="7.5" customHeight="1">
      <c r="A11" s="181"/>
      <c r="B11" s="59"/>
      <c r="C11" s="59"/>
      <c r="D11" s="59"/>
      <c r="E11" s="192"/>
      <c r="F11" s="282"/>
      <c r="G11" s="282"/>
      <c r="H11" s="61" t="s">
        <v>13</v>
      </c>
      <c r="I11" s="226"/>
      <c r="J11" s="263">
        <f>UPPER(IF(OR(I11="a",I11="as"),E9,IF(OR(I11="b",I11="bs"),E13,)))</f>
      </c>
      <c r="K11" s="264"/>
      <c r="L11" s="77"/>
      <c r="M11" s="77"/>
      <c r="N11" s="183"/>
      <c r="O11" s="183"/>
      <c r="P11" s="183"/>
      <c r="Q11" s="52"/>
      <c r="R11" s="185"/>
      <c r="T11" s="64" t="e">
        <f>#REF!</f>
        <v>#REF!</v>
      </c>
    </row>
    <row r="12" spans="1:20" s="186" customFormat="1" ht="12.75" customHeight="1">
      <c r="A12" s="181">
        <v>2</v>
      </c>
      <c r="B12" s="46">
        <f>IF($D12="","",VLOOKUP($D12,'[4]女雙 Prep'!$A$7:$V$22,20))</f>
      </c>
      <c r="C12" s="46">
        <f>IF($D12="","",VLOOKUP($D12,'[4]女雙 Prep'!$A$7:$V$22,21))</f>
      </c>
      <c r="D12" s="47"/>
      <c r="E12" s="48" t="s">
        <v>25</v>
      </c>
      <c r="F12" s="46">
        <f>IF($D12="","",VLOOKUP($D12,'[4]女雙 Prep'!$A$7:$V$22,3))</f>
      </c>
      <c r="G12" s="75"/>
      <c r="H12" s="46">
        <f>IF($D12="","",VLOOKUP($D12,'[4]女雙 Prep'!$A$7:$V$22,4))</f>
      </c>
      <c r="I12" s="196"/>
      <c r="J12" s="77"/>
      <c r="K12" s="265"/>
      <c r="L12" s="98"/>
      <c r="M12" s="98"/>
      <c r="N12" s="183"/>
      <c r="O12" s="183"/>
      <c r="P12" s="183"/>
      <c r="Q12" s="52"/>
      <c r="R12" s="185"/>
      <c r="T12" s="64" t="e">
        <f>#REF!</f>
        <v>#REF!</v>
      </c>
    </row>
    <row r="13" spans="1:20" s="186" customFormat="1" ht="12.75" customHeight="1">
      <c r="A13" s="181"/>
      <c r="B13" s="95"/>
      <c r="C13" s="95"/>
      <c r="D13" s="95"/>
      <c r="E13" s="48" t="s">
        <v>25</v>
      </c>
      <c r="F13" s="46">
        <f>IF($D12="","",VLOOKUP($D12,'[4]女雙 Prep'!$A$7:$V$22,8))</f>
      </c>
      <c r="G13" s="75"/>
      <c r="H13" s="46">
        <f>IF($D12="","",VLOOKUP($D12,'[4]女雙 Prep'!$A$7:$V$22,9))</f>
      </c>
      <c r="I13" s="225"/>
      <c r="J13" s="77"/>
      <c r="K13" s="265"/>
      <c r="L13" s="77"/>
      <c r="M13" s="266"/>
      <c r="N13" s="183"/>
      <c r="O13" s="183"/>
      <c r="P13" s="183"/>
      <c r="Q13" s="52"/>
      <c r="R13" s="185"/>
      <c r="T13" s="64" t="e">
        <f>#REF!</f>
        <v>#REF!</v>
      </c>
    </row>
    <row r="14" spans="1:20" s="186" customFormat="1" ht="3.75" customHeight="1">
      <c r="A14" s="181"/>
      <c r="B14" s="95"/>
      <c r="C14" s="95"/>
      <c r="D14" s="200"/>
      <c r="E14" s="140"/>
      <c r="F14" s="77"/>
      <c r="G14" s="76"/>
      <c r="H14" s="77"/>
      <c r="I14" s="201"/>
      <c r="J14" s="306" t="s">
        <v>576</v>
      </c>
      <c r="K14" s="307"/>
      <c r="L14" s="262">
        <f>UPPER(IF(OR(K15="a",K15="as"),J10,IF(OR(K15="b",K15="bs"),J18,)))</f>
      </c>
      <c r="M14" s="77"/>
      <c r="N14" s="183"/>
      <c r="O14" s="183"/>
      <c r="P14" s="183"/>
      <c r="Q14" s="52"/>
      <c r="R14" s="185"/>
      <c r="T14" s="64" t="e">
        <f>#REF!</f>
        <v>#REF!</v>
      </c>
    </row>
    <row r="15" spans="1:20" s="186" customFormat="1" ht="3.75" customHeight="1">
      <c r="A15" s="181"/>
      <c r="B15" s="59"/>
      <c r="C15" s="59"/>
      <c r="D15" s="69"/>
      <c r="E15" s="192"/>
      <c r="F15" s="183"/>
      <c r="G15" s="203"/>
      <c r="H15" s="183"/>
      <c r="I15" s="204"/>
      <c r="J15" s="306"/>
      <c r="K15" s="307"/>
      <c r="L15" s="263">
        <f>UPPER(IF(OR(K15="a",K15="as"),J11,IF(OR(K15="b",K15="bs"),J19,)))</f>
      </c>
      <c r="M15" s="264"/>
      <c r="N15" s="77"/>
      <c r="O15" s="77"/>
      <c r="P15" s="183"/>
      <c r="Q15" s="52"/>
      <c r="R15" s="185"/>
      <c r="T15" s="64" t="e">
        <f>#REF!</f>
        <v>#REF!</v>
      </c>
    </row>
    <row r="16" spans="1:20" s="186" customFormat="1" ht="12.75" customHeight="1">
      <c r="A16" s="181">
        <v>3</v>
      </c>
      <c r="B16" s="46"/>
      <c r="C16" s="46"/>
      <c r="D16" s="47">
        <v>4</v>
      </c>
      <c r="E16" s="48" t="str">
        <f>UPPER(IF($D16="","",VLOOKUP($D16,'[4]女雙 Prep'!$A$7:$V$22,2)))</f>
        <v>謝月里</v>
      </c>
      <c r="F16" s="46"/>
      <c r="G16" s="75"/>
      <c r="H16" s="46" t="str">
        <f>IF($D16="","",VLOOKUP($D16,'[4]女雙 Prep'!$A$7:$V$22,4))</f>
        <v>台中市</v>
      </c>
      <c r="I16" s="182"/>
      <c r="J16" s="306"/>
      <c r="K16" s="307"/>
      <c r="L16" s="183"/>
      <c r="M16" s="265"/>
      <c r="N16" s="98"/>
      <c r="O16" s="77"/>
      <c r="P16" s="183"/>
      <c r="Q16" s="52"/>
      <c r="R16" s="185"/>
      <c r="T16" s="64" t="e">
        <f>#REF!</f>
        <v>#REF!</v>
      </c>
    </row>
    <row r="17" spans="1:20" s="186" customFormat="1" ht="12.75" customHeight="1" thickBot="1">
      <c r="A17" s="181"/>
      <c r="B17" s="95"/>
      <c r="C17" s="95"/>
      <c r="D17" s="95"/>
      <c r="E17" s="48" t="str">
        <f>UPPER(IF($D16="","",VLOOKUP($D16,'[4]女雙 Prep'!$A$7:$V$22,7)))</f>
        <v>張美芳</v>
      </c>
      <c r="F17" s="46"/>
      <c r="G17" s="75"/>
      <c r="H17" s="46" t="str">
        <f>IF($D16="","",VLOOKUP($D16,'[4]女雙 Prep'!$A$7:$V$22,9))</f>
        <v>台中市</v>
      </c>
      <c r="I17" s="225"/>
      <c r="J17" s="77">
        <f>IF(I17="a",E16,IF(I17="b",E18,""))</f>
      </c>
      <c r="K17" s="265"/>
      <c r="L17" s="183"/>
      <c r="M17" s="265"/>
      <c r="N17" s="77"/>
      <c r="O17" s="77"/>
      <c r="P17" s="183"/>
      <c r="Q17" s="52"/>
      <c r="R17" s="185"/>
      <c r="T17" s="84" t="e">
        <f>#REF!</f>
        <v>#REF!</v>
      </c>
    </row>
    <row r="18" spans="1:18" s="186" customFormat="1" ht="7.5" customHeight="1">
      <c r="A18" s="181"/>
      <c r="B18" s="95"/>
      <c r="C18" s="95"/>
      <c r="D18" s="200"/>
      <c r="E18" s="140"/>
      <c r="F18" s="280" t="s">
        <v>573</v>
      </c>
      <c r="G18" s="280"/>
      <c r="H18" s="77"/>
      <c r="I18" s="189"/>
      <c r="J18" s="262">
        <f>UPPER(IF(OR(I19="a",I19="as"),E16,IF(OR(I19="b",I19="bs"),E20,)))</f>
      </c>
      <c r="K18" s="267"/>
      <c r="L18" s="183"/>
      <c r="M18" s="265"/>
      <c r="N18" s="77"/>
      <c r="O18" s="77"/>
      <c r="P18" s="183"/>
      <c r="Q18" s="52"/>
      <c r="R18" s="185"/>
    </row>
    <row r="19" spans="1:18" s="186" customFormat="1" ht="7.5" customHeight="1">
      <c r="A19" s="181"/>
      <c r="B19" s="59"/>
      <c r="C19" s="59"/>
      <c r="D19" s="69"/>
      <c r="E19" s="192"/>
      <c r="F19" s="282"/>
      <c r="G19" s="282"/>
      <c r="H19" s="61" t="s">
        <v>13</v>
      </c>
      <c r="I19" s="226"/>
      <c r="J19" s="263">
        <f>UPPER(IF(OR(I19="a",I19="as"),E17,IF(OR(I19="b",I19="bs"),E21,)))</f>
      </c>
      <c r="K19" s="268"/>
      <c r="L19" s="77"/>
      <c r="M19" s="265"/>
      <c r="N19" s="77"/>
      <c r="O19" s="77"/>
      <c r="P19" s="183"/>
      <c r="Q19" s="52"/>
      <c r="R19" s="185"/>
    </row>
    <row r="20" spans="1:18" s="186" customFormat="1" ht="12.75" customHeight="1">
      <c r="A20" s="181">
        <v>4</v>
      </c>
      <c r="B20" s="46"/>
      <c r="C20" s="46"/>
      <c r="D20" s="47">
        <v>6</v>
      </c>
      <c r="E20" s="48" t="str">
        <f>UPPER(IF($D20="","",VLOOKUP($D20,'[4]女雙 Prep'!$A$7:$V$22,2)))</f>
        <v>蘇秀子</v>
      </c>
      <c r="F20" s="46"/>
      <c r="G20" s="75"/>
      <c r="H20" s="46" t="str">
        <f>IF($D20="","",VLOOKUP($D20,'[4]女雙 Prep'!$A$7:$V$22,4))</f>
        <v>高雄市</v>
      </c>
      <c r="I20" s="196"/>
      <c r="J20" s="77"/>
      <c r="K20" s="77"/>
      <c r="L20" s="98"/>
      <c r="M20" s="267"/>
      <c r="N20" s="77"/>
      <c r="O20" s="77"/>
      <c r="P20" s="183"/>
      <c r="Q20" s="52"/>
      <c r="R20" s="185"/>
    </row>
    <row r="21" spans="1:18" s="186" customFormat="1" ht="12.75" customHeight="1">
      <c r="A21" s="181"/>
      <c r="B21" s="95"/>
      <c r="C21" s="95"/>
      <c r="D21" s="95"/>
      <c r="E21" s="48" t="str">
        <f>UPPER(IF($D20="","",VLOOKUP($D20,'[4]女雙 Prep'!$A$7:$V$22,7)))</f>
        <v>鄭足足</v>
      </c>
      <c r="F21" s="46"/>
      <c r="G21" s="75"/>
      <c r="H21" s="46" t="str">
        <f>IF($D20="","",VLOOKUP($D20,'[4]女雙 Prep'!$A$7:$V$22,9))</f>
        <v>高雄市</v>
      </c>
      <c r="I21" s="225"/>
      <c r="J21" s="77"/>
      <c r="K21" s="77"/>
      <c r="L21" s="77"/>
      <c r="M21" s="269"/>
      <c r="N21" s="77"/>
      <c r="O21" s="77"/>
      <c r="P21" s="183"/>
      <c r="Q21" s="52"/>
      <c r="R21" s="185"/>
    </row>
    <row r="22" spans="1:18" s="186" customFormat="1" ht="3.75" customHeight="1">
      <c r="A22" s="181"/>
      <c r="B22" s="95"/>
      <c r="C22" s="95"/>
      <c r="D22" s="95"/>
      <c r="E22" s="140"/>
      <c r="F22" s="77"/>
      <c r="G22" s="76"/>
      <c r="H22" s="77"/>
      <c r="I22" s="201"/>
      <c r="J22" s="183"/>
      <c r="K22" s="306" t="s">
        <v>578</v>
      </c>
      <c r="L22" s="306"/>
      <c r="M22" s="307"/>
      <c r="N22" s="262">
        <f>UPPER(IF(OR(M23="a",M23="as"),L14,IF(OR(M23="b",M23="bs"),L30,)))</f>
      </c>
      <c r="O22" s="77"/>
      <c r="P22" s="183"/>
      <c r="Q22" s="52"/>
      <c r="R22" s="185"/>
    </row>
    <row r="23" spans="1:18" s="186" customFormat="1" ht="3.75" customHeight="1">
      <c r="A23" s="181"/>
      <c r="B23" s="59"/>
      <c r="C23" s="59"/>
      <c r="D23" s="59"/>
      <c r="E23" s="192"/>
      <c r="F23" s="183"/>
      <c r="G23" s="203"/>
      <c r="H23" s="183"/>
      <c r="I23" s="204"/>
      <c r="J23" s="183"/>
      <c r="K23" s="306"/>
      <c r="L23" s="306"/>
      <c r="M23" s="307"/>
      <c r="N23" s="263">
        <f>UPPER(IF(OR(M23="a",M23="as"),L15,IF(OR(M23="b",M23="bs"),L31,)))</f>
      </c>
      <c r="O23" s="264"/>
      <c r="P23" s="77"/>
      <c r="Q23" s="101"/>
      <c r="R23" s="185"/>
    </row>
    <row r="24" spans="1:18" s="186" customFormat="1" ht="12.75" customHeight="1">
      <c r="A24" s="181">
        <v>5</v>
      </c>
      <c r="B24" s="46"/>
      <c r="C24" s="46"/>
      <c r="D24" s="47">
        <v>7</v>
      </c>
      <c r="E24" s="48" t="str">
        <f>UPPER(IF($D24="","",VLOOKUP($D24,'[4]女雙 Prep'!$A$7:$V$22,2)))</f>
        <v>陳惠英</v>
      </c>
      <c r="F24" s="46"/>
      <c r="G24" s="75"/>
      <c r="H24" s="46" t="str">
        <f>IF($D24="","",VLOOKUP($D24,'[4]女雙 Prep'!$A$7:$V$22,4))</f>
        <v>台中市</v>
      </c>
      <c r="I24" s="182"/>
      <c r="J24" s="183"/>
      <c r="K24" s="306"/>
      <c r="L24" s="306"/>
      <c r="M24" s="307"/>
      <c r="N24" s="183"/>
      <c r="O24" s="77"/>
      <c r="P24" s="77"/>
      <c r="Q24" s="101"/>
      <c r="R24" s="185"/>
    </row>
    <row r="25" spans="1:18" s="186" customFormat="1" ht="12.75" customHeight="1">
      <c r="A25" s="181"/>
      <c r="B25" s="95"/>
      <c r="C25" s="95"/>
      <c r="D25" s="95"/>
      <c r="E25" s="48" t="str">
        <f>UPPER(IF($D24="","",VLOOKUP($D24,'[4]女雙 Prep'!$A$7:$V$22,7)))</f>
        <v>黃怡甄</v>
      </c>
      <c r="F25" s="46"/>
      <c r="G25" s="75"/>
      <c r="H25" s="46" t="str">
        <f>IF($D24="","",VLOOKUP($D24,'[4]女雙 Prep'!$A$7:$V$22,9))</f>
        <v>台中市</v>
      </c>
      <c r="I25" s="225"/>
      <c r="J25" s="77">
        <f>IF(I25="a",E24,IF(I25="b",E26,""))</f>
      </c>
      <c r="K25" s="77"/>
      <c r="L25" s="183"/>
      <c r="M25" s="265"/>
      <c r="N25" s="183"/>
      <c r="O25" s="77"/>
      <c r="P25" s="77"/>
      <c r="Q25" s="101"/>
      <c r="R25" s="185"/>
    </row>
    <row r="26" spans="1:18" s="186" customFormat="1" ht="7.5" customHeight="1">
      <c r="A26" s="181"/>
      <c r="B26" s="95"/>
      <c r="C26" s="95"/>
      <c r="D26" s="95"/>
      <c r="E26" s="140"/>
      <c r="F26" s="280" t="s">
        <v>574</v>
      </c>
      <c r="G26" s="280"/>
      <c r="H26" s="77"/>
      <c r="I26" s="189"/>
      <c r="J26" s="262">
        <f>UPPER(IF(OR(I27="a",I27="as"),E24,IF(OR(I27="b",I27="bs"),E28,)))</f>
      </c>
      <c r="K26" s="98"/>
      <c r="L26" s="183"/>
      <c r="M26" s="265"/>
      <c r="N26" s="183"/>
      <c r="O26" s="77"/>
      <c r="P26" s="77"/>
      <c r="Q26" s="101"/>
      <c r="R26" s="185"/>
    </row>
    <row r="27" spans="1:18" s="186" customFormat="1" ht="7.5" customHeight="1">
      <c r="A27" s="181"/>
      <c r="B27" s="59"/>
      <c r="C27" s="59"/>
      <c r="D27" s="59"/>
      <c r="E27" s="192"/>
      <c r="F27" s="282"/>
      <c r="G27" s="282"/>
      <c r="H27" s="61" t="s">
        <v>13</v>
      </c>
      <c r="I27" s="226"/>
      <c r="J27" s="263">
        <f>UPPER(IF(OR(I27="a",I27="as"),E25,IF(OR(I27="b",I27="bs"),E29,)))</f>
      </c>
      <c r="K27" s="264"/>
      <c r="L27" s="77"/>
      <c r="M27" s="265"/>
      <c r="N27" s="183"/>
      <c r="O27" s="77"/>
      <c r="P27" s="77"/>
      <c r="Q27" s="101"/>
      <c r="R27" s="185"/>
    </row>
    <row r="28" spans="1:18" s="186" customFormat="1" ht="12.75" customHeight="1">
      <c r="A28" s="181">
        <v>6</v>
      </c>
      <c r="B28" s="46"/>
      <c r="C28" s="46"/>
      <c r="D28" s="47">
        <v>3</v>
      </c>
      <c r="E28" s="48" t="str">
        <f>UPPER(IF($D28="","",VLOOKUP($D28,'[4]女雙 Prep'!$A$7:$V$22,2)))</f>
        <v>陳秀娥</v>
      </c>
      <c r="F28" s="46"/>
      <c r="G28" s="75"/>
      <c r="H28" s="46" t="str">
        <f>IF($D28="","",VLOOKUP($D28,'[4]女雙 Prep'!$A$7:$V$22,4))</f>
        <v>台中縣</v>
      </c>
      <c r="I28" s="196"/>
      <c r="J28" s="77"/>
      <c r="K28" s="265"/>
      <c r="L28" s="98"/>
      <c r="M28" s="267"/>
      <c r="N28" s="183"/>
      <c r="O28" s="77"/>
      <c r="P28" s="77"/>
      <c r="Q28" s="101"/>
      <c r="R28" s="185"/>
    </row>
    <row r="29" spans="1:18" s="186" customFormat="1" ht="12.75" customHeight="1">
      <c r="A29" s="181"/>
      <c r="B29" s="95"/>
      <c r="C29" s="95"/>
      <c r="D29" s="95"/>
      <c r="E29" s="48" t="str">
        <f>UPPER(IF($D28="","",VLOOKUP($D28,'[4]女雙 Prep'!$A$7:$V$22,7)))</f>
        <v>盧美麗</v>
      </c>
      <c r="F29" s="46"/>
      <c r="G29" s="75"/>
      <c r="H29" s="46" t="str">
        <f>IF($D28="","",VLOOKUP($D28,'[4]女雙 Prep'!$A$7:$V$22,9))</f>
        <v>台中縣</v>
      </c>
      <c r="I29" s="225"/>
      <c r="J29" s="77"/>
      <c r="K29" s="265"/>
      <c r="L29" s="77"/>
      <c r="M29" s="269"/>
      <c r="N29" s="183"/>
      <c r="O29" s="77"/>
      <c r="P29" s="77"/>
      <c r="Q29" s="101"/>
      <c r="R29" s="185"/>
    </row>
    <row r="30" spans="1:18" s="186" customFormat="1" ht="3.75" customHeight="1">
      <c r="A30" s="181"/>
      <c r="B30" s="95"/>
      <c r="C30" s="95"/>
      <c r="D30" s="200"/>
      <c r="E30" s="140"/>
      <c r="F30" s="77"/>
      <c r="G30" s="76"/>
      <c r="H30" s="77"/>
      <c r="I30" s="201"/>
      <c r="J30" s="306" t="s">
        <v>577</v>
      </c>
      <c r="K30" s="307"/>
      <c r="L30" s="262">
        <f>UPPER(IF(OR(K31="a",K31="as"),J26,IF(OR(K31="b",K31="bs"),J34,)))</f>
      </c>
      <c r="M30" s="265"/>
      <c r="N30" s="183"/>
      <c r="O30" s="77"/>
      <c r="P30" s="77"/>
      <c r="Q30" s="101"/>
      <c r="R30" s="185"/>
    </row>
    <row r="31" spans="1:18" s="186" customFormat="1" ht="3.75" customHeight="1">
      <c r="A31" s="181"/>
      <c r="B31" s="59"/>
      <c r="C31" s="59"/>
      <c r="D31" s="69"/>
      <c r="E31" s="192"/>
      <c r="F31" s="183"/>
      <c r="G31" s="203"/>
      <c r="H31" s="183"/>
      <c r="I31" s="204"/>
      <c r="J31" s="306"/>
      <c r="K31" s="307"/>
      <c r="L31" s="263">
        <f>UPPER(IF(OR(K31="a",K31="as"),J27,IF(OR(K31="b",K31="bs"),J35,)))</f>
      </c>
      <c r="M31" s="268"/>
      <c r="N31" s="77"/>
      <c r="O31" s="77"/>
      <c r="P31" s="77"/>
      <c r="Q31" s="101"/>
      <c r="R31" s="185"/>
    </row>
    <row r="32" spans="1:18" s="186" customFormat="1" ht="12.75" customHeight="1">
      <c r="A32" s="181">
        <v>7</v>
      </c>
      <c r="B32" s="46"/>
      <c r="C32" s="46"/>
      <c r="D32" s="47">
        <v>5</v>
      </c>
      <c r="E32" s="48" t="str">
        <f>UPPER(IF($D32="","",VLOOKUP($D32,'[4]女雙 Prep'!$A$7:$V$22,2)))</f>
        <v>李秀珠</v>
      </c>
      <c r="F32" s="46"/>
      <c r="G32" s="75"/>
      <c r="H32" s="46" t="str">
        <f>IF($D32="","",VLOOKUP($D32,'[4]女雙 Prep'!$A$7:$V$22,4))</f>
        <v>台中縣</v>
      </c>
      <c r="I32" s="182"/>
      <c r="J32" s="306"/>
      <c r="K32" s="307"/>
      <c r="L32" s="183"/>
      <c r="M32" s="92"/>
      <c r="N32" s="98"/>
      <c r="O32" s="77"/>
      <c r="P32" s="77"/>
      <c r="Q32" s="101"/>
      <c r="R32" s="185"/>
    </row>
    <row r="33" spans="1:18" s="186" customFormat="1" ht="12.75" customHeight="1">
      <c r="A33" s="181"/>
      <c r="B33" s="95"/>
      <c r="C33" s="95"/>
      <c r="D33" s="95"/>
      <c r="E33" s="48" t="str">
        <f>UPPER(IF($D32="","",VLOOKUP($D32,'[4]女雙 Prep'!$A$7:$V$22,7)))</f>
        <v>劉淑媛</v>
      </c>
      <c r="F33" s="46"/>
      <c r="G33" s="75"/>
      <c r="H33" s="46" t="str">
        <f>IF($D32="","",VLOOKUP($D32,'[4]女雙 Prep'!$A$7:$V$22,9))</f>
        <v>台中縣</v>
      </c>
      <c r="I33" s="225"/>
      <c r="J33" s="77">
        <f>IF(I33="a",E32,IF(I33="b",E34,""))</f>
      </c>
      <c r="K33" s="265"/>
      <c r="L33" s="183"/>
      <c r="M33" s="77"/>
      <c r="N33" s="77"/>
      <c r="O33" s="77"/>
      <c r="P33" s="77"/>
      <c r="Q33" s="101"/>
      <c r="R33" s="185"/>
    </row>
    <row r="34" spans="1:18" s="186" customFormat="1" ht="7.5" customHeight="1">
      <c r="A34" s="181"/>
      <c r="B34" s="95"/>
      <c r="C34" s="95"/>
      <c r="D34" s="200"/>
      <c r="E34" s="140"/>
      <c r="F34" s="280" t="s">
        <v>575</v>
      </c>
      <c r="G34" s="280"/>
      <c r="H34" s="77"/>
      <c r="I34" s="189"/>
      <c r="J34" s="262">
        <f>UPPER(IF(OR(I35="a",I35="as"),E32,IF(OR(I35="b",I35="bs"),E36,)))</f>
      </c>
      <c r="K34" s="267"/>
      <c r="L34" s="183"/>
      <c r="M34" s="77"/>
      <c r="N34" s="77"/>
      <c r="O34" s="77"/>
      <c r="P34" s="77"/>
      <c r="Q34" s="101"/>
      <c r="R34" s="185"/>
    </row>
    <row r="35" spans="1:18" s="186" customFormat="1" ht="7.5" customHeight="1">
      <c r="A35" s="181"/>
      <c r="B35" s="59"/>
      <c r="C35" s="59"/>
      <c r="D35" s="69"/>
      <c r="E35" s="192"/>
      <c r="F35" s="282"/>
      <c r="G35" s="282"/>
      <c r="H35" s="61" t="s">
        <v>13</v>
      </c>
      <c r="I35" s="226"/>
      <c r="J35" s="263">
        <f>UPPER(IF(OR(I35="a",I35="as"),E33,IF(OR(I35="b",I35="bs"),E37,)))</f>
      </c>
      <c r="K35" s="268"/>
      <c r="L35" s="77"/>
      <c r="M35" s="77"/>
      <c r="N35" s="77"/>
      <c r="O35" s="77"/>
      <c r="P35" s="77"/>
      <c r="Q35" s="101"/>
      <c r="R35" s="185"/>
    </row>
    <row r="36" spans="1:18" s="186" customFormat="1" ht="12.75" customHeight="1">
      <c r="A36" s="181">
        <v>8</v>
      </c>
      <c r="B36" s="46" t="s">
        <v>22</v>
      </c>
      <c r="C36" s="46">
        <f>IF($D36="","",VLOOKUP($D36,'[4]女雙 Prep'!$A$7:$V$22,21))</f>
        <v>10</v>
      </c>
      <c r="D36" s="47">
        <v>2</v>
      </c>
      <c r="E36" s="48" t="str">
        <f>UPPER(IF($D36="","",VLOOKUP($D36,'[4]女雙 Prep'!$A$7:$V$22,2)))</f>
        <v>馮鳳珠</v>
      </c>
      <c r="F36" s="46"/>
      <c r="G36" s="75"/>
      <c r="H36" s="46" t="str">
        <f>IF($D36="","",VLOOKUP($D36,'[4]女雙 Prep'!$A$7:$V$22,4))</f>
        <v>台北縣</v>
      </c>
      <c r="I36" s="196"/>
      <c r="J36" s="77"/>
      <c r="K36" s="77"/>
      <c r="L36" s="98"/>
      <c r="M36" s="98"/>
      <c r="N36" s="77"/>
      <c r="O36" s="77"/>
      <c r="P36" s="77"/>
      <c r="Q36" s="101"/>
      <c r="R36" s="185"/>
    </row>
    <row r="37" spans="1:18" s="186" customFormat="1" ht="12.75" customHeight="1">
      <c r="A37" s="181"/>
      <c r="B37" s="95"/>
      <c r="C37" s="95"/>
      <c r="D37" s="95"/>
      <c r="E37" s="48" t="str">
        <f>UPPER(IF($D36="","",VLOOKUP($D36,'[4]女雙 Prep'!$A$7:$V$22,7)))</f>
        <v>徐孟蘭</v>
      </c>
      <c r="F37" s="46"/>
      <c r="G37" s="75"/>
      <c r="H37" s="46" t="str">
        <f>IF($D36="","",VLOOKUP($D36,'[4]女雙 Prep'!$A$7:$V$22,9))</f>
        <v>台南縣</v>
      </c>
      <c r="I37" s="225"/>
      <c r="J37" s="77"/>
      <c r="K37" s="77"/>
      <c r="L37" s="77"/>
      <c r="M37" s="266"/>
      <c r="N37" s="77"/>
      <c r="O37" s="77"/>
      <c r="P37" s="77"/>
      <c r="Q37" s="101"/>
      <c r="R37" s="185"/>
    </row>
    <row r="38" ht="4.5" customHeight="1"/>
    <row r="39" spans="1:17" ht="15.75" customHeight="1">
      <c r="A39" s="109" t="s">
        <v>599</v>
      </c>
      <c r="J39" s="141"/>
      <c r="K39" s="142"/>
      <c r="L39" s="141"/>
      <c r="M39" s="143"/>
      <c r="N39" s="141"/>
      <c r="O39" s="142"/>
      <c r="P39" s="141"/>
      <c r="Q39" s="143"/>
    </row>
    <row r="40" spans="1:17" s="114" customFormat="1" ht="12.75" customHeight="1">
      <c r="A40" s="5" t="str">
        <f>'[5]Week SetUp'!$A$6</f>
        <v>99年宏凱盃</v>
      </c>
      <c r="I40" s="144"/>
      <c r="J40" s="145"/>
      <c r="K40" s="146"/>
      <c r="L40" s="145"/>
      <c r="M40" s="146"/>
      <c r="N40" s="146"/>
      <c r="O40" s="146"/>
      <c r="P40" s="147"/>
      <c r="Q40" s="148"/>
    </row>
    <row r="41" spans="1:17" s="118" customFormat="1" ht="12.75" customHeight="1">
      <c r="A41" s="14" t="str">
        <f>'[5]Week SetUp'!$A$8</f>
        <v>全國壯年網球排名錦標賽</v>
      </c>
      <c r="B41" s="149"/>
      <c r="F41" s="116"/>
      <c r="I41" s="150"/>
      <c r="J41" s="145"/>
      <c r="K41" s="151"/>
      <c r="L41" s="145"/>
      <c r="M41" s="151"/>
      <c r="N41" s="152"/>
      <c r="O41" s="151"/>
      <c r="P41" s="152"/>
      <c r="Q41" s="151"/>
    </row>
    <row r="42" spans="1:17" s="24" customFormat="1" ht="10.5" customHeight="1">
      <c r="A42" s="153" t="s">
        <v>191</v>
      </c>
      <c r="B42" s="153"/>
      <c r="C42" s="153"/>
      <c r="D42" s="153"/>
      <c r="E42" s="154"/>
      <c r="F42" s="153" t="s">
        <v>192</v>
      </c>
      <c r="G42" s="154"/>
      <c r="H42" s="153"/>
      <c r="I42" s="155"/>
      <c r="J42" s="19"/>
      <c r="K42" s="22"/>
      <c r="L42" s="156"/>
      <c r="M42" s="157"/>
      <c r="N42" s="158"/>
      <c r="O42" s="159"/>
      <c r="P42" s="160"/>
      <c r="Q42" s="161" t="s">
        <v>193</v>
      </c>
    </row>
    <row r="43" spans="1:17" s="32" customFormat="1" ht="11.25" customHeight="1" thickBot="1">
      <c r="A43" s="25" t="str">
        <f>'[5]Week SetUp'!$A$10</f>
        <v>2010/11/13-15</v>
      </c>
      <c r="B43" s="25"/>
      <c r="C43" s="25"/>
      <c r="D43" s="162"/>
      <c r="E43" s="162"/>
      <c r="F43" s="26" t="str">
        <f>'[5]Week SetUp'!$C$10</f>
        <v>台中市</v>
      </c>
      <c r="G43" s="163"/>
      <c r="H43" s="162"/>
      <c r="I43" s="164"/>
      <c r="J43" s="29"/>
      <c r="K43" s="28"/>
      <c r="L43" s="165"/>
      <c r="M43" s="166"/>
      <c r="N43" s="167"/>
      <c r="O43" s="166"/>
      <c r="P43" s="167"/>
      <c r="Q43" s="31" t="str">
        <f>'[5]Week SetUp'!$E$10</f>
        <v>王正松</v>
      </c>
    </row>
    <row r="44" spans="1:17" s="37" customFormat="1" ht="9.75">
      <c r="A44" s="168"/>
      <c r="B44" s="169" t="s">
        <v>194</v>
      </c>
      <c r="C44" s="170" t="s">
        <v>195</v>
      </c>
      <c r="D44" s="169"/>
      <c r="E44" s="171" t="s">
        <v>196</v>
      </c>
      <c r="F44" s="171"/>
      <c r="G44" s="154"/>
      <c r="H44" s="171"/>
      <c r="I44" s="172"/>
      <c r="J44" s="170" t="s">
        <v>197</v>
      </c>
      <c r="K44" s="173"/>
      <c r="L44" s="170" t="s">
        <v>198</v>
      </c>
      <c r="M44" s="173"/>
      <c r="N44" s="170"/>
      <c r="O44" s="173"/>
      <c r="P44" s="170"/>
      <c r="Q44" s="157"/>
    </row>
    <row r="45" spans="1:17" s="37" customFormat="1" ht="3.75" customHeight="1" thickBot="1">
      <c r="A45" s="174"/>
      <c r="B45" s="175"/>
      <c r="C45" s="40"/>
      <c r="D45" s="175"/>
      <c r="E45" s="176"/>
      <c r="F45" s="176"/>
      <c r="G45" s="177"/>
      <c r="H45" s="176"/>
      <c r="I45" s="178"/>
      <c r="J45" s="40"/>
      <c r="K45" s="179"/>
      <c r="L45" s="40"/>
      <c r="M45" s="179"/>
      <c r="N45" s="40"/>
      <c r="O45" s="179"/>
      <c r="P45" s="40"/>
      <c r="Q45" s="180"/>
    </row>
    <row r="46" spans="1:20" s="186" customFormat="1" ht="12.75" customHeight="1">
      <c r="A46" s="181">
        <v>1</v>
      </c>
      <c r="B46" s="46" t="s">
        <v>617</v>
      </c>
      <c r="C46" s="46"/>
      <c r="D46" s="47">
        <v>1</v>
      </c>
      <c r="E46" s="48" t="str">
        <f>UPPER(IF($D46="","",VLOOKUP($D46,'[5]女雙 Prep'!$A$7:$V$23,2)))</f>
        <v>陳麗玉</v>
      </c>
      <c r="F46" s="46"/>
      <c r="G46" s="75"/>
      <c r="H46" s="46" t="str">
        <f>IF($D46="","",VLOOKUP($D46,'[5]女雙 Prep'!$A$7:$V$23,4))</f>
        <v>台中市</v>
      </c>
      <c r="I46" s="182"/>
      <c r="J46" s="183"/>
      <c r="K46" s="184"/>
      <c r="L46" s="183"/>
      <c r="M46" s="185" t="s">
        <v>430</v>
      </c>
      <c r="N46" s="183"/>
      <c r="O46" s="184"/>
      <c r="P46" s="183"/>
      <c r="Q46" s="53"/>
      <c r="R46" s="185"/>
      <c r="T46" s="58" t="e">
        <f>#REF!</f>
        <v>#REF!</v>
      </c>
    </row>
    <row r="47" spans="1:20" s="186" customFormat="1" ht="12.75" customHeight="1">
      <c r="A47" s="181"/>
      <c r="B47" s="95"/>
      <c r="C47" s="95"/>
      <c r="D47" s="95"/>
      <c r="E47" s="48" t="str">
        <f>UPPER(IF($D46="","",VLOOKUP($D46,'[5]女雙 Prep'!$A$7:$V$23,7)))</f>
        <v>張容瑄</v>
      </c>
      <c r="F47" s="46"/>
      <c r="G47" s="75"/>
      <c r="H47" s="46" t="str">
        <f>IF($D46="","",VLOOKUP($D46,'[5]女雙 Prep'!$A$7:$V$23,9))</f>
        <v>台中市</v>
      </c>
      <c r="I47" s="225"/>
      <c r="J47" s="77">
        <f>IF(I47="a",E46,IF(I47="b",E48,""))</f>
      </c>
      <c r="K47" s="188"/>
      <c r="L47" s="183"/>
      <c r="M47" s="184"/>
      <c r="N47" s="183"/>
      <c r="O47" s="184"/>
      <c r="P47" s="183"/>
      <c r="Q47" s="53"/>
      <c r="R47" s="185"/>
      <c r="T47" s="64" t="e">
        <f>#REF!</f>
        <v>#REF!</v>
      </c>
    </row>
    <row r="48" spans="1:20" s="186" customFormat="1" ht="7.5" customHeight="1">
      <c r="A48" s="181"/>
      <c r="B48" s="95"/>
      <c r="C48" s="95"/>
      <c r="D48" s="95"/>
      <c r="E48" s="140"/>
      <c r="F48" s="280" t="s">
        <v>579</v>
      </c>
      <c r="G48" s="280"/>
      <c r="H48" s="77"/>
      <c r="I48" s="189"/>
      <c r="J48" s="190">
        <f>UPPER(IF(OR(I49="a",I49="as"),E46,IF(OR(I49="b",I49="bs"),E50,)))</f>
      </c>
      <c r="K48" s="191"/>
      <c r="L48" s="183"/>
      <c r="M48" s="184"/>
      <c r="N48" s="183"/>
      <c r="O48" s="184"/>
      <c r="P48" s="183"/>
      <c r="Q48" s="53"/>
      <c r="R48" s="185"/>
      <c r="T48" s="64" t="e">
        <f>#REF!</f>
        <v>#REF!</v>
      </c>
    </row>
    <row r="49" spans="1:20" s="186" customFormat="1" ht="7.5" customHeight="1">
      <c r="A49" s="181"/>
      <c r="B49" s="59"/>
      <c r="C49" s="59"/>
      <c r="D49" s="59"/>
      <c r="E49" s="192"/>
      <c r="F49" s="282"/>
      <c r="G49" s="282"/>
      <c r="H49" s="61" t="s">
        <v>13</v>
      </c>
      <c r="I49" s="226"/>
      <c r="J49" s="194">
        <f>UPPER(IF(OR(I49="a",I49="as"),E47,IF(OR(I49="b",I49="bs"),E51,)))</f>
      </c>
      <c r="K49" s="227"/>
      <c r="L49" s="77"/>
      <c r="M49" s="188"/>
      <c r="N49" s="183"/>
      <c r="O49" s="184"/>
      <c r="P49" s="183"/>
      <c r="Q49" s="53"/>
      <c r="R49" s="185"/>
      <c r="T49" s="64" t="e">
        <f>#REF!</f>
        <v>#REF!</v>
      </c>
    </row>
    <row r="50" spans="1:20" s="186" customFormat="1" ht="12.75" customHeight="1">
      <c r="A50" s="181">
        <v>2</v>
      </c>
      <c r="B50" s="46"/>
      <c r="C50" s="46"/>
      <c r="D50" s="47">
        <v>4</v>
      </c>
      <c r="E50" s="48" t="str">
        <f>UPPER(IF($D50="","",VLOOKUP($D50,'[5]女雙 Prep'!$A$7:$V$23,2)))</f>
        <v>陳碧霞</v>
      </c>
      <c r="F50" s="46"/>
      <c r="G50" s="75"/>
      <c r="H50" s="46" t="str">
        <f>IF($D50="","",VLOOKUP($D50,'[5]女雙 Prep'!$A$7:$V$23,4))</f>
        <v>台中市</v>
      </c>
      <c r="I50" s="196"/>
      <c r="J50" s="77"/>
      <c r="K50" s="197"/>
      <c r="L50" s="98"/>
      <c r="M50" s="191"/>
      <c r="N50" s="183"/>
      <c r="O50" s="184"/>
      <c r="P50" s="183"/>
      <c r="Q50" s="53"/>
      <c r="R50" s="185"/>
      <c r="T50" s="64" t="e">
        <f>#REF!</f>
        <v>#REF!</v>
      </c>
    </row>
    <row r="51" spans="1:20" s="186" customFormat="1" ht="12.75" customHeight="1">
      <c r="A51" s="181"/>
      <c r="B51" s="95"/>
      <c r="C51" s="95"/>
      <c r="D51" s="95"/>
      <c r="E51" s="48" t="str">
        <f>UPPER(IF($D50="","",VLOOKUP($D50,'[5]女雙 Prep'!$A$7:$V$23,7)))</f>
        <v>洪童瓊姬</v>
      </c>
      <c r="F51" s="46"/>
      <c r="G51" s="75"/>
      <c r="H51" s="46" t="str">
        <f>IF($D50="","",VLOOKUP($D50,'[5]女雙 Prep'!$A$7:$V$23,9))</f>
        <v>台中市</v>
      </c>
      <c r="I51" s="225"/>
      <c r="J51" s="77"/>
      <c r="K51" s="197"/>
      <c r="L51" s="198"/>
      <c r="M51" s="228"/>
      <c r="N51" s="183"/>
      <c r="O51" s="184"/>
      <c r="P51" s="183"/>
      <c r="Q51" s="53"/>
      <c r="R51" s="185"/>
      <c r="T51" s="64" t="e">
        <f>#REF!</f>
        <v>#REF!</v>
      </c>
    </row>
    <row r="52" spans="1:20" s="186" customFormat="1" ht="3.75" customHeight="1">
      <c r="A52" s="181"/>
      <c r="B52" s="95"/>
      <c r="C52" s="95"/>
      <c r="D52" s="200"/>
      <c r="E52" s="140"/>
      <c r="F52" s="77"/>
      <c r="G52" s="76"/>
      <c r="H52" s="77"/>
      <c r="I52" s="201"/>
      <c r="J52" s="306" t="s">
        <v>581</v>
      </c>
      <c r="K52" s="307"/>
      <c r="L52" s="190">
        <f>UPPER(IF(OR(K53="a",K53="as"),J48,IF(OR(K53="b",K53="bs"),J56,)))</f>
      </c>
      <c r="M52" s="188"/>
      <c r="N52" s="183"/>
      <c r="O52" s="184"/>
      <c r="P52" s="183"/>
      <c r="Q52" s="53"/>
      <c r="R52" s="185"/>
      <c r="T52" s="64" t="e">
        <f>#REF!</f>
        <v>#REF!</v>
      </c>
    </row>
    <row r="53" spans="1:20" s="186" customFormat="1" ht="3.75" customHeight="1">
      <c r="A53" s="181"/>
      <c r="B53" s="59"/>
      <c r="C53" s="59"/>
      <c r="D53" s="69"/>
      <c r="E53" s="192"/>
      <c r="F53" s="183"/>
      <c r="G53" s="203"/>
      <c r="H53" s="183"/>
      <c r="I53" s="204"/>
      <c r="J53" s="306"/>
      <c r="K53" s="307"/>
      <c r="L53" s="194">
        <f>UPPER(IF(OR(K53="a",K53="as"),J49,IF(OR(K53="b",K53="bs"),J57,)))</f>
      </c>
      <c r="M53" s="227"/>
      <c r="N53" s="77"/>
      <c r="O53" s="188"/>
      <c r="P53" s="183"/>
      <c r="Q53" s="53"/>
      <c r="R53" s="185"/>
      <c r="T53" s="64" t="e">
        <f>#REF!</f>
        <v>#REF!</v>
      </c>
    </row>
    <row r="54" spans="1:20" s="186" customFormat="1" ht="12.75" customHeight="1">
      <c r="A54" s="181">
        <v>3</v>
      </c>
      <c r="B54" s="46"/>
      <c r="C54" s="46"/>
      <c r="D54" s="47">
        <v>2</v>
      </c>
      <c r="E54" s="48" t="str">
        <f>UPPER(IF($D54="","",VLOOKUP($D54,'[5]女雙 Prep'!$A$7:$V$23,2)))</f>
        <v>楊麗珠</v>
      </c>
      <c r="F54" s="46"/>
      <c r="G54" s="75"/>
      <c r="H54" s="46" t="str">
        <f>IF($D54="","",VLOOKUP($D54,'[5]女雙 Prep'!$A$7:$V$23,4))</f>
        <v>高雄市</v>
      </c>
      <c r="I54" s="182"/>
      <c r="J54" s="306"/>
      <c r="K54" s="307"/>
      <c r="L54" s="183"/>
      <c r="M54" s="188"/>
      <c r="N54" s="98"/>
      <c r="O54" s="188"/>
      <c r="P54" s="183"/>
      <c r="Q54" s="53"/>
      <c r="R54" s="185"/>
      <c r="T54" s="64" t="e">
        <f>#REF!</f>
        <v>#REF!</v>
      </c>
    </row>
    <row r="55" spans="1:20" s="186" customFormat="1" ht="12.75" customHeight="1" thickBot="1">
      <c r="A55" s="181"/>
      <c r="B55" s="95"/>
      <c r="C55" s="95"/>
      <c r="D55" s="95"/>
      <c r="E55" s="48" t="str">
        <f>UPPER(IF($D54="","",VLOOKUP($D54,'[5]女雙 Prep'!$A$7:$V$23,7)))</f>
        <v>陳麗珠</v>
      </c>
      <c r="F55" s="46"/>
      <c r="G55" s="75"/>
      <c r="H55" s="46" t="str">
        <f>IF($D54="","",VLOOKUP($D54,'[5]女雙 Prep'!$A$7:$V$23,9))</f>
        <v>高雄市</v>
      </c>
      <c r="I55" s="225"/>
      <c r="J55" s="77">
        <f>IF(I55="a",E54,IF(I55="b",E56,""))</f>
      </c>
      <c r="K55" s="197"/>
      <c r="L55" s="183"/>
      <c r="M55" s="188"/>
      <c r="N55" s="77"/>
      <c r="O55" s="188"/>
      <c r="P55" s="183"/>
      <c r="Q55" s="53"/>
      <c r="R55" s="185"/>
      <c r="T55" s="84" t="e">
        <f>#REF!</f>
        <v>#REF!</v>
      </c>
    </row>
    <row r="56" spans="1:18" s="186" customFormat="1" ht="7.5" customHeight="1">
      <c r="A56" s="181"/>
      <c r="B56" s="95"/>
      <c r="C56" s="95"/>
      <c r="D56" s="200"/>
      <c r="E56" s="140"/>
      <c r="F56" s="280" t="s">
        <v>580</v>
      </c>
      <c r="G56" s="280"/>
      <c r="H56" s="77"/>
      <c r="I56" s="189"/>
      <c r="J56" s="190">
        <f>UPPER(IF(OR(I57="a",I57="as"),E54,IF(OR(I57="b",I57="bs"),E58,)))</f>
      </c>
      <c r="K56" s="205"/>
      <c r="L56" s="183"/>
      <c r="M56" s="188"/>
      <c r="N56" s="77"/>
      <c r="O56" s="188"/>
      <c r="P56" s="183"/>
      <c r="Q56" s="53"/>
      <c r="R56" s="185"/>
    </row>
    <row r="57" spans="1:18" s="186" customFormat="1" ht="7.5" customHeight="1">
      <c r="A57" s="181"/>
      <c r="B57" s="59"/>
      <c r="C57" s="59"/>
      <c r="D57" s="69"/>
      <c r="E57" s="192"/>
      <c r="F57" s="282"/>
      <c r="G57" s="282"/>
      <c r="H57" s="61" t="s">
        <v>13</v>
      </c>
      <c r="I57" s="226"/>
      <c r="J57" s="194">
        <f>UPPER(IF(OR(I57="a",I57="as"),E55,IF(OR(I57="b",I57="bs"),E59,)))</f>
      </c>
      <c r="K57" s="229"/>
      <c r="L57" s="77"/>
      <c r="M57" s="188"/>
      <c r="N57" s="77"/>
      <c r="O57" s="188"/>
      <c r="P57" s="183"/>
      <c r="Q57" s="53"/>
      <c r="R57" s="185"/>
    </row>
    <row r="58" spans="1:18" s="186" customFormat="1" ht="12.75" customHeight="1">
      <c r="A58" s="181">
        <v>4</v>
      </c>
      <c r="B58" s="46"/>
      <c r="C58" s="46"/>
      <c r="D58" s="47">
        <v>3</v>
      </c>
      <c r="E58" s="48" t="str">
        <f>UPPER(IF($D58="","",VLOOKUP($D58,'[5]女雙 Prep'!$A$7:$V$23,2)))</f>
        <v>吳美貞</v>
      </c>
      <c r="F58" s="46"/>
      <c r="G58" s="75"/>
      <c r="H58" s="46" t="str">
        <f>IF($D58="","",VLOOKUP($D58,'[5]女雙 Prep'!$A$7:$V$23,4))</f>
        <v>台中市</v>
      </c>
      <c r="I58" s="196"/>
      <c r="J58" s="77"/>
      <c r="K58" s="188"/>
      <c r="L58" s="98"/>
      <c r="M58" s="191"/>
      <c r="N58" s="77"/>
      <c r="O58" s="188"/>
      <c r="P58" s="183"/>
      <c r="Q58" s="53"/>
      <c r="R58" s="185"/>
    </row>
    <row r="59" spans="1:18" s="186" customFormat="1" ht="12.75" customHeight="1">
      <c r="A59" s="181"/>
      <c r="B59" s="95"/>
      <c r="C59" s="95"/>
      <c r="D59" s="95"/>
      <c r="E59" s="48" t="str">
        <f>UPPER(IF($D58="","",VLOOKUP($D58,'[5]女雙 Prep'!$A$7:$V$23,7)))</f>
        <v>張素瑛</v>
      </c>
      <c r="F59" s="46"/>
      <c r="G59" s="75"/>
      <c r="H59" s="46" t="str">
        <f>IF($D58="","",VLOOKUP($D58,'[5]女雙 Prep'!$A$7:$V$23,9))</f>
        <v>台中市</v>
      </c>
      <c r="I59" s="225"/>
      <c r="J59" s="77"/>
      <c r="K59" s="188"/>
      <c r="L59" s="198"/>
      <c r="M59" s="228"/>
      <c r="N59" s="77"/>
      <c r="O59" s="188"/>
      <c r="P59" s="183"/>
      <c r="Q59" s="53"/>
      <c r="R59" s="185"/>
    </row>
    <row r="60" ht="4.5" customHeight="1"/>
    <row r="61" spans="1:17" ht="15.75" customHeight="1">
      <c r="A61" s="109" t="s">
        <v>600</v>
      </c>
      <c r="J61" s="141"/>
      <c r="K61" s="142"/>
      <c r="L61" s="141"/>
      <c r="M61" s="143"/>
      <c r="N61" s="141"/>
      <c r="O61" s="142"/>
      <c r="P61" s="141"/>
      <c r="Q61" s="143"/>
    </row>
    <row r="62" spans="1:17" s="114" customFormat="1" ht="12.75" customHeight="1">
      <c r="A62" s="5" t="str">
        <f>'[6]Week SetUp'!$A$6</f>
        <v>99年宏凱盃</v>
      </c>
      <c r="I62" s="144"/>
      <c r="J62" s="145"/>
      <c r="K62" s="146"/>
      <c r="L62" s="145"/>
      <c r="M62" s="146"/>
      <c r="N62" s="146"/>
      <c r="O62" s="146"/>
      <c r="P62" s="147"/>
      <c r="Q62" s="148"/>
    </row>
    <row r="63" spans="1:17" s="118" customFormat="1" ht="12.75" customHeight="1">
      <c r="A63" s="14" t="str">
        <f>'[6]Week SetUp'!$A$8</f>
        <v>全國壯年網球排名錦標賽</v>
      </c>
      <c r="B63" s="149"/>
      <c r="F63" s="116"/>
      <c r="I63" s="150"/>
      <c r="J63" s="145"/>
      <c r="K63" s="151"/>
      <c r="L63" s="145"/>
      <c r="M63" s="151"/>
      <c r="N63" s="152"/>
      <c r="O63" s="151"/>
      <c r="P63" s="152"/>
      <c r="Q63" s="151"/>
    </row>
    <row r="64" spans="1:17" s="24" customFormat="1" ht="10.5" customHeight="1">
      <c r="A64" s="153" t="s">
        <v>199</v>
      </c>
      <c r="B64" s="153"/>
      <c r="C64" s="153"/>
      <c r="D64" s="153"/>
      <c r="E64" s="154"/>
      <c r="F64" s="153" t="s">
        <v>200</v>
      </c>
      <c r="G64" s="154"/>
      <c r="H64" s="153"/>
      <c r="I64" s="155"/>
      <c r="J64" s="19"/>
      <c r="K64" s="22"/>
      <c r="L64" s="156"/>
      <c r="M64" s="157"/>
      <c r="N64" s="158"/>
      <c r="O64" s="159"/>
      <c r="P64" s="160"/>
      <c r="Q64" s="161" t="s">
        <v>201</v>
      </c>
    </row>
    <row r="65" spans="1:17" s="32" customFormat="1" ht="11.25" customHeight="1" thickBot="1">
      <c r="A65" s="25" t="str">
        <f>'[6]Week SetUp'!$A$10</f>
        <v>2010/11/13-15</v>
      </c>
      <c r="B65" s="25"/>
      <c r="C65" s="25"/>
      <c r="D65" s="162"/>
      <c r="E65" s="162"/>
      <c r="F65" s="26" t="str">
        <f>'[6]Week SetUp'!$C$10</f>
        <v>台中市</v>
      </c>
      <c r="G65" s="163"/>
      <c r="H65" s="162"/>
      <c r="I65" s="164"/>
      <c r="J65" s="29"/>
      <c r="K65" s="28"/>
      <c r="L65" s="165"/>
      <c r="M65" s="166"/>
      <c r="N65" s="167"/>
      <c r="O65" s="166"/>
      <c r="P65" s="167"/>
      <c r="Q65" s="31" t="str">
        <f>'[6]Week SetUp'!$E$10</f>
        <v>王正松</v>
      </c>
    </row>
    <row r="66" spans="1:17" s="37" customFormat="1" ht="9.75">
      <c r="A66" s="168"/>
      <c r="B66" s="169" t="s">
        <v>202</v>
      </c>
      <c r="C66" s="170" t="s">
        <v>203</v>
      </c>
      <c r="D66" s="169"/>
      <c r="E66" s="171" t="s">
        <v>204</v>
      </c>
      <c r="F66" s="171"/>
      <c r="G66" s="154"/>
      <c r="H66" s="171"/>
      <c r="I66" s="172"/>
      <c r="J66" s="170" t="s">
        <v>205</v>
      </c>
      <c r="K66" s="173"/>
      <c r="L66" s="170" t="s">
        <v>206</v>
      </c>
      <c r="M66" s="173"/>
      <c r="N66" s="170"/>
      <c r="O66" s="173"/>
      <c r="P66" s="170"/>
      <c r="Q66" s="157"/>
    </row>
    <row r="67" spans="1:17" s="37" customFormat="1" ht="3.75" customHeight="1" thickBot="1">
      <c r="A67" s="174"/>
      <c r="B67" s="175"/>
      <c r="C67" s="40"/>
      <c r="D67" s="175"/>
      <c r="E67" s="176"/>
      <c r="F67" s="176"/>
      <c r="G67" s="177"/>
      <c r="H67" s="176"/>
      <c r="I67" s="178"/>
      <c r="J67" s="40"/>
      <c r="K67" s="179"/>
      <c r="L67" s="40"/>
      <c r="M67" s="179"/>
      <c r="N67" s="40"/>
      <c r="O67" s="179"/>
      <c r="P67" s="40"/>
      <c r="Q67" s="180"/>
    </row>
    <row r="68" spans="1:20" s="186" customFormat="1" ht="12.75" customHeight="1">
      <c r="A68" s="181">
        <v>1</v>
      </c>
      <c r="B68" s="46" t="s">
        <v>207</v>
      </c>
      <c r="C68" s="46">
        <f>IF($D68="","",VLOOKUP($D68,'[6]女雙 Prep'!$A$7:$V$23,21))</f>
        <v>2</v>
      </c>
      <c r="D68" s="47">
        <v>1</v>
      </c>
      <c r="E68" s="48" t="str">
        <f>UPPER(IF($D68="","",VLOOKUP($D68,'[6]女雙 Prep'!$A$7:$V$23,2)))</f>
        <v>李淑娥</v>
      </c>
      <c r="F68" s="46"/>
      <c r="G68" s="75"/>
      <c r="H68" s="46" t="str">
        <f>IF($D68="","",VLOOKUP($D68,'[6]女雙 Prep'!$A$7:$V$23,4))</f>
        <v>台北市</v>
      </c>
      <c r="I68" s="182"/>
      <c r="J68" s="183"/>
      <c r="K68" s="184"/>
      <c r="L68" s="183"/>
      <c r="M68" s="185" t="s">
        <v>430</v>
      </c>
      <c r="N68" s="183"/>
      <c r="O68" s="184"/>
      <c r="P68" s="183"/>
      <c r="Q68" s="53"/>
      <c r="R68" s="185"/>
      <c r="T68" s="58" t="e">
        <f>#REF!</f>
        <v>#REF!</v>
      </c>
    </row>
    <row r="69" spans="1:20" s="186" customFormat="1" ht="12.75" customHeight="1">
      <c r="A69" s="181"/>
      <c r="B69" s="95"/>
      <c r="C69" s="95"/>
      <c r="D69" s="95"/>
      <c r="E69" s="48" t="str">
        <f>UPPER(IF($D68="","",VLOOKUP($D68,'[6]女雙 Prep'!$A$7:$V$23,7)))</f>
        <v>林春美</v>
      </c>
      <c r="F69" s="46"/>
      <c r="G69" s="75"/>
      <c r="H69" s="46" t="str">
        <f>IF($D68="","",VLOOKUP($D68,'[6]女雙 Prep'!$A$7:$V$23,9))</f>
        <v>台北縣</v>
      </c>
      <c r="I69" s="225"/>
      <c r="J69" s="77">
        <f>IF(I69="a",E68,IF(I69="b",E70,""))</f>
      </c>
      <c r="K69" s="188"/>
      <c r="L69" s="183"/>
      <c r="M69" s="184"/>
      <c r="N69" s="183"/>
      <c r="O69" s="184"/>
      <c r="P69" s="183"/>
      <c r="Q69" s="53"/>
      <c r="R69" s="185"/>
      <c r="T69" s="64" t="e">
        <f>#REF!</f>
        <v>#REF!</v>
      </c>
    </row>
    <row r="70" spans="1:20" s="186" customFormat="1" ht="7.5" customHeight="1">
      <c r="A70" s="181"/>
      <c r="B70" s="95"/>
      <c r="C70" s="95"/>
      <c r="D70" s="95"/>
      <c r="E70" s="140"/>
      <c r="F70" s="280" t="s">
        <v>582</v>
      </c>
      <c r="G70" s="280"/>
      <c r="H70" s="77"/>
      <c r="I70" s="189"/>
      <c r="J70" s="190">
        <f>UPPER(IF(OR(I71="a",I71="as"),E68,IF(OR(I71="b",I71="bs"),E72,)))</f>
      </c>
      <c r="K70" s="191"/>
      <c r="L70" s="183"/>
      <c r="M70" s="184"/>
      <c r="N70" s="183"/>
      <c r="O70" s="184"/>
      <c r="P70" s="183"/>
      <c r="Q70" s="53"/>
      <c r="R70" s="185"/>
      <c r="T70" s="64" t="e">
        <f>#REF!</f>
        <v>#REF!</v>
      </c>
    </row>
    <row r="71" spans="1:20" s="186" customFormat="1" ht="7.5" customHeight="1">
      <c r="A71" s="181"/>
      <c r="B71" s="59"/>
      <c r="C71" s="59"/>
      <c r="D71" s="59"/>
      <c r="E71" s="192"/>
      <c r="F71" s="282"/>
      <c r="G71" s="282"/>
      <c r="H71" s="61" t="s">
        <v>13</v>
      </c>
      <c r="I71" s="226"/>
      <c r="J71" s="194">
        <f>UPPER(IF(OR(I71="a",I71="as"),E69,IF(OR(I71="b",I71="bs"),E73,)))</f>
      </c>
      <c r="K71" s="227"/>
      <c r="L71" s="77"/>
      <c r="M71" s="188"/>
      <c r="N71" s="183"/>
      <c r="O71" s="184"/>
      <c r="P71" s="183"/>
      <c r="Q71" s="53"/>
      <c r="R71" s="185"/>
      <c r="T71" s="64" t="e">
        <f>#REF!</f>
        <v>#REF!</v>
      </c>
    </row>
    <row r="72" spans="1:20" s="186" customFormat="1" ht="12.75" customHeight="1">
      <c r="A72" s="181">
        <v>2</v>
      </c>
      <c r="B72" s="46"/>
      <c r="C72" s="46"/>
      <c r="D72" s="47">
        <v>4</v>
      </c>
      <c r="E72" s="48" t="str">
        <f>UPPER(IF($D72="","",VLOOKUP($D72,'[6]女雙 Prep'!$A$7:$V$23,2)))</f>
        <v>林惠瑛</v>
      </c>
      <c r="F72" s="46"/>
      <c r="G72" s="75"/>
      <c r="H72" s="46" t="str">
        <f>IF($D72="","",VLOOKUP($D72,'[6]女雙 Prep'!$A$7:$V$23,4))</f>
        <v>高雄市</v>
      </c>
      <c r="I72" s="196"/>
      <c r="J72" s="77"/>
      <c r="K72" s="197"/>
      <c r="L72" s="98"/>
      <c r="M72" s="191"/>
      <c r="N72" s="183"/>
      <c r="O72" s="184"/>
      <c r="P72" s="183"/>
      <c r="Q72" s="53"/>
      <c r="R72" s="185"/>
      <c r="T72" s="64" t="e">
        <f>#REF!</f>
        <v>#REF!</v>
      </c>
    </row>
    <row r="73" spans="1:20" s="186" customFormat="1" ht="12.75" customHeight="1">
      <c r="A73" s="181"/>
      <c r="B73" s="95"/>
      <c r="C73" s="95"/>
      <c r="D73" s="95"/>
      <c r="E73" s="48" t="str">
        <f>UPPER(IF($D72="","",VLOOKUP($D72,'[6]女雙 Prep'!$A$7:$V$23,7)))</f>
        <v>張圓妹</v>
      </c>
      <c r="F73" s="46"/>
      <c r="G73" s="75"/>
      <c r="H73" s="46"/>
      <c r="I73" s="225"/>
      <c r="J73" s="77"/>
      <c r="K73" s="197"/>
      <c r="L73" s="198"/>
      <c r="M73" s="228"/>
      <c r="N73" s="183"/>
      <c r="O73" s="184"/>
      <c r="P73" s="183"/>
      <c r="Q73" s="53"/>
      <c r="R73" s="185"/>
      <c r="T73" s="64" t="e">
        <f>#REF!</f>
        <v>#REF!</v>
      </c>
    </row>
    <row r="74" spans="1:20" s="186" customFormat="1" ht="3.75" customHeight="1">
      <c r="A74" s="181"/>
      <c r="B74" s="95"/>
      <c r="C74" s="95"/>
      <c r="D74" s="200"/>
      <c r="E74" s="140"/>
      <c r="F74" s="77"/>
      <c r="G74" s="76"/>
      <c r="H74" s="77"/>
      <c r="I74" s="201"/>
      <c r="J74" s="306" t="s">
        <v>584</v>
      </c>
      <c r="K74" s="307"/>
      <c r="L74" s="190">
        <f>UPPER(IF(OR(K75="a",K75="as"),J70,IF(OR(K75="b",K75="bs"),J78,)))</f>
      </c>
      <c r="M74" s="188"/>
      <c r="N74" s="183"/>
      <c r="O74" s="184"/>
      <c r="P74" s="183"/>
      <c r="Q74" s="53"/>
      <c r="R74" s="185"/>
      <c r="T74" s="64" t="e">
        <f>#REF!</f>
        <v>#REF!</v>
      </c>
    </row>
    <row r="75" spans="1:20" s="186" customFormat="1" ht="3.75" customHeight="1">
      <c r="A75" s="181"/>
      <c r="B75" s="59"/>
      <c r="C75" s="59"/>
      <c r="D75" s="69"/>
      <c r="E75" s="192"/>
      <c r="F75" s="183"/>
      <c r="G75" s="203"/>
      <c r="H75" s="183"/>
      <c r="I75" s="204"/>
      <c r="J75" s="306"/>
      <c r="K75" s="307"/>
      <c r="L75" s="194">
        <f>UPPER(IF(OR(K75="a",K75="as"),J71,IF(OR(K75="b",K75="bs"),J79,)))</f>
      </c>
      <c r="M75" s="227"/>
      <c r="N75" s="77"/>
      <c r="O75" s="188"/>
      <c r="P75" s="183"/>
      <c r="Q75" s="53"/>
      <c r="R75" s="185"/>
      <c r="T75" s="64" t="e">
        <f>#REF!</f>
        <v>#REF!</v>
      </c>
    </row>
    <row r="76" spans="1:20" s="186" customFormat="1" ht="12.75" customHeight="1">
      <c r="A76" s="181">
        <v>3</v>
      </c>
      <c r="B76" s="46"/>
      <c r="C76" s="46"/>
      <c r="D76" s="47">
        <v>3</v>
      </c>
      <c r="E76" s="48" t="str">
        <f>UPPER(IF($D76="","",VLOOKUP($D76,'[6]女雙 Prep'!$A$7:$V$23,2)))</f>
        <v>羅淑娥</v>
      </c>
      <c r="F76" s="46"/>
      <c r="G76" s="75"/>
      <c r="H76" s="46" t="str">
        <f>IF($D76="","",VLOOKUP($D76,'[6]女雙 Prep'!$A$7:$V$23,4))</f>
        <v>桃園縣</v>
      </c>
      <c r="I76" s="182"/>
      <c r="J76" s="306"/>
      <c r="K76" s="307"/>
      <c r="L76" s="183"/>
      <c r="M76" s="188"/>
      <c r="N76" s="98"/>
      <c r="O76" s="188"/>
      <c r="P76" s="183"/>
      <c r="Q76" s="53"/>
      <c r="R76" s="185"/>
      <c r="T76" s="64" t="e">
        <f>#REF!</f>
        <v>#REF!</v>
      </c>
    </row>
    <row r="77" spans="1:20" s="186" customFormat="1" ht="12.75" customHeight="1" thickBot="1">
      <c r="A77" s="181"/>
      <c r="B77" s="95"/>
      <c r="C77" s="95"/>
      <c r="D77" s="95"/>
      <c r="E77" s="48" t="str">
        <f>UPPER(IF($D76="","",VLOOKUP($D76,'[6]女雙 Prep'!$A$7:$V$23,7)))</f>
        <v>謝秀英</v>
      </c>
      <c r="F77" s="46"/>
      <c r="G77" s="75"/>
      <c r="H77" s="46" t="str">
        <f>IF($D76="","",VLOOKUP($D76,'[6]女雙 Prep'!$A$7:$V$23,9))</f>
        <v>桃園縣</v>
      </c>
      <c r="I77" s="225"/>
      <c r="J77" s="77">
        <f>IF(I77="a",E76,IF(I77="b",E78,""))</f>
      </c>
      <c r="K77" s="197"/>
      <c r="L77" s="183"/>
      <c r="M77" s="188"/>
      <c r="N77" s="77"/>
      <c r="O77" s="188"/>
      <c r="P77" s="183"/>
      <c r="Q77" s="53"/>
      <c r="R77" s="185"/>
      <c r="T77" s="84" t="e">
        <f>#REF!</f>
        <v>#REF!</v>
      </c>
    </row>
    <row r="78" spans="1:18" s="186" customFormat="1" ht="7.5" customHeight="1">
      <c r="A78" s="181"/>
      <c r="B78" s="95"/>
      <c r="C78" s="95"/>
      <c r="D78" s="200"/>
      <c r="E78" s="140"/>
      <c r="F78" s="280" t="s">
        <v>583</v>
      </c>
      <c r="G78" s="280"/>
      <c r="H78" s="77"/>
      <c r="I78" s="189"/>
      <c r="J78" s="190">
        <f>UPPER(IF(OR(I79="a",I79="as"),E76,IF(OR(I79="b",I79="bs"),E80,)))</f>
      </c>
      <c r="K78" s="205"/>
      <c r="L78" s="183"/>
      <c r="M78" s="188"/>
      <c r="N78" s="77"/>
      <c r="O78" s="188"/>
      <c r="P78" s="183"/>
      <c r="Q78" s="53"/>
      <c r="R78" s="185"/>
    </row>
    <row r="79" spans="1:18" s="186" customFormat="1" ht="7.5" customHeight="1">
      <c r="A79" s="181"/>
      <c r="B79" s="59"/>
      <c r="C79" s="59"/>
      <c r="D79" s="69"/>
      <c r="E79" s="192"/>
      <c r="F79" s="282"/>
      <c r="G79" s="282"/>
      <c r="H79" s="61" t="s">
        <v>13</v>
      </c>
      <c r="I79" s="226"/>
      <c r="J79" s="194">
        <f>UPPER(IF(OR(I79="a",I79="as"),E77,IF(OR(I79="b",I79="bs"),E81,)))</f>
      </c>
      <c r="K79" s="229"/>
      <c r="L79" s="77"/>
      <c r="M79" s="188"/>
      <c r="N79" s="77"/>
      <c r="O79" s="188"/>
      <c r="P79" s="183"/>
      <c r="Q79" s="53"/>
      <c r="R79" s="185"/>
    </row>
    <row r="80" spans="1:18" s="186" customFormat="1" ht="12.75" customHeight="1">
      <c r="A80" s="181">
        <v>4</v>
      </c>
      <c r="B80" s="46"/>
      <c r="C80" s="46"/>
      <c r="D80" s="47">
        <v>2</v>
      </c>
      <c r="E80" s="48" t="str">
        <f>UPPER(IF($D80="","",VLOOKUP($D80,'[6]女雙 Prep'!$A$7:$V$23,2)))</f>
        <v>吳柳鳳煌</v>
      </c>
      <c r="F80" s="46"/>
      <c r="G80" s="75"/>
      <c r="H80" s="46" t="str">
        <f>IF($D80="","",VLOOKUP($D80,'[6]女雙 Prep'!$A$7:$V$23,4))</f>
        <v>台中縣</v>
      </c>
      <c r="I80" s="196"/>
      <c r="J80" s="77"/>
      <c r="K80" s="188"/>
      <c r="L80" s="98"/>
      <c r="M80" s="191"/>
      <c r="N80" s="77"/>
      <c r="O80" s="188"/>
      <c r="P80" s="183"/>
      <c r="Q80" s="53"/>
      <c r="R80" s="185"/>
    </row>
    <row r="81" spans="1:18" s="186" customFormat="1" ht="12.75" customHeight="1">
      <c r="A81" s="181"/>
      <c r="B81" s="95"/>
      <c r="C81" s="95"/>
      <c r="D81" s="95"/>
      <c r="E81" s="48" t="str">
        <f>UPPER(IF($D80="","",VLOOKUP($D80,'[6]女雙 Prep'!$A$7:$V$23,7)))</f>
        <v>劉淑絹</v>
      </c>
      <c r="F81" s="46"/>
      <c r="G81" s="75"/>
      <c r="H81" s="46" t="str">
        <f>IF($D80="","",VLOOKUP($D80,'[6]女雙 Prep'!$A$7:$V$23,9))</f>
        <v>台中縣</v>
      </c>
      <c r="I81" s="225"/>
      <c r="J81" s="77"/>
      <c r="K81" s="188"/>
      <c r="L81" s="198"/>
      <c r="M81" s="228"/>
      <c r="N81" s="77"/>
      <c r="O81" s="188"/>
      <c r="P81" s="183"/>
      <c r="Q81" s="53"/>
      <c r="R81" s="185"/>
    </row>
    <row r="82" ht="12.75"/>
    <row r="83" ht="12.75"/>
    <row r="84" ht="12.75"/>
    <row r="85" ht="12.75"/>
    <row r="86" ht="12.75"/>
    <row r="87" ht="12.75"/>
  </sheetData>
  <mergeCells count="13">
    <mergeCell ref="F10:G11"/>
    <mergeCell ref="J14:K16"/>
    <mergeCell ref="F18:G19"/>
    <mergeCell ref="F26:G27"/>
    <mergeCell ref="F78:G79"/>
    <mergeCell ref="K22:M24"/>
    <mergeCell ref="J52:K54"/>
    <mergeCell ref="F56:G57"/>
    <mergeCell ref="F70:G71"/>
    <mergeCell ref="J74:K76"/>
    <mergeCell ref="J30:K32"/>
    <mergeCell ref="F34:G35"/>
    <mergeCell ref="F48:G49"/>
  </mergeCells>
  <conditionalFormatting sqref="L15 L31 N23 J11 J19 J27 J35 L53 J49 J57 L75 J71 J79">
    <cfRule type="expression" priority="1" dxfId="0" stopIfTrue="1">
      <formula>I11="as"</formula>
    </cfRule>
    <cfRule type="expression" priority="2" dxfId="0" stopIfTrue="1">
      <formula>I11="bs"</formula>
    </cfRule>
  </conditionalFormatting>
  <conditionalFormatting sqref="L14 L30 N22 J10 J18 J26 J34 L52 J48 J56 L74 J70 J78">
    <cfRule type="expression" priority="3" dxfId="0" stopIfTrue="1">
      <formula>I11="as"</formula>
    </cfRule>
    <cfRule type="expression" priority="4" dxfId="0" stopIfTrue="1">
      <formula>I11="bs"</formula>
    </cfRule>
  </conditionalFormatting>
  <conditionalFormatting sqref="H11 H35 H27 H19 H79 H49 H57 H71">
    <cfRule type="expression" priority="5" dxfId="1" stopIfTrue="1">
      <formula>AND(#REF!="CU",H11="Umpire")</formula>
    </cfRule>
    <cfRule type="expression" priority="6" dxfId="2" stopIfTrue="1">
      <formula>AND(#REF!="CU",H11&lt;&gt;"Umpire",I11&lt;&gt;"")</formula>
    </cfRule>
    <cfRule type="expression" priority="7" dxfId="3" stopIfTrue="1">
      <formula>AND(#REF!="CU",H11&lt;&gt;"Umpire")</formula>
    </cfRule>
  </conditionalFormatting>
  <conditionalFormatting sqref="E8 E12 E16 E20 E24 E28 E32 E36 E46 E50 E54 E58 E68 E72 E76 E80">
    <cfRule type="cellIs" priority="8" dxfId="5" operator="equal" stopIfTrue="1">
      <formula>"Bye"</formula>
    </cfRule>
  </conditionalFormatting>
  <conditionalFormatting sqref="B8 B12 B16 B20 B24 B28 B32 B36 B46 B50 B54 B58 B68 B72 B76 B80">
    <cfRule type="cellIs" priority="9" dxfId="6" operator="equal" stopIfTrue="1">
      <formula>"DA"</formula>
    </cfRule>
  </conditionalFormatting>
  <conditionalFormatting sqref="D8 D12 D16 D20 D24 D28 D32 D36 D46 D50 D54 D58 D68 D72 D76 D80">
    <cfRule type="cellIs" priority="10" dxfId="8" operator="lessThan" stopIfTrue="1">
      <formula>5</formula>
    </cfRule>
  </conditionalFormatting>
  <conditionalFormatting sqref="I11 I19 I27 I35 I49 I57 I71 I79">
    <cfRule type="expression" priority="11" dxfId="7" stopIfTrue="1">
      <formula>#REF!="CU"</formula>
    </cfRule>
  </conditionalFormatting>
  <dataValidations count="1">
    <dataValidation type="list" allowBlank="1" showInputMessage="1" sqref="K22 J30 H35 H27 H19 H11 J52 H57 H49 J74 H79 H71 J14">
      <formula1>#REF!</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T103"/>
  <sheetViews>
    <sheetView showGridLines="0" workbookViewId="0" topLeftCell="A1">
      <selection activeCell="K64" sqref="K64"/>
    </sheetView>
  </sheetViews>
  <sheetFormatPr defaultColWidth="9.00390625" defaultRowHeight="16.5"/>
  <cols>
    <col min="1" max="3" width="2.625" style="2" customWidth="1"/>
    <col min="4" max="4" width="0.74609375" style="2" customWidth="1"/>
    <col min="5" max="7" width="7.75390625" style="2" customWidth="1"/>
    <col min="8" max="8" width="4.75390625" style="2" customWidth="1"/>
    <col min="9" max="9" width="0.5" style="3" customWidth="1"/>
    <col min="10" max="10" width="7.375" style="2" customWidth="1"/>
    <col min="11" max="11" width="7.375" style="3" customWidth="1"/>
    <col min="12" max="12" width="7.375" style="2" customWidth="1"/>
    <col min="13" max="13" width="7.375" style="4" customWidth="1"/>
    <col min="14" max="14" width="7.375" style="2" customWidth="1"/>
    <col min="15" max="15" width="7.375" style="3" customWidth="1"/>
    <col min="16" max="16" width="7.00390625" style="2" customWidth="1"/>
    <col min="17" max="17" width="1.875" style="4" customWidth="1"/>
    <col min="18" max="18" width="0" style="2" hidden="1" customWidth="1"/>
    <col min="19" max="19" width="7.625" style="2" customWidth="1"/>
    <col min="20" max="20" width="8.00390625" style="2" hidden="1" customWidth="1"/>
    <col min="21" max="16384" width="9.00390625" style="2" customWidth="1"/>
  </cols>
  <sheetData>
    <row r="1" ht="18.75" customHeight="1">
      <c r="A1" s="109" t="s">
        <v>23</v>
      </c>
    </row>
    <row r="2" spans="1:17" s="114" customFormat="1" ht="14.25" customHeight="1">
      <c r="A2" s="5" t="str">
        <f>'[2]Week SetUp'!$A$6</f>
        <v>99宏凱盃</v>
      </c>
      <c r="B2" s="5"/>
      <c r="C2" s="5"/>
      <c r="D2" s="5"/>
      <c r="E2" s="5"/>
      <c r="F2" s="5"/>
      <c r="G2" s="5"/>
      <c r="H2" s="5"/>
      <c r="I2" s="110"/>
      <c r="J2" s="111"/>
      <c r="K2" s="110"/>
      <c r="L2" s="111"/>
      <c r="M2" s="110"/>
      <c r="N2" s="110" t="s">
        <v>1</v>
      </c>
      <c r="O2" s="110"/>
      <c r="P2" s="112"/>
      <c r="Q2" s="113"/>
    </row>
    <row r="3" spans="1:17" s="118" customFormat="1" ht="14.25" customHeight="1">
      <c r="A3" s="14" t="str">
        <f>'[2]Week SetUp'!$A$8</f>
        <v>全國壯年網球排名錦標賽</v>
      </c>
      <c r="B3" s="115"/>
      <c r="C3" s="116"/>
      <c r="D3" s="116"/>
      <c r="E3" s="116"/>
      <c r="F3" s="116"/>
      <c r="G3" s="116"/>
      <c r="H3" s="116"/>
      <c r="I3" s="117"/>
      <c r="J3" s="111"/>
      <c r="K3" s="117"/>
      <c r="L3" s="111"/>
      <c r="M3" s="117"/>
      <c r="N3" s="116"/>
      <c r="O3" s="117"/>
      <c r="P3" s="116"/>
      <c r="Q3" s="117"/>
    </row>
    <row r="4" spans="1:17" s="24" customFormat="1" ht="11.25" customHeight="1">
      <c r="A4" s="19" t="s">
        <v>2</v>
      </c>
      <c r="B4" s="19"/>
      <c r="C4" s="19"/>
      <c r="D4" s="19"/>
      <c r="E4" s="20"/>
      <c r="F4" s="19" t="s">
        <v>3</v>
      </c>
      <c r="G4" s="20"/>
      <c r="H4" s="19"/>
      <c r="I4" s="21"/>
      <c r="J4" s="19"/>
      <c r="K4" s="22"/>
      <c r="L4" s="19"/>
      <c r="M4" s="22"/>
      <c r="N4" s="19"/>
      <c r="O4" s="21"/>
      <c r="P4" s="20"/>
      <c r="Q4" s="23" t="s">
        <v>4</v>
      </c>
    </row>
    <row r="5" spans="1:17" s="32" customFormat="1" ht="11.25" customHeight="1" thickBot="1">
      <c r="A5" s="25" t="str">
        <f>'[2]Week SetUp'!$A$10</f>
        <v>2010/11/13-15</v>
      </c>
      <c r="B5" s="25"/>
      <c r="C5" s="25"/>
      <c r="D5" s="26"/>
      <c r="E5" s="26"/>
      <c r="F5" s="26" t="str">
        <f>'[2]Week SetUp'!$C$10</f>
        <v>台中市</v>
      </c>
      <c r="G5" s="27"/>
      <c r="H5" s="26"/>
      <c r="I5" s="28"/>
      <c r="J5" s="29"/>
      <c r="K5" s="28"/>
      <c r="L5" s="30"/>
      <c r="M5" s="28"/>
      <c r="N5" s="26"/>
      <c r="O5" s="28"/>
      <c r="P5" s="26"/>
      <c r="Q5" s="31" t="str">
        <f>'[2]Week SetUp'!$E$10</f>
        <v>王正松</v>
      </c>
    </row>
    <row r="6" spans="1:17" s="37" customFormat="1" ht="9.75">
      <c r="A6" s="33"/>
      <c r="B6" s="34" t="s">
        <v>5</v>
      </c>
      <c r="C6" s="34" t="s">
        <v>6</v>
      </c>
      <c r="D6" s="34"/>
      <c r="E6" s="35" t="s">
        <v>7</v>
      </c>
      <c r="F6" s="35"/>
      <c r="G6" s="20"/>
      <c r="H6" s="35"/>
      <c r="I6" s="36"/>
      <c r="J6" s="34" t="s">
        <v>8</v>
      </c>
      <c r="K6" s="36"/>
      <c r="L6" s="34" t="s">
        <v>24</v>
      </c>
      <c r="M6" s="36"/>
      <c r="N6" s="34" t="s">
        <v>9</v>
      </c>
      <c r="O6" s="36"/>
      <c r="P6" s="34" t="s">
        <v>10</v>
      </c>
      <c r="Q6" s="22"/>
    </row>
    <row r="7" spans="1:17" s="37" customFormat="1" ht="7.5" customHeight="1" thickBot="1">
      <c r="A7" s="38"/>
      <c r="B7" s="39"/>
      <c r="C7" s="40"/>
      <c r="D7" s="39"/>
      <c r="E7" s="41"/>
      <c r="F7" s="41"/>
      <c r="G7" s="42"/>
      <c r="H7" s="41"/>
      <c r="I7" s="43"/>
      <c r="J7" s="39"/>
      <c r="K7" s="43"/>
      <c r="L7" s="39"/>
      <c r="M7" s="43"/>
      <c r="N7" s="39"/>
      <c r="O7" s="43"/>
      <c r="P7" s="39"/>
      <c r="Q7" s="44"/>
    </row>
    <row r="8" spans="1:20" s="57" customFormat="1" ht="12.75" customHeight="1">
      <c r="A8" s="45">
        <v>1</v>
      </c>
      <c r="B8" s="46" t="s">
        <v>12</v>
      </c>
      <c r="C8" s="46">
        <f>IF($D8="","",VLOOKUP($D8,'[2]男單 Prep'!$A$7:$P$37,16))</f>
        <v>2</v>
      </c>
      <c r="D8" s="47">
        <v>1</v>
      </c>
      <c r="E8" s="48" t="str">
        <f>UPPER(IF($D8="","",VLOOKUP($D8,'[2]男單 Prep'!$A$7:$P$37,2)))</f>
        <v>郭權財</v>
      </c>
      <c r="F8" s="46"/>
      <c r="G8" s="46"/>
      <c r="H8" s="46" t="str">
        <f>IF($D8="","",VLOOKUP($D8,'[2]男單 Prep'!$A$7:$P$37,4))</f>
        <v>台中市</v>
      </c>
      <c r="I8" s="50"/>
      <c r="J8" s="51"/>
      <c r="K8" s="51"/>
      <c r="L8" s="51"/>
      <c r="M8" s="185" t="s">
        <v>237</v>
      </c>
      <c r="O8" s="53"/>
      <c r="P8" s="54"/>
      <c r="Q8" s="55"/>
      <c r="R8" s="56"/>
      <c r="T8" s="58" t="e">
        <f>#REF!</f>
        <v>#REF!</v>
      </c>
    </row>
    <row r="9" spans="1:20" s="57" customFormat="1" ht="12.75" customHeight="1">
      <c r="A9" s="45"/>
      <c r="B9" s="59"/>
      <c r="C9" s="59"/>
      <c r="D9" s="59"/>
      <c r="E9" s="60"/>
      <c r="F9" s="284"/>
      <c r="G9" s="284"/>
      <c r="H9" s="61" t="s">
        <v>13</v>
      </c>
      <c r="I9" s="119"/>
      <c r="J9" s="63">
        <f>UPPER(IF(OR(I9="a",I9="as"),E8,IF(OR(I9="b",I9="bs"),E10,)))</f>
      </c>
      <c r="K9" s="63"/>
      <c r="L9" s="51"/>
      <c r="M9" s="51"/>
      <c r="N9" s="52"/>
      <c r="O9" s="53"/>
      <c r="P9" s="54"/>
      <c r="Q9" s="55"/>
      <c r="R9" s="56"/>
      <c r="T9" s="64" t="e">
        <f>#REF!</f>
        <v>#REF!</v>
      </c>
    </row>
    <row r="10" spans="1:20" s="57" customFormat="1" ht="12.75" customHeight="1">
      <c r="A10" s="45">
        <v>2</v>
      </c>
      <c r="B10" s="46">
        <f>IF($D10="","",VLOOKUP($D10,'[2]男單 Prep'!$A$7:$P$37,15))</f>
      </c>
      <c r="C10" s="46">
        <f>IF($D10="","",VLOOKUP($D10,'[2]男單 Prep'!$A$7:$P$37,16))</f>
      </c>
      <c r="D10" s="47"/>
      <c r="E10" s="48" t="s">
        <v>25</v>
      </c>
      <c r="F10" s="46"/>
      <c r="G10" s="46"/>
      <c r="H10" s="46">
        <f>IF($D10="","",VLOOKUP($D10,'[2]男單 Prep'!$A$7:$P$37,4))</f>
      </c>
      <c r="I10" s="66"/>
      <c r="J10" s="67"/>
      <c r="K10" s="68"/>
      <c r="L10" s="51"/>
      <c r="M10" s="51"/>
      <c r="N10" s="52"/>
      <c r="O10" s="53"/>
      <c r="P10" s="54"/>
      <c r="Q10" s="55"/>
      <c r="R10" s="56"/>
      <c r="T10" s="64" t="e">
        <f>#REF!</f>
        <v>#REF!</v>
      </c>
    </row>
    <row r="11" spans="1:20" s="57" customFormat="1" ht="6.75" customHeight="1">
      <c r="A11" s="45"/>
      <c r="B11" s="59"/>
      <c r="C11" s="59"/>
      <c r="D11" s="69"/>
      <c r="E11" s="60"/>
      <c r="F11" s="51"/>
      <c r="G11" s="70"/>
      <c r="H11" s="51"/>
      <c r="I11" s="71"/>
      <c r="J11" s="282" t="s">
        <v>253</v>
      </c>
      <c r="K11" s="283"/>
      <c r="L11" s="63">
        <f>UPPER(IF(OR(K11="a",K11="as"),J9,IF(OR(K11="b",K11="bs"),J13,)))</f>
      </c>
      <c r="M11" s="72"/>
      <c r="N11" s="73"/>
      <c r="O11" s="73"/>
      <c r="P11" s="54"/>
      <c r="Q11" s="55"/>
      <c r="R11" s="56"/>
      <c r="T11" s="64" t="e">
        <f>#REF!</f>
        <v>#REF!</v>
      </c>
    </row>
    <row r="12" spans="1:20" s="57" customFormat="1" ht="12.75" customHeight="1">
      <c r="A12" s="45">
        <v>3</v>
      </c>
      <c r="B12" s="46"/>
      <c r="C12" s="46"/>
      <c r="D12" s="47">
        <v>26</v>
      </c>
      <c r="E12" s="48" t="str">
        <f>UPPER(IF($D12="","",VLOOKUP($D12,'[2]男單 Prep'!$A$7:$P$37,2)))</f>
        <v>蘇榮基</v>
      </c>
      <c r="F12" s="46"/>
      <c r="G12" s="46"/>
      <c r="H12" s="46" t="str">
        <f>IF($D12="","",VLOOKUP($D12,'[2]男單 Prep'!$A$7:$P$37,4))</f>
        <v>彰化縣</v>
      </c>
      <c r="I12" s="50"/>
      <c r="J12" s="282"/>
      <c r="K12" s="283"/>
      <c r="L12" s="67"/>
      <c r="M12" s="74"/>
      <c r="N12" s="73"/>
      <c r="O12" s="73"/>
      <c r="P12" s="54"/>
      <c r="Q12" s="55"/>
      <c r="R12" s="56"/>
      <c r="T12" s="64" t="e">
        <f>#REF!</f>
        <v>#REF!</v>
      </c>
    </row>
    <row r="13" spans="1:20" s="57" customFormat="1" ht="12.75" customHeight="1">
      <c r="A13" s="45"/>
      <c r="B13" s="59"/>
      <c r="C13" s="59"/>
      <c r="D13" s="69"/>
      <c r="E13" s="60"/>
      <c r="F13" s="284" t="s">
        <v>238</v>
      </c>
      <c r="G13" s="284"/>
      <c r="H13" s="61" t="s">
        <v>13</v>
      </c>
      <c r="I13" s="119"/>
      <c r="J13" s="63">
        <f>UPPER(IF(OR(I13="a",I13="as"),E12,IF(OR(I13="b",I13="bs"),E14,)))</f>
      </c>
      <c r="K13" s="78"/>
      <c r="L13" s="79"/>
      <c r="M13" s="80"/>
      <c r="N13" s="73"/>
      <c r="O13" s="73"/>
      <c r="P13" s="54"/>
      <c r="Q13" s="55"/>
      <c r="R13" s="56"/>
      <c r="T13" s="64" t="e">
        <f>#REF!</f>
        <v>#REF!</v>
      </c>
    </row>
    <row r="14" spans="1:20" s="57" customFormat="1" ht="12.75" customHeight="1">
      <c r="A14" s="45">
        <v>4</v>
      </c>
      <c r="B14" s="46"/>
      <c r="C14" s="46"/>
      <c r="D14" s="47">
        <v>29</v>
      </c>
      <c r="E14" s="48" t="str">
        <f>UPPER(IF($D14="","",VLOOKUP($D14,'[2]男單 Prep'!$A$7:$P$37,2)))</f>
        <v>李鑑芸</v>
      </c>
      <c r="F14" s="285"/>
      <c r="G14" s="285"/>
      <c r="H14" s="46" t="str">
        <f>IF($D14="","",VLOOKUP($D14,'[2]男單 Prep'!$A$7:$P$37,4))</f>
        <v>台中市</v>
      </c>
      <c r="I14" s="66"/>
      <c r="J14" s="67"/>
      <c r="K14" s="51"/>
      <c r="L14" s="79"/>
      <c r="M14" s="80"/>
      <c r="N14" s="73"/>
      <c r="O14" s="73"/>
      <c r="P14" s="54"/>
      <c r="Q14" s="55"/>
      <c r="R14" s="56"/>
      <c r="T14" s="64" t="e">
        <f>#REF!</f>
        <v>#REF!</v>
      </c>
    </row>
    <row r="15" spans="1:20" s="57" customFormat="1" ht="6.75" customHeight="1">
      <c r="A15" s="45"/>
      <c r="B15" s="59"/>
      <c r="C15" s="59"/>
      <c r="D15" s="69"/>
      <c r="E15" s="60"/>
      <c r="F15" s="51"/>
      <c r="G15" s="70"/>
      <c r="H15" s="51"/>
      <c r="I15" s="71"/>
      <c r="J15" s="51"/>
      <c r="K15" s="51"/>
      <c r="L15" s="282" t="s">
        <v>261</v>
      </c>
      <c r="M15" s="283"/>
      <c r="N15" s="63">
        <f>UPPER(IF(OR(M15="a",M15="as"),L11,IF(OR(M15="b",M15="bs"),L19,)))</f>
      </c>
      <c r="O15" s="72"/>
      <c r="P15" s="54"/>
      <c r="Q15" s="55"/>
      <c r="R15" s="56"/>
      <c r="T15" s="64" t="e">
        <f>#REF!</f>
        <v>#REF!</v>
      </c>
    </row>
    <row r="16" spans="1:20" s="57" customFormat="1" ht="12.75" customHeight="1">
      <c r="A16" s="45">
        <v>5</v>
      </c>
      <c r="B16" s="46"/>
      <c r="C16" s="46"/>
      <c r="D16" s="47">
        <v>31</v>
      </c>
      <c r="E16" s="48" t="str">
        <f>UPPER(IF($D16="","",VLOOKUP($D16,'[2]男單 Prep'!$A$7:$P$37,2)))</f>
        <v>葉永富</v>
      </c>
      <c r="F16" s="46"/>
      <c r="G16" s="46"/>
      <c r="H16" s="46" t="str">
        <f>IF($D16="","",VLOOKUP($D16,'[2]男單 Prep'!$A$7:$P$37,4))</f>
        <v>台中市</v>
      </c>
      <c r="I16" s="50"/>
      <c r="J16" s="51"/>
      <c r="K16" s="51"/>
      <c r="L16" s="282"/>
      <c r="M16" s="283"/>
      <c r="N16" s="67"/>
      <c r="O16" s="120"/>
      <c r="P16" s="52"/>
      <c r="Q16" s="53"/>
      <c r="R16" s="56"/>
      <c r="T16" s="64" t="e">
        <f>#REF!</f>
        <v>#REF!</v>
      </c>
    </row>
    <row r="17" spans="1:20" s="57" customFormat="1" ht="12.75" customHeight="1" thickBot="1">
      <c r="A17" s="45"/>
      <c r="B17" s="59"/>
      <c r="C17" s="59"/>
      <c r="D17" s="69"/>
      <c r="E17" s="60"/>
      <c r="F17" s="284" t="s">
        <v>239</v>
      </c>
      <c r="G17" s="284"/>
      <c r="H17" s="61" t="s">
        <v>13</v>
      </c>
      <c r="I17" s="119"/>
      <c r="J17" s="63">
        <f>UPPER(IF(OR(I17="a",I17="as"),E16,IF(OR(I17="b",I17="bs"),E18,)))</f>
      </c>
      <c r="K17" s="63"/>
      <c r="L17" s="51"/>
      <c r="M17" s="80"/>
      <c r="N17" s="101"/>
      <c r="O17" s="120"/>
      <c r="P17" s="52"/>
      <c r="Q17" s="53"/>
      <c r="R17" s="56"/>
      <c r="T17" s="84" t="e">
        <f>#REF!</f>
        <v>#REF!</v>
      </c>
    </row>
    <row r="18" spans="1:18" s="57" customFormat="1" ht="12.75" customHeight="1">
      <c r="A18" s="45">
        <v>6</v>
      </c>
      <c r="B18" s="46"/>
      <c r="C18" s="46">
        <f>IF($D18="","",VLOOKUP($D18,'[2]男單 Prep'!$A$7:$P$37,16))</f>
        <v>17</v>
      </c>
      <c r="D18" s="47">
        <v>11</v>
      </c>
      <c r="E18" s="48" t="str">
        <f>UPPER(IF($D18="","",VLOOKUP($D18,'[2]男單 Prep'!$A$7:$P$37,2)))</f>
        <v>朱銘昱</v>
      </c>
      <c r="F18" s="285"/>
      <c r="G18" s="285"/>
      <c r="H18" s="46" t="str">
        <f>IF($D18="","",VLOOKUP($D18,'[2]男單 Prep'!$A$7:$P$37,4))</f>
        <v>宜蘭縣</v>
      </c>
      <c r="I18" s="66"/>
      <c r="J18" s="67"/>
      <c r="K18" s="68"/>
      <c r="L18" s="51"/>
      <c r="M18" s="80"/>
      <c r="N18" s="101"/>
      <c r="O18" s="120"/>
      <c r="P18" s="52"/>
      <c r="Q18" s="53"/>
      <c r="R18" s="56"/>
    </row>
    <row r="19" spans="1:18" s="57" customFormat="1" ht="6.75" customHeight="1">
      <c r="A19" s="45"/>
      <c r="B19" s="59"/>
      <c r="C19" s="59"/>
      <c r="D19" s="69"/>
      <c r="E19" s="60"/>
      <c r="F19" s="51"/>
      <c r="G19" s="70"/>
      <c r="H19" s="51"/>
      <c r="I19" s="71"/>
      <c r="J19" s="282" t="s">
        <v>254</v>
      </c>
      <c r="K19" s="283"/>
      <c r="L19" s="63">
        <f>UPPER(IF(OR(K19="a",K19="as"),J17,IF(OR(K19="b",K19="bs"),J21,)))</f>
      </c>
      <c r="M19" s="85"/>
      <c r="N19" s="101"/>
      <c r="O19" s="120"/>
      <c r="P19" s="52"/>
      <c r="Q19" s="53"/>
      <c r="R19" s="56"/>
    </row>
    <row r="20" spans="1:18" s="57" customFormat="1" ht="12.75" customHeight="1">
      <c r="A20" s="45">
        <v>7</v>
      </c>
      <c r="B20" s="46"/>
      <c r="C20" s="46"/>
      <c r="D20" s="47">
        <v>27</v>
      </c>
      <c r="E20" s="48" t="str">
        <f>UPPER(IF($D20="","",VLOOKUP($D20,'[2]男單 Prep'!$A$7:$P$37,2)))</f>
        <v>陳昭池</v>
      </c>
      <c r="F20" s="46"/>
      <c r="G20" s="46"/>
      <c r="H20" s="46" t="str">
        <f>IF($D20="","",VLOOKUP($D20,'[2]男單 Prep'!$A$7:$P$37,4))</f>
        <v>彰化縣</v>
      </c>
      <c r="I20" s="50"/>
      <c r="J20" s="282"/>
      <c r="K20" s="283"/>
      <c r="L20" s="67"/>
      <c r="M20" s="73"/>
      <c r="N20" s="101"/>
      <c r="O20" s="120"/>
      <c r="P20" s="52"/>
      <c r="Q20" s="53"/>
      <c r="R20" s="56"/>
    </row>
    <row r="21" spans="1:18" s="57" customFormat="1" ht="12.75" customHeight="1">
      <c r="A21" s="45"/>
      <c r="B21" s="59"/>
      <c r="C21" s="59"/>
      <c r="D21" s="59"/>
      <c r="E21" s="60"/>
      <c r="F21" s="284" t="s">
        <v>240</v>
      </c>
      <c r="G21" s="284"/>
      <c r="H21" s="61" t="s">
        <v>13</v>
      </c>
      <c r="I21" s="119"/>
      <c r="J21" s="63">
        <f>UPPER(IF(OR(I21="a",I21="as"),E20,IF(OR(I21="b",I21="bs"),E22,)))</f>
      </c>
      <c r="K21" s="78"/>
      <c r="L21" s="79"/>
      <c r="M21" s="73"/>
      <c r="N21" s="101"/>
      <c r="O21" s="120"/>
      <c r="P21" s="52"/>
      <c r="Q21" s="53"/>
      <c r="R21" s="56"/>
    </row>
    <row r="22" spans="1:18" s="57" customFormat="1" ht="12.75" customHeight="1">
      <c r="A22" s="45">
        <v>8</v>
      </c>
      <c r="B22" s="46" t="s">
        <v>26</v>
      </c>
      <c r="C22" s="46">
        <f>IF($D22="","",VLOOKUP($D22,'[2]男單 Prep'!$A$7:$P$37,16))</f>
        <v>13</v>
      </c>
      <c r="D22" s="47">
        <v>8</v>
      </c>
      <c r="E22" s="48" t="str">
        <f>UPPER(IF($D22="","",VLOOKUP($D22,'[2]男單 Prep'!$A$7:$P$37,2)))</f>
        <v>劉益源</v>
      </c>
      <c r="F22" s="285"/>
      <c r="G22" s="285"/>
      <c r="H22" s="46" t="str">
        <f>IF($D22="","",VLOOKUP($D22,'[2]男單 Prep'!$A$7:$P$37,4))</f>
        <v>台北縣</v>
      </c>
      <c r="I22" s="66"/>
      <c r="J22" s="67"/>
      <c r="K22" s="51"/>
      <c r="L22" s="79"/>
      <c r="M22" s="73"/>
      <c r="N22" s="101"/>
      <c r="O22" s="120"/>
      <c r="P22" s="52"/>
      <c r="Q22" s="53"/>
      <c r="R22" s="56"/>
    </row>
    <row r="23" spans="1:18" s="57" customFormat="1" ht="6.75" customHeight="1">
      <c r="A23" s="45"/>
      <c r="B23" s="59"/>
      <c r="C23" s="59"/>
      <c r="D23" s="59"/>
      <c r="E23" s="60"/>
      <c r="F23" s="51"/>
      <c r="G23" s="70"/>
      <c r="H23" s="51"/>
      <c r="I23" s="71"/>
      <c r="J23" s="51"/>
      <c r="K23" s="51"/>
      <c r="L23" s="79"/>
      <c r="M23" s="88"/>
      <c r="N23" s="282" t="s">
        <v>265</v>
      </c>
      <c r="O23" s="283"/>
      <c r="P23" s="63">
        <f>UPPER(IF(OR(O23="a",O23="as"),N15,IF(OR(O23="b",O23="bs"),N31,)))</f>
      </c>
      <c r="Q23" s="121"/>
      <c r="R23" s="56"/>
    </row>
    <row r="24" spans="1:18" s="57" customFormat="1" ht="12.75" customHeight="1">
      <c r="A24" s="45">
        <v>9</v>
      </c>
      <c r="B24" s="46" t="s">
        <v>18</v>
      </c>
      <c r="C24" s="46">
        <f>IF($D24="","",VLOOKUP($D24,'[2]男單 Prep'!$A$7:$P$37,16))</f>
        <v>4</v>
      </c>
      <c r="D24" s="47">
        <v>3</v>
      </c>
      <c r="E24" s="48" t="str">
        <f>UPPER(IF($D24="","",VLOOKUP($D24,'[2]男單 Prep'!$A$7:$P$37,2)))</f>
        <v>羅欽</v>
      </c>
      <c r="F24" s="46"/>
      <c r="G24" s="46"/>
      <c r="H24" s="46" t="str">
        <f>IF($D24="","",VLOOKUP($D24,'[2]男單 Prep'!$A$7:$P$37,4))</f>
        <v>台中縣</v>
      </c>
      <c r="I24" s="50"/>
      <c r="J24" s="51"/>
      <c r="K24" s="51"/>
      <c r="L24" s="51"/>
      <c r="M24" s="73"/>
      <c r="N24" s="282"/>
      <c r="O24" s="283"/>
      <c r="P24" s="67"/>
      <c r="Q24" s="120"/>
      <c r="R24" s="56"/>
    </row>
    <row r="25" spans="1:18" s="57" customFormat="1" ht="12.75" customHeight="1">
      <c r="A25" s="45"/>
      <c r="B25" s="59"/>
      <c r="C25" s="59"/>
      <c r="D25" s="59"/>
      <c r="E25" s="60"/>
      <c r="F25" s="284" t="s">
        <v>241</v>
      </c>
      <c r="G25" s="284"/>
      <c r="H25" s="61" t="s">
        <v>13</v>
      </c>
      <c r="I25" s="119"/>
      <c r="J25" s="63">
        <f>UPPER(IF(OR(I25="a",I25="as"),E24,IF(OR(I25="b",I25="bs"),E26,)))</f>
      </c>
      <c r="K25" s="63"/>
      <c r="L25" s="51"/>
      <c r="M25" s="73"/>
      <c r="N25" s="52"/>
      <c r="O25" s="120"/>
      <c r="P25" s="52"/>
      <c r="Q25" s="120"/>
      <c r="R25" s="56"/>
    </row>
    <row r="26" spans="1:18" s="57" customFormat="1" ht="12.75" customHeight="1">
      <c r="A26" s="45">
        <v>10</v>
      </c>
      <c r="B26" s="46"/>
      <c r="C26" s="46"/>
      <c r="D26" s="47">
        <v>21</v>
      </c>
      <c r="E26" s="48" t="str">
        <f>UPPER(IF($D26="","",VLOOKUP($D26,'[2]男單 Prep'!$A$7:$P$37,2)))</f>
        <v>吳界明</v>
      </c>
      <c r="F26" s="285"/>
      <c r="G26" s="285"/>
      <c r="H26" s="46" t="str">
        <f>IF($D26="","",VLOOKUP($D26,'[2]男單 Prep'!$A$7:$P$37,4))</f>
        <v>南投縣</v>
      </c>
      <c r="I26" s="66"/>
      <c r="J26" s="67"/>
      <c r="K26" s="68"/>
      <c r="L26" s="51"/>
      <c r="M26" s="73"/>
      <c r="N26" s="52"/>
      <c r="O26" s="120"/>
      <c r="P26" s="52"/>
      <c r="Q26" s="120"/>
      <c r="R26" s="56"/>
    </row>
    <row r="27" spans="1:18" s="57" customFormat="1" ht="6.75" customHeight="1">
      <c r="A27" s="45"/>
      <c r="B27" s="59"/>
      <c r="C27" s="59"/>
      <c r="D27" s="69"/>
      <c r="E27" s="60"/>
      <c r="F27" s="51"/>
      <c r="G27" s="70"/>
      <c r="H27" s="51"/>
      <c r="I27" s="71"/>
      <c r="J27" s="282" t="s">
        <v>255</v>
      </c>
      <c r="K27" s="283"/>
      <c r="L27" s="63">
        <f>UPPER(IF(OR(K27="a",K27="as"),J25,IF(OR(K27="b",K27="bs"),J29,)))</f>
      </c>
      <c r="M27" s="72"/>
      <c r="N27" s="52"/>
      <c r="O27" s="120"/>
      <c r="P27" s="52"/>
      <c r="Q27" s="120"/>
      <c r="R27" s="56"/>
    </row>
    <row r="28" spans="1:18" s="57" customFormat="1" ht="12.75" customHeight="1">
      <c r="A28" s="45">
        <v>11</v>
      </c>
      <c r="B28" s="46"/>
      <c r="C28" s="46"/>
      <c r="D28" s="47">
        <v>25</v>
      </c>
      <c r="E28" s="48" t="str">
        <f>UPPER(IF($D28="","",VLOOKUP($D28,'[2]男單 Prep'!$A$7:$P$37,2)))</f>
        <v>朱冠州</v>
      </c>
      <c r="F28" s="46"/>
      <c r="G28" s="46"/>
      <c r="H28" s="46" t="str">
        <f>IF($D28="","",VLOOKUP($D28,'[2]男單 Prep'!$A$7:$P$37,4))</f>
        <v>雲林縣</v>
      </c>
      <c r="I28" s="50"/>
      <c r="J28" s="282"/>
      <c r="K28" s="283"/>
      <c r="L28" s="67"/>
      <c r="M28" s="74"/>
      <c r="N28" s="52"/>
      <c r="O28" s="120"/>
      <c r="P28" s="52"/>
      <c r="Q28" s="120"/>
      <c r="R28" s="56"/>
    </row>
    <row r="29" spans="1:18" s="57" customFormat="1" ht="12.75" customHeight="1">
      <c r="A29" s="45"/>
      <c r="B29" s="59"/>
      <c r="C29" s="59"/>
      <c r="D29" s="69"/>
      <c r="E29" s="60"/>
      <c r="F29" s="284" t="s">
        <v>242</v>
      </c>
      <c r="G29" s="284"/>
      <c r="H29" s="61" t="s">
        <v>13</v>
      </c>
      <c r="I29" s="119"/>
      <c r="J29" s="63">
        <f>UPPER(IF(OR(I29="a",I29="as"),E28,IF(OR(I29="b",I29="bs"),E30,)))</f>
      </c>
      <c r="K29" s="78"/>
      <c r="L29" s="79"/>
      <c r="M29" s="80"/>
      <c r="N29" s="52"/>
      <c r="O29" s="120"/>
      <c r="P29" s="52"/>
      <c r="Q29" s="120"/>
      <c r="R29" s="56"/>
    </row>
    <row r="30" spans="1:18" s="57" customFormat="1" ht="12.75" customHeight="1">
      <c r="A30" s="45">
        <v>12</v>
      </c>
      <c r="B30" s="46"/>
      <c r="C30" s="46"/>
      <c r="D30" s="47">
        <v>28</v>
      </c>
      <c r="E30" s="48" t="str">
        <f>UPPER(IF($D30="","",VLOOKUP($D30,'[2]男單 Prep'!$A$7:$P$37,2)))</f>
        <v>林文輝</v>
      </c>
      <c r="F30" s="285"/>
      <c r="G30" s="285"/>
      <c r="H30" s="46" t="str">
        <f>IF($D30="","",VLOOKUP($D30,'[2]男單 Prep'!$A$7:$P$37,4))</f>
        <v>台北縣</v>
      </c>
      <c r="I30" s="66"/>
      <c r="J30" s="67"/>
      <c r="K30" s="51"/>
      <c r="L30" s="79"/>
      <c r="M30" s="80"/>
      <c r="N30" s="52"/>
      <c r="O30" s="120"/>
      <c r="P30" s="52"/>
      <c r="Q30" s="120"/>
      <c r="R30" s="56"/>
    </row>
    <row r="31" spans="1:18" s="57" customFormat="1" ht="6.75" customHeight="1">
      <c r="A31" s="45"/>
      <c r="B31" s="59"/>
      <c r="C31" s="59"/>
      <c r="D31" s="69"/>
      <c r="E31" s="60"/>
      <c r="F31" s="51"/>
      <c r="G31" s="70"/>
      <c r="H31" s="51"/>
      <c r="I31" s="71"/>
      <c r="J31" s="51"/>
      <c r="K31" s="51"/>
      <c r="L31" s="282" t="s">
        <v>262</v>
      </c>
      <c r="M31" s="283"/>
      <c r="N31" s="63">
        <f>UPPER(IF(OR(M31="a",M31="as"),L27,IF(OR(M31="b",M31="bs"),L35,)))</f>
      </c>
      <c r="O31" s="122"/>
      <c r="P31" s="52"/>
      <c r="Q31" s="120"/>
      <c r="R31" s="56"/>
    </row>
    <row r="32" spans="1:18" s="57" customFormat="1" ht="12.75" customHeight="1">
      <c r="A32" s="45">
        <v>13</v>
      </c>
      <c r="B32" s="46"/>
      <c r="C32" s="46">
        <f>IF($D32="","",VLOOKUP($D32,'[2]男單 Prep'!$A$7:$P$37,16))</f>
        <v>14</v>
      </c>
      <c r="D32" s="47">
        <v>9</v>
      </c>
      <c r="E32" s="48" t="str">
        <f>UPPER(IF($D32="","",VLOOKUP($D32,'[2]男單 Prep'!$A$7:$P$37,2)))</f>
        <v>劉瑞星</v>
      </c>
      <c r="F32" s="46"/>
      <c r="G32" s="46"/>
      <c r="H32" s="46" t="str">
        <f>IF($D32="","",VLOOKUP($D32,'[2]男單 Prep'!$A$7:$P$37,4))</f>
        <v>彰化縣</v>
      </c>
      <c r="I32" s="50"/>
      <c r="J32" s="51"/>
      <c r="K32" s="51"/>
      <c r="L32" s="282"/>
      <c r="M32" s="283"/>
      <c r="N32" s="67"/>
      <c r="O32" s="123"/>
      <c r="P32" s="52"/>
      <c r="Q32" s="120"/>
      <c r="R32" s="56"/>
    </row>
    <row r="33" spans="1:18" s="57" customFormat="1" ht="12.75" customHeight="1">
      <c r="A33" s="45"/>
      <c r="B33" s="59"/>
      <c r="C33" s="59"/>
      <c r="D33" s="69"/>
      <c r="E33" s="60"/>
      <c r="F33" s="284" t="s">
        <v>243</v>
      </c>
      <c r="G33" s="284"/>
      <c r="H33" s="61" t="s">
        <v>13</v>
      </c>
      <c r="I33" s="119"/>
      <c r="J33" s="63">
        <f>UPPER(IF(OR(I33="a",I33="as"),E32,IF(OR(I33="b",I33="bs"),E34,)))</f>
      </c>
      <c r="K33" s="63"/>
      <c r="L33" s="51"/>
      <c r="M33" s="80"/>
      <c r="N33" s="101"/>
      <c r="O33" s="123"/>
      <c r="P33" s="52"/>
      <c r="Q33" s="120"/>
      <c r="R33" s="56"/>
    </row>
    <row r="34" spans="1:18" s="57" customFormat="1" ht="12.75" customHeight="1">
      <c r="A34" s="45">
        <v>14</v>
      </c>
      <c r="B34" s="46"/>
      <c r="C34" s="46"/>
      <c r="D34" s="47">
        <v>23</v>
      </c>
      <c r="E34" s="48" t="str">
        <f>UPPER(IF($D34="","",VLOOKUP($D34,'[2]男單 Prep'!$A$7:$P$37,2)))</f>
        <v>楊梓楣</v>
      </c>
      <c r="F34" s="285"/>
      <c r="G34" s="285"/>
      <c r="H34" s="46" t="str">
        <f>IF($D34="","",VLOOKUP($D34,'[2]男單 Prep'!$A$7:$P$37,4))</f>
        <v>台北市</v>
      </c>
      <c r="I34" s="66"/>
      <c r="J34" s="67"/>
      <c r="K34" s="68"/>
      <c r="L34" s="51"/>
      <c r="M34" s="80"/>
      <c r="N34" s="101"/>
      <c r="O34" s="123"/>
      <c r="P34" s="52"/>
      <c r="Q34" s="120"/>
      <c r="R34" s="56"/>
    </row>
    <row r="35" spans="1:18" s="57" customFormat="1" ht="6.75" customHeight="1">
      <c r="A35" s="45"/>
      <c r="B35" s="59"/>
      <c r="C35" s="59"/>
      <c r="D35" s="69"/>
      <c r="E35" s="60"/>
      <c r="F35" s="51"/>
      <c r="G35" s="70"/>
      <c r="H35" s="51"/>
      <c r="I35" s="71"/>
      <c r="J35" s="282" t="s">
        <v>256</v>
      </c>
      <c r="K35" s="283"/>
      <c r="L35" s="63">
        <f>UPPER(IF(OR(K35="a",K35="as"),J33,IF(OR(K35="b",K35="bs"),J37,)))</f>
      </c>
      <c r="M35" s="85"/>
      <c r="N35" s="101"/>
      <c r="O35" s="123"/>
      <c r="P35" s="52"/>
      <c r="Q35" s="120"/>
      <c r="R35" s="56"/>
    </row>
    <row r="36" spans="1:18" s="57" customFormat="1" ht="12.75" customHeight="1">
      <c r="A36" s="45">
        <v>15</v>
      </c>
      <c r="B36" s="46"/>
      <c r="C36" s="46">
        <f>IF($D36="","",VLOOKUP($D36,'[2]男單 Prep'!$A$7:$P$37,16))</f>
        <v>14</v>
      </c>
      <c r="D36" s="47">
        <v>10</v>
      </c>
      <c r="E36" s="48" t="str">
        <f>UPPER(IF($D36="","",VLOOKUP($D36,'[2]男單 Prep'!$A$7:$P$37,2)))</f>
        <v>甘家霖</v>
      </c>
      <c r="F36" s="46"/>
      <c r="G36" s="46"/>
      <c r="H36" s="46" t="str">
        <f>IF($D36="","",VLOOKUP($D36,'[2]男單 Prep'!$A$7:$P$37,4))</f>
        <v>台南縣</v>
      </c>
      <c r="I36" s="50"/>
      <c r="J36" s="282"/>
      <c r="K36" s="283"/>
      <c r="L36" s="67"/>
      <c r="M36" s="73"/>
      <c r="N36" s="101"/>
      <c r="O36" s="123"/>
      <c r="P36" s="52"/>
      <c r="Q36" s="120"/>
      <c r="R36" s="56"/>
    </row>
    <row r="37" spans="1:18" s="57" customFormat="1" ht="12.75" customHeight="1">
      <c r="A37" s="45"/>
      <c r="B37" s="59"/>
      <c r="C37" s="59"/>
      <c r="D37" s="59"/>
      <c r="E37" s="60"/>
      <c r="F37" s="284" t="s">
        <v>244</v>
      </c>
      <c r="G37" s="284"/>
      <c r="H37" s="61" t="s">
        <v>13</v>
      </c>
      <c r="I37" s="119"/>
      <c r="J37" s="63">
        <f>UPPER(IF(OR(I37="a",I37="as"),E36,IF(OR(I37="b",I37="bs"),E38,)))</f>
      </c>
      <c r="K37" s="78"/>
      <c r="L37" s="79"/>
      <c r="M37" s="73"/>
      <c r="N37" s="101"/>
      <c r="O37" s="123"/>
      <c r="P37" s="52"/>
      <c r="Q37" s="120"/>
      <c r="R37" s="56"/>
    </row>
    <row r="38" spans="1:18" s="57" customFormat="1" ht="12.75" customHeight="1">
      <c r="A38" s="45">
        <v>16</v>
      </c>
      <c r="B38" s="46" t="s">
        <v>27</v>
      </c>
      <c r="C38" s="46">
        <f>IF($D38="","",VLOOKUP($D38,'[2]男單 Prep'!$A$7:$P$37,16))</f>
        <v>7</v>
      </c>
      <c r="D38" s="47">
        <v>6</v>
      </c>
      <c r="E38" s="48" t="str">
        <f>UPPER(IF($D38="","",VLOOKUP($D38,'[2]男單 Prep'!$A$7:$P$37,2)))</f>
        <v>廖仁輝</v>
      </c>
      <c r="F38" s="285"/>
      <c r="G38" s="285"/>
      <c r="H38" s="46" t="str">
        <f>IF($D38="","",VLOOKUP($D38,'[2]男單 Prep'!$A$7:$P$37,4))</f>
        <v>台中市</v>
      </c>
      <c r="I38" s="66"/>
      <c r="J38" s="67"/>
      <c r="K38" s="51"/>
      <c r="L38" s="79"/>
      <c r="M38" s="73"/>
      <c r="N38" s="123"/>
      <c r="O38" s="282" t="s">
        <v>267</v>
      </c>
      <c r="P38" s="282"/>
      <c r="Q38" s="283"/>
      <c r="R38" s="56"/>
    </row>
    <row r="39" spans="1:18" s="57" customFormat="1" ht="6.75" customHeight="1">
      <c r="A39" s="45"/>
      <c r="B39" s="59"/>
      <c r="C39" s="59"/>
      <c r="D39" s="59"/>
      <c r="E39" s="60"/>
      <c r="F39" s="51"/>
      <c r="G39" s="70"/>
      <c r="H39" s="51"/>
      <c r="I39" s="71"/>
      <c r="J39" s="51"/>
      <c r="K39" s="51"/>
      <c r="L39" s="79"/>
      <c r="M39" s="88"/>
      <c r="N39" s="286" t="s">
        <v>11</v>
      </c>
      <c r="O39" s="281"/>
      <c r="P39" s="281"/>
      <c r="Q39" s="287"/>
      <c r="R39" s="56"/>
    </row>
    <row r="40" spans="1:18" s="57" customFormat="1" ht="12.75" customHeight="1">
      <c r="A40" s="45">
        <v>17</v>
      </c>
      <c r="B40" s="46" t="s">
        <v>28</v>
      </c>
      <c r="C40" s="46">
        <f>IF($D40="","",VLOOKUP($D40,'[2]男單 Prep'!$A$7:$P$37,16))</f>
        <v>7</v>
      </c>
      <c r="D40" s="47">
        <v>5</v>
      </c>
      <c r="E40" s="48" t="str">
        <f>UPPER(IF($D40="","",VLOOKUP($D40,'[2]男單 Prep'!$A$7:$P$37,2)))</f>
        <v>張光輝</v>
      </c>
      <c r="F40" s="46"/>
      <c r="G40" s="46"/>
      <c r="H40" s="46" t="str">
        <f>IF($D40="","",VLOOKUP($D40,'[2]男單 Prep'!$A$7:$P$37,4))</f>
        <v>台中市</v>
      </c>
      <c r="I40" s="50"/>
      <c r="J40" s="51"/>
      <c r="K40" s="51"/>
      <c r="L40" s="51"/>
      <c r="M40" s="73"/>
      <c r="N40" s="286"/>
      <c r="O40" s="124"/>
      <c r="P40" s="125"/>
      <c r="Q40" s="126"/>
      <c r="R40" s="56"/>
    </row>
    <row r="41" spans="1:18" s="57" customFormat="1" ht="12.75" customHeight="1">
      <c r="A41" s="45"/>
      <c r="B41" s="59"/>
      <c r="C41" s="59"/>
      <c r="D41" s="59"/>
      <c r="E41" s="60"/>
      <c r="F41" s="284" t="s">
        <v>245</v>
      </c>
      <c r="G41" s="284"/>
      <c r="H41" s="61" t="s">
        <v>13</v>
      </c>
      <c r="I41" s="119"/>
      <c r="J41" s="63">
        <f>UPPER(IF(OR(I41="a",I41="as"),E40,IF(OR(I41="b",I41="bs"),E42,)))</f>
      </c>
      <c r="K41" s="63"/>
      <c r="L41" s="51"/>
      <c r="M41" s="73"/>
      <c r="N41" s="52"/>
      <c r="O41" s="53"/>
      <c r="P41" s="52"/>
      <c r="Q41" s="120"/>
      <c r="R41" s="56"/>
    </row>
    <row r="42" spans="1:18" s="57" customFormat="1" ht="12.75" customHeight="1">
      <c r="A42" s="45">
        <v>18</v>
      </c>
      <c r="B42" s="46"/>
      <c r="C42" s="46"/>
      <c r="D42" s="47">
        <v>20</v>
      </c>
      <c r="E42" s="48" t="str">
        <f>UPPER(IF($D42="","",VLOOKUP($D42,'[2]男單 Prep'!$A$7:$P$37,2)))</f>
        <v>韓文喆</v>
      </c>
      <c r="F42" s="285"/>
      <c r="G42" s="285"/>
      <c r="H42" s="46" t="str">
        <f>IF($D42="","",VLOOKUP($D42,'[2]男單 Prep'!$A$7:$P$37,4))</f>
        <v>雲林縣</v>
      </c>
      <c r="I42" s="66"/>
      <c r="J42" s="67"/>
      <c r="K42" s="68"/>
      <c r="L42" s="51"/>
      <c r="M42" s="73"/>
      <c r="N42" s="52"/>
      <c r="O42" s="53"/>
      <c r="P42" s="52"/>
      <c r="Q42" s="120"/>
      <c r="R42" s="56"/>
    </row>
    <row r="43" spans="1:18" s="57" customFormat="1" ht="6.75" customHeight="1">
      <c r="A43" s="45"/>
      <c r="B43" s="59"/>
      <c r="C43" s="59"/>
      <c r="D43" s="69"/>
      <c r="E43" s="60"/>
      <c r="F43" s="51"/>
      <c r="G43" s="70"/>
      <c r="H43" s="51"/>
      <c r="I43" s="71"/>
      <c r="J43" s="282" t="s">
        <v>257</v>
      </c>
      <c r="K43" s="283"/>
      <c r="L43" s="63">
        <f>UPPER(IF(OR(K43="a",K43="as"),J41,IF(OR(K43="b",K43="bs"),J45,)))</f>
      </c>
      <c r="M43" s="72"/>
      <c r="N43" s="52"/>
      <c r="O43" s="53"/>
      <c r="P43" s="52"/>
      <c r="Q43" s="120"/>
      <c r="R43" s="56"/>
    </row>
    <row r="44" spans="1:18" s="57" customFormat="1" ht="12.75" customHeight="1">
      <c r="A44" s="45">
        <v>19</v>
      </c>
      <c r="B44" s="46"/>
      <c r="C44" s="46">
        <f>IF($D44="","",VLOOKUP($D44,'[2]男單 Prep'!$A$7:$P$37,16))</f>
        <v>23</v>
      </c>
      <c r="D44" s="47">
        <v>14</v>
      </c>
      <c r="E44" s="48" t="str">
        <f>UPPER(IF($D44="","",VLOOKUP($D44,'[2]男單 Prep'!$A$7:$P$37,2)))</f>
        <v>黃中興</v>
      </c>
      <c r="F44" s="46"/>
      <c r="G44" s="46"/>
      <c r="H44" s="46" t="str">
        <f>IF($D44="","",VLOOKUP($D44,'[2]男單 Prep'!$A$7:$P$37,4))</f>
        <v>台北市</v>
      </c>
      <c r="I44" s="50"/>
      <c r="J44" s="282"/>
      <c r="K44" s="283"/>
      <c r="L44" s="67"/>
      <c r="M44" s="74"/>
      <c r="N44" s="52"/>
      <c r="O44" s="53"/>
      <c r="P44" s="52"/>
      <c r="Q44" s="120"/>
      <c r="R44" s="56"/>
    </row>
    <row r="45" spans="1:18" s="57" customFormat="1" ht="12.75" customHeight="1">
      <c r="A45" s="45"/>
      <c r="B45" s="59"/>
      <c r="C45" s="59"/>
      <c r="D45" s="69"/>
      <c r="E45" s="60"/>
      <c r="F45" s="284" t="s">
        <v>246</v>
      </c>
      <c r="G45" s="284"/>
      <c r="H45" s="61" t="s">
        <v>13</v>
      </c>
      <c r="I45" s="119"/>
      <c r="J45" s="63">
        <f>UPPER(IF(OR(I45="a",I45="as"),E44,IF(OR(I45="b",I45="bs"),E46,)))</f>
      </c>
      <c r="K45" s="78"/>
      <c r="L45" s="79"/>
      <c r="M45" s="80"/>
      <c r="N45" s="52"/>
      <c r="O45" s="53"/>
      <c r="P45" s="52"/>
      <c r="Q45" s="120"/>
      <c r="R45" s="56"/>
    </row>
    <row r="46" spans="1:18" s="57" customFormat="1" ht="12.75" customHeight="1">
      <c r="A46" s="45">
        <v>20</v>
      </c>
      <c r="B46" s="46"/>
      <c r="C46" s="46"/>
      <c r="D46" s="47">
        <v>30</v>
      </c>
      <c r="E46" s="48" t="str">
        <f>UPPER(IF($D46="","",VLOOKUP($D46,'[2]男單 Prep'!$A$7:$P$37,2)))</f>
        <v>羅新才</v>
      </c>
      <c r="F46" s="285"/>
      <c r="G46" s="285"/>
      <c r="H46" s="46" t="str">
        <f>IF($D46="","",VLOOKUP($D46,'[2]男單 Prep'!$A$7:$P$37,4))</f>
        <v>台中市</v>
      </c>
      <c r="I46" s="66"/>
      <c r="J46" s="67"/>
      <c r="K46" s="51"/>
      <c r="L46" s="79"/>
      <c r="M46" s="80"/>
      <c r="N46" s="52"/>
      <c r="O46" s="53"/>
      <c r="P46" s="52"/>
      <c r="Q46" s="120"/>
      <c r="R46" s="56"/>
    </row>
    <row r="47" spans="1:18" s="57" customFormat="1" ht="6.75" customHeight="1">
      <c r="A47" s="45"/>
      <c r="B47" s="59"/>
      <c r="C47" s="59"/>
      <c r="D47" s="69"/>
      <c r="E47" s="60"/>
      <c r="F47" s="51"/>
      <c r="G47" s="70"/>
      <c r="H47" s="51"/>
      <c r="I47" s="71"/>
      <c r="J47" s="51"/>
      <c r="K47" s="51"/>
      <c r="L47" s="282" t="s">
        <v>263</v>
      </c>
      <c r="M47" s="283"/>
      <c r="N47" s="63">
        <f>UPPER(IF(OR(M47="a",M47="as"),L43,IF(OR(M47="b",M47="bs"),L51,)))</f>
      </c>
      <c r="O47" s="121"/>
      <c r="P47" s="52"/>
      <c r="Q47" s="120"/>
      <c r="R47" s="56"/>
    </row>
    <row r="48" spans="1:18" s="57" customFormat="1" ht="12.75" customHeight="1">
      <c r="A48" s="45">
        <v>21</v>
      </c>
      <c r="B48" s="46"/>
      <c r="C48" s="46"/>
      <c r="D48" s="47">
        <v>22</v>
      </c>
      <c r="E48" s="48" t="str">
        <f>UPPER(IF($D48="","",VLOOKUP($D48,'[2]男單 Prep'!$A$7:$P$37,2)))</f>
        <v>葉家宏</v>
      </c>
      <c r="F48" s="46"/>
      <c r="G48" s="46"/>
      <c r="H48" s="46" t="str">
        <f>IF($D48="","",VLOOKUP($D48,'[2]男單 Prep'!$A$7:$P$37,4))</f>
        <v>台北縣</v>
      </c>
      <c r="I48" s="50"/>
      <c r="J48" s="51"/>
      <c r="K48" s="51"/>
      <c r="L48" s="282"/>
      <c r="M48" s="283"/>
      <c r="N48" s="67"/>
      <c r="O48" s="120"/>
      <c r="P48" s="52"/>
      <c r="Q48" s="120"/>
      <c r="R48" s="56"/>
    </row>
    <row r="49" spans="1:18" s="57" customFormat="1" ht="12.75" customHeight="1">
      <c r="A49" s="45"/>
      <c r="B49" s="59"/>
      <c r="C49" s="59"/>
      <c r="D49" s="69"/>
      <c r="E49" s="60"/>
      <c r="F49" s="284" t="s">
        <v>247</v>
      </c>
      <c r="G49" s="284"/>
      <c r="H49" s="61" t="s">
        <v>13</v>
      </c>
      <c r="I49" s="119"/>
      <c r="J49" s="63">
        <f>UPPER(IF(OR(I49="a",I49="as"),E48,IF(OR(I49="b",I49="bs"),E50,)))</f>
      </c>
      <c r="K49" s="63"/>
      <c r="L49" s="51"/>
      <c r="M49" s="80"/>
      <c r="N49" s="101"/>
      <c r="O49" s="120"/>
      <c r="P49" s="52"/>
      <c r="Q49" s="120"/>
      <c r="R49" s="56"/>
    </row>
    <row r="50" spans="1:18" s="57" customFormat="1" ht="12.75" customHeight="1">
      <c r="A50" s="45">
        <v>22</v>
      </c>
      <c r="B50" s="46"/>
      <c r="C50" s="46">
        <f>IF($D50="","",VLOOKUP($D50,'[2]男單 Prep'!$A$7:$P$37,16))</f>
        <v>23</v>
      </c>
      <c r="D50" s="47">
        <v>18</v>
      </c>
      <c r="E50" s="48" t="str">
        <f>UPPER(IF($D50="","",VLOOKUP($D50,'[2]男單 Prep'!$A$7:$P$37,2)))</f>
        <v>邱盛傳</v>
      </c>
      <c r="F50" s="285"/>
      <c r="G50" s="285"/>
      <c r="H50" s="46" t="str">
        <f>IF($D50="","",VLOOKUP($D50,'[2]男單 Prep'!$A$7:$P$37,4))</f>
        <v>台中市</v>
      </c>
      <c r="I50" s="66"/>
      <c r="J50" s="67"/>
      <c r="K50" s="68"/>
      <c r="L50" s="51"/>
      <c r="M50" s="80"/>
      <c r="N50" s="101"/>
      <c r="O50" s="120"/>
      <c r="P50" s="52"/>
      <c r="Q50" s="120"/>
      <c r="R50" s="56"/>
    </row>
    <row r="51" spans="1:18" s="57" customFormat="1" ht="6.75" customHeight="1">
      <c r="A51" s="45"/>
      <c r="B51" s="59"/>
      <c r="C51" s="59"/>
      <c r="D51" s="69"/>
      <c r="E51" s="60"/>
      <c r="F51" s="51"/>
      <c r="G51" s="70"/>
      <c r="H51" s="51"/>
      <c r="I51" s="71"/>
      <c r="J51" s="282" t="s">
        <v>258</v>
      </c>
      <c r="K51" s="283"/>
      <c r="L51" s="63">
        <f>UPPER(IF(OR(K51="a",K51="as"),J49,IF(OR(K51="b",K51="bs"),J53,)))</f>
      </c>
      <c r="M51" s="85"/>
      <c r="N51" s="101"/>
      <c r="O51" s="120"/>
      <c r="P51" s="52"/>
      <c r="Q51" s="120"/>
      <c r="R51" s="56"/>
    </row>
    <row r="52" spans="1:18" s="57" customFormat="1" ht="12.75" customHeight="1">
      <c r="A52" s="45">
        <v>23</v>
      </c>
      <c r="B52" s="46"/>
      <c r="C52" s="46">
        <f>IF($D52="","",VLOOKUP($D52,'[2]男單 Prep'!$A$7:$P$37,16))</f>
        <v>23</v>
      </c>
      <c r="D52" s="47">
        <v>12</v>
      </c>
      <c r="E52" s="48" t="str">
        <f>UPPER(IF($D52="","",VLOOKUP($D52,'[2]男單 Prep'!$A$7:$P$37,2)))</f>
        <v>莊東育</v>
      </c>
      <c r="F52" s="46"/>
      <c r="G52" s="46"/>
      <c r="H52" s="46" t="str">
        <f>IF($D52="","",VLOOKUP($D52,'[2]男單 Prep'!$A$7:$P$37,4))</f>
        <v>台南縣</v>
      </c>
      <c r="I52" s="50"/>
      <c r="J52" s="282"/>
      <c r="K52" s="283"/>
      <c r="L52" s="67"/>
      <c r="M52" s="73"/>
      <c r="N52" s="101"/>
      <c r="O52" s="120"/>
      <c r="P52" s="52"/>
      <c r="Q52" s="120"/>
      <c r="R52" s="56"/>
    </row>
    <row r="53" spans="1:18" s="57" customFormat="1" ht="12.75" customHeight="1">
      <c r="A53" s="45"/>
      <c r="B53" s="59"/>
      <c r="C53" s="59"/>
      <c r="D53" s="59"/>
      <c r="E53" s="60"/>
      <c r="F53" s="284" t="s">
        <v>248</v>
      </c>
      <c r="G53" s="284"/>
      <c r="H53" s="61" t="s">
        <v>13</v>
      </c>
      <c r="I53" s="119"/>
      <c r="J53" s="63">
        <f>UPPER(IF(OR(I53="a",I53="as"),E52,IF(OR(I53="b",I53="bs"),E54,)))</f>
      </c>
      <c r="K53" s="78"/>
      <c r="L53" s="79"/>
      <c r="M53" s="73"/>
      <c r="N53" s="101"/>
      <c r="O53" s="120"/>
      <c r="P53" s="52"/>
      <c r="Q53" s="120"/>
      <c r="R53" s="56"/>
    </row>
    <row r="54" spans="1:18" s="57" customFormat="1" ht="12.75" customHeight="1">
      <c r="A54" s="45">
        <v>24</v>
      </c>
      <c r="B54" s="46" t="s">
        <v>17</v>
      </c>
      <c r="C54" s="46">
        <f>IF($D54="","",VLOOKUP($D54,'[2]男單 Prep'!$A$7:$P$37,16))</f>
        <v>7</v>
      </c>
      <c r="D54" s="47">
        <v>4</v>
      </c>
      <c r="E54" s="48" t="str">
        <f>UPPER(IF($D54="","",VLOOKUP($D54,'[2]男單 Prep'!$A$7:$P$37,2)))</f>
        <v>吳仁智</v>
      </c>
      <c r="F54" s="285"/>
      <c r="G54" s="285"/>
      <c r="H54" s="46" t="str">
        <f>IF($D54="","",VLOOKUP($D54,'[2]男單 Prep'!$A$7:$P$37,4))</f>
        <v>台中縣</v>
      </c>
      <c r="I54" s="66"/>
      <c r="J54" s="67"/>
      <c r="K54" s="51"/>
      <c r="L54" s="79"/>
      <c r="M54" s="73"/>
      <c r="N54" s="101"/>
      <c r="O54" s="120"/>
      <c r="P54" s="52"/>
      <c r="Q54" s="120"/>
      <c r="R54" s="56"/>
    </row>
    <row r="55" spans="1:18" s="57" customFormat="1" ht="6.75" customHeight="1">
      <c r="A55" s="45"/>
      <c r="B55" s="59"/>
      <c r="C55" s="59"/>
      <c r="D55" s="59"/>
      <c r="E55" s="60"/>
      <c r="F55" s="51"/>
      <c r="G55" s="70"/>
      <c r="H55" s="51"/>
      <c r="I55" s="71"/>
      <c r="J55" s="51"/>
      <c r="K55" s="51"/>
      <c r="L55" s="79"/>
      <c r="M55" s="88"/>
      <c r="N55" s="282" t="s">
        <v>266</v>
      </c>
      <c r="O55" s="283"/>
      <c r="P55" s="63">
        <f>UPPER(IF(OR(O55="a",O55="as"),N47,IF(OR(O55="b",O55="bs"),N63,)))</f>
      </c>
      <c r="Q55" s="122"/>
      <c r="R55" s="56"/>
    </row>
    <row r="56" spans="1:18" s="57" customFormat="1" ht="12.75" customHeight="1">
      <c r="A56" s="45">
        <v>25</v>
      </c>
      <c r="B56" s="46" t="s">
        <v>29</v>
      </c>
      <c r="C56" s="46">
        <f>IF($D56="","",VLOOKUP($D56,'[2]男單 Prep'!$A$7:$P$37,16))</f>
        <v>7</v>
      </c>
      <c r="D56" s="47">
        <v>7</v>
      </c>
      <c r="E56" s="48" t="str">
        <f>UPPER(IF($D56="","",VLOOKUP($D56,'[2]男單 Prep'!$A$7:$P$37,2)))</f>
        <v>楊永明</v>
      </c>
      <c r="F56" s="75"/>
      <c r="G56" s="75"/>
      <c r="H56" s="46" t="str">
        <f>IF($D56="","",VLOOKUP($D56,'[2]男單 Prep'!$A$7:$P$37,4))</f>
        <v>台中縣</v>
      </c>
      <c r="I56" s="50"/>
      <c r="J56" s="51"/>
      <c r="K56" s="51"/>
      <c r="L56" s="51"/>
      <c r="M56" s="73"/>
      <c r="N56" s="282"/>
      <c r="O56" s="283"/>
      <c r="P56" s="67"/>
      <c r="Q56" s="127"/>
      <c r="R56" s="56"/>
    </row>
    <row r="57" spans="1:18" s="57" customFormat="1" ht="12.75" customHeight="1">
      <c r="A57" s="45"/>
      <c r="B57" s="59"/>
      <c r="C57" s="59"/>
      <c r="D57" s="59"/>
      <c r="E57" s="60"/>
      <c r="F57" s="284" t="s">
        <v>249</v>
      </c>
      <c r="G57" s="284"/>
      <c r="H57" s="61" t="s">
        <v>13</v>
      </c>
      <c r="I57" s="119"/>
      <c r="J57" s="63">
        <f>UPPER(IF(OR(I57="a",I57="as"),E56,IF(OR(I57="b",I57="bs"),E58,)))</f>
      </c>
      <c r="K57" s="63"/>
      <c r="L57" s="51"/>
      <c r="M57" s="73"/>
      <c r="N57" s="52"/>
      <c r="O57" s="120"/>
      <c r="P57" s="52"/>
      <c r="Q57" s="123"/>
      <c r="R57" s="56"/>
    </row>
    <row r="58" spans="1:18" s="57" customFormat="1" ht="12.75" customHeight="1">
      <c r="A58" s="45">
        <v>26</v>
      </c>
      <c r="B58" s="46"/>
      <c r="C58" s="46">
        <f>IF($D58="","",VLOOKUP($D58,'[2]男單 Prep'!$A$7:$P$37,16))</f>
        <v>23</v>
      </c>
      <c r="D58" s="47">
        <v>16</v>
      </c>
      <c r="E58" s="48" t="str">
        <f>UPPER(IF($D58="","",VLOOKUP($D58,'[2]男單 Prep'!$A$7:$P$37,2)))</f>
        <v>林怡志</v>
      </c>
      <c r="F58" s="285"/>
      <c r="G58" s="285"/>
      <c r="H58" s="46" t="str">
        <f>IF($D58="","",VLOOKUP($D58,'[2]男單 Prep'!$A$7:$P$37,4))</f>
        <v>屏東縣</v>
      </c>
      <c r="I58" s="66"/>
      <c r="J58" s="67"/>
      <c r="K58" s="68"/>
      <c r="L58" s="51"/>
      <c r="M58" s="73"/>
      <c r="N58" s="52"/>
      <c r="O58" s="120"/>
      <c r="P58" s="52"/>
      <c r="Q58" s="123"/>
      <c r="R58" s="56"/>
    </row>
    <row r="59" spans="1:18" s="57" customFormat="1" ht="6.75" customHeight="1">
      <c r="A59" s="45"/>
      <c r="B59" s="59"/>
      <c r="C59" s="59"/>
      <c r="D59" s="69"/>
      <c r="E59" s="60"/>
      <c r="F59" s="51"/>
      <c r="G59" s="70"/>
      <c r="H59" s="51"/>
      <c r="I59" s="71"/>
      <c r="J59" s="282" t="s">
        <v>259</v>
      </c>
      <c r="K59" s="283"/>
      <c r="L59" s="63">
        <f>UPPER(IF(OR(K59="a",K59="as"),J57,IF(OR(K59="b",K59="bs"),J61,)))</f>
      </c>
      <c r="M59" s="72"/>
      <c r="N59" s="52"/>
      <c r="O59" s="120"/>
      <c r="P59" s="52"/>
      <c r="Q59" s="123"/>
      <c r="R59" s="56"/>
    </row>
    <row r="60" spans="1:18" s="57" customFormat="1" ht="12.75" customHeight="1">
      <c r="A60" s="45">
        <v>27</v>
      </c>
      <c r="B60" s="46"/>
      <c r="C60" s="46">
        <f>IF($D60="","",VLOOKUP($D60,'[2]男單 Prep'!$A$7:$P$37,16))</f>
        <v>23</v>
      </c>
      <c r="D60" s="47">
        <v>13</v>
      </c>
      <c r="E60" s="48" t="str">
        <f>UPPER(IF($D60="","",VLOOKUP($D60,'[2]男單 Prep'!$A$7:$P$37,2)))</f>
        <v>陳志宏</v>
      </c>
      <c r="F60" s="75"/>
      <c r="G60" s="75"/>
      <c r="H60" s="46" t="str">
        <f>IF($D60="","",VLOOKUP($D60,'[2]男單 Prep'!$A$7:$P$37,4))</f>
        <v>台北縣</v>
      </c>
      <c r="I60" s="50"/>
      <c r="J60" s="282"/>
      <c r="K60" s="283"/>
      <c r="L60" s="67"/>
      <c r="M60" s="74"/>
      <c r="N60" s="52"/>
      <c r="O60" s="120"/>
      <c r="P60" s="52"/>
      <c r="Q60" s="123"/>
      <c r="R60" s="99"/>
    </row>
    <row r="61" spans="1:18" s="57" customFormat="1" ht="12.75" customHeight="1">
      <c r="A61" s="45"/>
      <c r="B61" s="59"/>
      <c r="C61" s="59"/>
      <c r="D61" s="69"/>
      <c r="E61" s="60"/>
      <c r="F61" s="284" t="s">
        <v>250</v>
      </c>
      <c r="G61" s="284"/>
      <c r="H61" s="61" t="s">
        <v>13</v>
      </c>
      <c r="I61" s="119"/>
      <c r="J61" s="63">
        <f>UPPER(IF(OR(I61="a",I61="as"),E60,IF(OR(I61="b",I61="bs"),E62,)))</f>
      </c>
      <c r="K61" s="78"/>
      <c r="L61" s="79"/>
      <c r="M61" s="80"/>
      <c r="N61" s="52"/>
      <c r="O61" s="120"/>
      <c r="P61" s="52"/>
      <c r="Q61" s="123"/>
      <c r="R61" s="56"/>
    </row>
    <row r="62" spans="1:18" s="57" customFormat="1" ht="12.75" customHeight="1">
      <c r="A62" s="45">
        <v>28</v>
      </c>
      <c r="B62" s="46"/>
      <c r="C62" s="46">
        <f>IF($D62="","",VLOOKUP($D62,'[2]男單 Prep'!$A$7:$P$37,16))</f>
        <v>23</v>
      </c>
      <c r="D62" s="47">
        <v>15</v>
      </c>
      <c r="E62" s="48" t="str">
        <f>UPPER(IF($D62="","",VLOOKUP($D62,'[2]男單 Prep'!$A$7:$P$37,2)))</f>
        <v>王傑賢</v>
      </c>
      <c r="F62" s="285"/>
      <c r="G62" s="285"/>
      <c r="H62" s="46" t="str">
        <f>IF($D62="","",VLOOKUP($D62,'[2]男單 Prep'!$A$7:$P$37,4))</f>
        <v>台北市</v>
      </c>
      <c r="I62" s="66"/>
      <c r="J62" s="67"/>
      <c r="K62" s="51"/>
      <c r="L62" s="79"/>
      <c r="M62" s="80"/>
      <c r="N62" s="52"/>
      <c r="O62" s="120"/>
      <c r="P62" s="52"/>
      <c r="Q62" s="123"/>
      <c r="R62" s="56"/>
    </row>
    <row r="63" spans="1:18" s="57" customFormat="1" ht="6.75" customHeight="1">
      <c r="A63" s="45"/>
      <c r="B63" s="59"/>
      <c r="C63" s="59"/>
      <c r="D63" s="69"/>
      <c r="E63" s="60"/>
      <c r="F63" s="51"/>
      <c r="G63" s="70"/>
      <c r="H63" s="51"/>
      <c r="I63" s="71"/>
      <c r="J63" s="51"/>
      <c r="K63" s="51"/>
      <c r="L63" s="282" t="s">
        <v>264</v>
      </c>
      <c r="M63" s="283"/>
      <c r="N63" s="63">
        <f>UPPER(IF(OR(M63="a",M63="as"),L59,IF(OR(M63="b",M63="bs"),L67,)))</f>
      </c>
      <c r="O63" s="122"/>
      <c r="P63" s="52"/>
      <c r="Q63" s="123"/>
      <c r="R63" s="56"/>
    </row>
    <row r="64" spans="1:18" s="57" customFormat="1" ht="12.75" customHeight="1">
      <c r="A64" s="45">
        <v>29</v>
      </c>
      <c r="B64" s="46"/>
      <c r="C64" s="46"/>
      <c r="D64" s="47">
        <v>24</v>
      </c>
      <c r="E64" s="48" t="str">
        <f>UPPER(IF($D64="","",VLOOKUP($D64,'[2]男單 Prep'!$A$7:$P$37,2)))</f>
        <v>陳宏原</v>
      </c>
      <c r="F64" s="46"/>
      <c r="G64" s="46"/>
      <c r="H64" s="46" t="str">
        <f>IF($D64="","",VLOOKUP($D64,'[2]男單 Prep'!$A$7:$P$37,4))</f>
        <v>嘉義市</v>
      </c>
      <c r="I64" s="50"/>
      <c r="J64" s="51"/>
      <c r="K64" s="51"/>
      <c r="L64" s="282"/>
      <c r="M64" s="283"/>
      <c r="N64" s="67"/>
      <c r="O64" s="88"/>
      <c r="P64" s="54"/>
      <c r="Q64" s="55"/>
      <c r="R64" s="56"/>
    </row>
    <row r="65" spans="1:18" s="57" customFormat="1" ht="12.75" customHeight="1">
      <c r="A65" s="45"/>
      <c r="B65" s="59"/>
      <c r="C65" s="59"/>
      <c r="D65" s="69"/>
      <c r="E65" s="60"/>
      <c r="F65" s="284" t="s">
        <v>251</v>
      </c>
      <c r="G65" s="284"/>
      <c r="H65" s="61" t="s">
        <v>13</v>
      </c>
      <c r="I65" s="119"/>
      <c r="J65" s="63">
        <f>UPPER(IF(OR(I65="a",I65="as"),E64,IF(OR(I65="b",I65="bs"),E66,)))</f>
      </c>
      <c r="K65" s="63"/>
      <c r="L65" s="51"/>
      <c r="M65" s="80"/>
      <c r="N65" s="73"/>
      <c r="O65" s="88"/>
      <c r="P65" s="54"/>
      <c r="Q65" s="55"/>
      <c r="R65" s="56"/>
    </row>
    <row r="66" spans="1:18" s="57" customFormat="1" ht="12.75" customHeight="1">
      <c r="A66" s="45">
        <v>30</v>
      </c>
      <c r="B66" s="46"/>
      <c r="C66" s="46">
        <f>IF($D66="","",VLOOKUP($D66,'[2]男單 Prep'!$A$7:$P$37,16))</f>
        <v>27</v>
      </c>
      <c r="D66" s="47">
        <v>19</v>
      </c>
      <c r="E66" s="48" t="str">
        <f>UPPER(IF($D66="","",VLOOKUP($D66,'[2]男單 Prep'!$A$7:$P$37,2)))</f>
        <v>王傳慶</v>
      </c>
      <c r="F66" s="285"/>
      <c r="G66" s="285"/>
      <c r="H66" s="46" t="str">
        <f>IF($D66="","",VLOOKUP($D66,'[2]男單 Prep'!$A$7:$P$37,4))</f>
        <v>高雄縣</v>
      </c>
      <c r="I66" s="66"/>
      <c r="J66" s="67"/>
      <c r="K66" s="68"/>
      <c r="L66" s="51"/>
      <c r="M66" s="80"/>
      <c r="N66" s="73"/>
      <c r="O66" s="88"/>
      <c r="P66" s="54"/>
      <c r="Q66" s="55"/>
      <c r="R66" s="56"/>
    </row>
    <row r="67" spans="1:18" s="57" customFormat="1" ht="6.75" customHeight="1">
      <c r="A67" s="45"/>
      <c r="B67" s="59"/>
      <c r="C67" s="59"/>
      <c r="D67" s="69"/>
      <c r="E67" s="60"/>
      <c r="F67" s="51"/>
      <c r="G67" s="70"/>
      <c r="H67" s="51"/>
      <c r="I67" s="71"/>
      <c r="J67" s="282" t="s">
        <v>260</v>
      </c>
      <c r="K67" s="283"/>
      <c r="L67" s="63">
        <f>UPPER(IF(OR(K67="a",K67="as"),J65,IF(OR(K67="b",K67="bs"),J69,)))</f>
      </c>
      <c r="M67" s="85"/>
      <c r="N67" s="73"/>
      <c r="O67" s="88"/>
      <c r="P67" s="54"/>
      <c r="Q67" s="55"/>
      <c r="R67" s="56"/>
    </row>
    <row r="68" spans="1:18" s="57" customFormat="1" ht="12.75" customHeight="1">
      <c r="A68" s="45">
        <v>31</v>
      </c>
      <c r="B68" s="46"/>
      <c r="C68" s="46">
        <f>IF($D68="","",VLOOKUP($D68,'[2]男單 Prep'!$A$7:$P$37,16))</f>
        <v>23</v>
      </c>
      <c r="D68" s="47">
        <v>17</v>
      </c>
      <c r="E68" s="48" t="str">
        <f>UPPER(IF($D68="","",VLOOKUP($D68,'[2]男單 Prep'!$A$7:$P$37,2)))</f>
        <v>廖永徽</v>
      </c>
      <c r="F68" s="46"/>
      <c r="G68" s="46"/>
      <c r="H68" s="46" t="str">
        <f>IF($D68="","",VLOOKUP($D68,'[2]男單 Prep'!$A$7:$P$37,4))</f>
        <v>台中市</v>
      </c>
      <c r="I68" s="50"/>
      <c r="J68" s="282"/>
      <c r="K68" s="283"/>
      <c r="L68" s="67"/>
      <c r="M68" s="73"/>
      <c r="N68" s="73"/>
      <c r="O68" s="73"/>
      <c r="P68" s="54"/>
      <c r="Q68" s="55"/>
      <c r="R68" s="56"/>
    </row>
    <row r="69" spans="1:18" s="57" customFormat="1" ht="12.75" customHeight="1">
      <c r="A69" s="45"/>
      <c r="B69" s="59"/>
      <c r="C69" s="59"/>
      <c r="D69" s="59"/>
      <c r="E69" s="60"/>
      <c r="F69" s="284" t="s">
        <v>252</v>
      </c>
      <c r="G69" s="284"/>
      <c r="H69" s="61" t="s">
        <v>13</v>
      </c>
      <c r="I69" s="119"/>
      <c r="J69" s="63">
        <f>UPPER(IF(OR(I69="a",I69="as"),E68,IF(OR(I69="b",I69="bs"),E70,)))</f>
      </c>
      <c r="K69" s="78"/>
      <c r="L69" s="79"/>
      <c r="M69" s="73"/>
      <c r="N69" s="73"/>
      <c r="O69" s="73"/>
      <c r="P69" s="54"/>
      <c r="Q69" s="55"/>
      <c r="R69" s="56"/>
    </row>
    <row r="70" spans="1:18" s="57" customFormat="1" ht="12.75" customHeight="1">
      <c r="A70" s="45">
        <v>32</v>
      </c>
      <c r="B70" s="46" t="s">
        <v>22</v>
      </c>
      <c r="C70" s="46">
        <f>IF($D70="","",VLOOKUP($D70,'[2]男單 Prep'!$A$7:$P$37,16))</f>
        <v>3</v>
      </c>
      <c r="D70" s="47">
        <v>2</v>
      </c>
      <c r="E70" s="48" t="str">
        <f>UPPER(IF($D70="","",VLOOKUP($D70,'[2]男單 Prep'!$A$7:$P$37,2)))</f>
        <v>黃紹仁</v>
      </c>
      <c r="F70" s="285"/>
      <c r="G70" s="285"/>
      <c r="H70" s="46" t="str">
        <f>IF($D70="","",VLOOKUP($D70,'[2]男單 Prep'!$A$7:$P$37,4))</f>
        <v>新竹市</v>
      </c>
      <c r="I70" s="66"/>
      <c r="J70" s="67"/>
      <c r="K70" s="51"/>
      <c r="L70" s="79"/>
      <c r="M70" s="79"/>
      <c r="N70" s="101"/>
      <c r="O70" s="123"/>
      <c r="P70" s="54"/>
      <c r="Q70" s="55"/>
      <c r="R70" s="56"/>
    </row>
    <row r="71" spans="1:18" s="57" customFormat="1" ht="6.75" customHeight="1">
      <c r="A71" s="102"/>
      <c r="B71" s="102"/>
      <c r="C71" s="102"/>
      <c r="D71" s="102"/>
      <c r="E71" s="128"/>
      <c r="F71" s="103"/>
      <c r="G71" s="103"/>
      <c r="H71" s="103"/>
      <c r="I71" s="104"/>
      <c r="J71" s="105"/>
      <c r="K71" s="106"/>
      <c r="L71" s="107"/>
      <c r="M71" s="108"/>
      <c r="N71" s="107"/>
      <c r="O71" s="108"/>
      <c r="P71" s="105"/>
      <c r="Q71" s="106"/>
      <c r="R71" s="56"/>
    </row>
    <row r="72" ht="15">
      <c r="E72" s="129"/>
    </row>
    <row r="73" ht="15">
      <c r="E73" s="129"/>
    </row>
    <row r="74" ht="15">
      <c r="E74" s="129"/>
    </row>
    <row r="75" ht="15">
      <c r="E75" s="129"/>
    </row>
    <row r="76" ht="15">
      <c r="E76" s="129"/>
    </row>
    <row r="77" ht="15">
      <c r="E77" s="129"/>
    </row>
    <row r="78" ht="15">
      <c r="E78" s="129"/>
    </row>
    <row r="79" ht="15">
      <c r="E79" s="129"/>
    </row>
    <row r="80" ht="15">
      <c r="E80" s="129"/>
    </row>
    <row r="81" ht="15">
      <c r="E81" s="129"/>
    </row>
    <row r="82" ht="15">
      <c r="E82" s="129"/>
    </row>
    <row r="83" ht="15">
      <c r="E83" s="129"/>
    </row>
    <row r="84" ht="15">
      <c r="E84" s="129"/>
    </row>
    <row r="85" ht="15">
      <c r="E85" s="129"/>
    </row>
    <row r="86" ht="15">
      <c r="E86" s="129"/>
    </row>
    <row r="87" ht="15">
      <c r="E87" s="129"/>
    </row>
    <row r="88" ht="15">
      <c r="E88" s="129"/>
    </row>
    <row r="89" ht="15">
      <c r="E89" s="129"/>
    </row>
    <row r="90" ht="15">
      <c r="E90" s="129"/>
    </row>
    <row r="91" ht="15">
      <c r="E91" s="129"/>
    </row>
    <row r="92" ht="15">
      <c r="E92" s="129"/>
    </row>
    <row r="93" ht="15">
      <c r="E93" s="129"/>
    </row>
    <row r="94" ht="15">
      <c r="E94" s="129"/>
    </row>
    <row r="95" ht="15">
      <c r="E95" s="129"/>
    </row>
    <row r="96" ht="15">
      <c r="E96" s="129"/>
    </row>
    <row r="97" ht="15">
      <c r="E97" s="129"/>
    </row>
    <row r="98" ht="15">
      <c r="E98" s="129"/>
    </row>
    <row r="99" ht="15">
      <c r="E99" s="129"/>
    </row>
    <row r="100" ht="15">
      <c r="E100" s="129"/>
    </row>
    <row r="101" ht="15">
      <c r="E101" s="129"/>
    </row>
    <row r="102" ht="15">
      <c r="E102" s="129"/>
    </row>
    <row r="103" ht="15">
      <c r="E103" s="129"/>
    </row>
  </sheetData>
  <mergeCells count="32">
    <mergeCell ref="F49:G50"/>
    <mergeCell ref="F45:G46"/>
    <mergeCell ref="F25:G26"/>
    <mergeCell ref="F21:G22"/>
    <mergeCell ref="F41:G42"/>
    <mergeCell ref="F37:G38"/>
    <mergeCell ref="F33:G34"/>
    <mergeCell ref="F29:G30"/>
    <mergeCell ref="F9:G9"/>
    <mergeCell ref="J11:K12"/>
    <mergeCell ref="L15:M16"/>
    <mergeCell ref="J19:K20"/>
    <mergeCell ref="F13:G14"/>
    <mergeCell ref="F17:G18"/>
    <mergeCell ref="N23:O24"/>
    <mergeCell ref="J27:K28"/>
    <mergeCell ref="L31:M32"/>
    <mergeCell ref="J35:K36"/>
    <mergeCell ref="N55:O56"/>
    <mergeCell ref="J59:K60"/>
    <mergeCell ref="L63:M64"/>
    <mergeCell ref="N39:N40"/>
    <mergeCell ref="J43:K44"/>
    <mergeCell ref="L47:M48"/>
    <mergeCell ref="O38:Q39"/>
    <mergeCell ref="J67:K68"/>
    <mergeCell ref="J51:K52"/>
    <mergeCell ref="F69:G70"/>
    <mergeCell ref="F65:G66"/>
    <mergeCell ref="F61:G62"/>
    <mergeCell ref="F57:G58"/>
    <mergeCell ref="F53:G54"/>
  </mergeCells>
  <conditionalFormatting sqref="G40 G36 G8 G10 G12 G68 G16 G32 G20 G24 G44 G56 G48 G64 G52 G60 G28">
    <cfRule type="expression" priority="1" dxfId="0" stopIfTrue="1">
      <formula>AND($D8&lt;9,$C8&gt;0)</formula>
    </cfRule>
  </conditionalFormatting>
  <conditionalFormatting sqref="H9 H41 H17 J67 H21 L15 H25 H49 N23 H53 H33 H45 H37 H13 L47 H29 L63 J19 J27 J35 J43 J51 J59 J11 H57 H65 H69 H61 L31 N55">
    <cfRule type="expression" priority="2" dxfId="1" stopIfTrue="1">
      <formula>AND($N$2="CU",H9="Umpire")</formula>
    </cfRule>
    <cfRule type="expression" priority="3" dxfId="2" stopIfTrue="1">
      <formula>AND($N$2="CU",H9&lt;&gt;"Umpire",I9&lt;&gt;"")</formula>
    </cfRule>
    <cfRule type="expression" priority="4" dxfId="3" stopIfTrue="1">
      <formula>AND($N$2="CU",H9&lt;&gt;"Umpire")</formula>
    </cfRule>
  </conditionalFormatting>
  <conditionalFormatting sqref="D68 D66 D64 D14 D62 D16 D18 D22 D20 D24 D26 D28 D30 D32 D34 D38 D36 D40 D42 D44 D48 D50 D46 D52 D54 D56 D58 D60 D70">
    <cfRule type="expression" priority="5" dxfId="4" stopIfTrue="1">
      <formula>AND($D14&lt;9,$C14&gt;0)</formula>
    </cfRule>
  </conditionalFormatting>
  <conditionalFormatting sqref="L11 L19 L27 L35 L43 L51 L59 L67 N15 N31 N47 N63 P23 P55 J9 J13 J17 J21 J25 J29 J33 J37 J41 J45 J49 J53 J57 J61 J65 J69">
    <cfRule type="expression" priority="6" dxfId="0" stopIfTrue="1">
      <formula>I9="as"</formula>
    </cfRule>
    <cfRule type="expression" priority="7" dxfId="0" stopIfTrue="1">
      <formula>I9="bs"</formula>
    </cfRule>
  </conditionalFormatting>
  <conditionalFormatting sqref="D8 D10 D12">
    <cfRule type="expression" priority="8" dxfId="4" stopIfTrue="1">
      <formula>$D8&lt;9</formula>
    </cfRule>
  </conditionalFormatting>
  <conditionalFormatting sqref="B8 B10 B12 B14 B16 B18 B20 B22 B24 B26 B28 B30 B32 B34 B36 B38 B40 B42 B44 B46 B48 B50 B52 B54 B56 B58 B60 B62 B64 B66 B68 B70">
    <cfRule type="cellIs" priority="9" dxfId="6" operator="equal" stopIfTrue="1">
      <formula>"QA"</formula>
    </cfRule>
    <cfRule type="cellIs" priority="10" dxfId="6" operator="equal" stopIfTrue="1">
      <formula>"DA"</formula>
    </cfRule>
  </conditionalFormatting>
  <conditionalFormatting sqref="I9 I13 I17 I21 I25 I29 I33 I37 I41 I45 I49 I53 I57 I61 I65 I69 O40">
    <cfRule type="expression" priority="11" dxfId="7" stopIfTrue="1">
      <formula>$N$2="CU"</formula>
    </cfRule>
  </conditionalFormatting>
  <dataValidations count="1">
    <dataValidation type="list" allowBlank="1" showInputMessage="1" sqref="H9 L47 N23 L15 J67 J11 J59 J19 J27 J35 J43 J51 H69 H65 H61 H57 H37 H33 H53 H49 H45 H21 H41 H17 H29 H13 H25 L31 L63 N55">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T99"/>
  <sheetViews>
    <sheetView showGridLines="0" workbookViewId="0" topLeftCell="A1">
      <selection activeCell="U12" sqref="U12"/>
    </sheetView>
  </sheetViews>
  <sheetFormatPr defaultColWidth="9.00390625" defaultRowHeight="16.5"/>
  <cols>
    <col min="1" max="1" width="2.25390625" style="2" customWidth="1"/>
    <col min="2" max="3" width="2.75390625" style="2" customWidth="1"/>
    <col min="4" max="4" width="0.875" style="2" customWidth="1"/>
    <col min="5" max="5" width="7.25390625" style="2" customWidth="1"/>
    <col min="6" max="6" width="13.375" style="2" customWidth="1"/>
    <col min="7" max="7" width="0.74609375" style="2" customWidth="1"/>
    <col min="8" max="8" width="4.375" style="2" customWidth="1"/>
    <col min="9" max="9" width="0.875" style="3" customWidth="1"/>
    <col min="10" max="10" width="7.625" style="2" customWidth="1"/>
    <col min="11" max="11" width="7.625" style="3" customWidth="1"/>
    <col min="12" max="12" width="7.625" style="2" customWidth="1"/>
    <col min="13" max="13" width="7.625" style="4" customWidth="1"/>
    <col min="14" max="14" width="7.625" style="2" customWidth="1"/>
    <col min="15" max="15" width="7.625" style="3" customWidth="1"/>
    <col min="16" max="16" width="7.625" style="2" customWidth="1"/>
    <col min="17" max="17" width="1.75390625" style="4" customWidth="1"/>
    <col min="18" max="18" width="0" style="2" hidden="1" customWidth="1"/>
    <col min="19" max="19" width="7.625" style="2" customWidth="1"/>
    <col min="20" max="20" width="8.00390625" style="2" hidden="1" customWidth="1"/>
    <col min="21" max="16384" width="9.00390625" style="2" customWidth="1"/>
  </cols>
  <sheetData>
    <row r="1" ht="19.5" customHeight="1">
      <c r="A1" s="109" t="s">
        <v>30</v>
      </c>
    </row>
    <row r="2" spans="1:17" s="114" customFormat="1" ht="13.5" customHeight="1">
      <c r="A2" s="5" t="str">
        <f>'[3]Week SetUp'!$A$6</f>
        <v>99年宏凱盃</v>
      </c>
      <c r="B2" s="5"/>
      <c r="C2" s="5"/>
      <c r="D2" s="5"/>
      <c r="E2" s="5"/>
      <c r="F2" s="5"/>
      <c r="G2" s="5"/>
      <c r="H2" s="5"/>
      <c r="I2" s="110"/>
      <c r="J2" s="111"/>
      <c r="K2" s="110"/>
      <c r="L2" s="111"/>
      <c r="M2" s="110"/>
      <c r="N2" s="110" t="s">
        <v>1</v>
      </c>
      <c r="O2" s="110"/>
      <c r="P2" s="112"/>
      <c r="Q2" s="113"/>
    </row>
    <row r="3" spans="1:17" s="118" customFormat="1" ht="13.5" customHeight="1">
      <c r="A3" s="14" t="str">
        <f>'[3]Week SetUp'!$A$8</f>
        <v>全國壯年網球排名錦標賽</v>
      </c>
      <c r="B3" s="115"/>
      <c r="C3" s="116"/>
      <c r="D3" s="116"/>
      <c r="E3" s="116"/>
      <c r="F3" s="116"/>
      <c r="G3" s="116"/>
      <c r="H3" s="116"/>
      <c r="I3" s="117"/>
      <c r="J3" s="111"/>
      <c r="K3" s="117"/>
      <c r="L3" s="111"/>
      <c r="M3" s="117"/>
      <c r="N3" s="116"/>
      <c r="O3" s="117"/>
      <c r="P3" s="116"/>
      <c r="Q3" s="117"/>
    </row>
    <row r="4" spans="1:17" s="24" customFormat="1" ht="11.25" customHeight="1">
      <c r="A4" s="19" t="s">
        <v>31</v>
      </c>
      <c r="B4" s="19"/>
      <c r="C4" s="19"/>
      <c r="D4" s="19"/>
      <c r="E4" s="20"/>
      <c r="F4" s="19" t="s">
        <v>32</v>
      </c>
      <c r="G4" s="20"/>
      <c r="H4" s="19"/>
      <c r="I4" s="21"/>
      <c r="J4" s="19"/>
      <c r="K4" s="22"/>
      <c r="L4" s="19"/>
      <c r="M4" s="22"/>
      <c r="N4" s="19"/>
      <c r="O4" s="21"/>
      <c r="P4" s="20"/>
      <c r="Q4" s="23" t="s">
        <v>33</v>
      </c>
    </row>
    <row r="5" spans="1:17" s="32" customFormat="1" ht="11.25" customHeight="1" thickBot="1">
      <c r="A5" s="25" t="str">
        <f>'[3]Week SetUp'!$A$10</f>
        <v>2010/11/13-15</v>
      </c>
      <c r="B5" s="25"/>
      <c r="C5" s="25"/>
      <c r="D5" s="26"/>
      <c r="E5" s="26"/>
      <c r="F5" s="26" t="str">
        <f>'[3]Week SetUp'!$C$10</f>
        <v>台中市</v>
      </c>
      <c r="G5" s="27"/>
      <c r="H5" s="26"/>
      <c r="I5" s="28"/>
      <c r="J5" s="29"/>
      <c r="K5" s="28"/>
      <c r="L5" s="30"/>
      <c r="M5" s="28"/>
      <c r="N5" s="26"/>
      <c r="O5" s="28"/>
      <c r="P5" s="26"/>
      <c r="Q5" s="31" t="str">
        <f>'[3]Week SetUp'!$E$10</f>
        <v>王正松</v>
      </c>
    </row>
    <row r="6" spans="1:17" s="37" customFormat="1" ht="9.75">
      <c r="A6" s="33"/>
      <c r="B6" s="34" t="s">
        <v>5</v>
      </c>
      <c r="C6" s="34" t="s">
        <v>6</v>
      </c>
      <c r="D6" s="34"/>
      <c r="E6" s="35" t="s">
        <v>7</v>
      </c>
      <c r="F6" s="35"/>
      <c r="G6" s="20"/>
      <c r="H6" s="35"/>
      <c r="I6" s="36"/>
      <c r="J6" s="34" t="s">
        <v>8</v>
      </c>
      <c r="K6" s="36"/>
      <c r="L6" s="34" t="s">
        <v>24</v>
      </c>
      <c r="M6" s="36"/>
      <c r="N6" s="34" t="s">
        <v>9</v>
      </c>
      <c r="O6" s="36"/>
      <c r="P6" s="34" t="s">
        <v>10</v>
      </c>
      <c r="Q6" s="22"/>
    </row>
    <row r="7" spans="1:17" s="37" customFormat="1" ht="7.5" customHeight="1" thickBot="1">
      <c r="A7" s="38"/>
      <c r="B7" s="39"/>
      <c r="C7" s="40"/>
      <c r="D7" s="39"/>
      <c r="E7" s="41"/>
      <c r="F7" s="41"/>
      <c r="G7" s="42"/>
      <c r="H7" s="41"/>
      <c r="I7" s="43"/>
      <c r="J7" s="39"/>
      <c r="K7" s="43"/>
      <c r="L7" s="39"/>
      <c r="M7" s="43"/>
      <c r="N7" s="39"/>
      <c r="O7" s="43"/>
      <c r="P7" s="39"/>
      <c r="Q7" s="44"/>
    </row>
    <row r="8" spans="1:20" s="57" customFormat="1" ht="12.75" customHeight="1">
      <c r="A8" s="45">
        <v>1</v>
      </c>
      <c r="B8" s="46" t="s">
        <v>12</v>
      </c>
      <c r="C8" s="46">
        <f>IF($D8="","",VLOOKUP($D8,'[3]男單 Prep'!$A$7:$P$38,16))</f>
        <v>1</v>
      </c>
      <c r="D8" s="47">
        <v>1</v>
      </c>
      <c r="E8" s="48" t="str">
        <f>UPPER(IF($D8="","",VLOOKUP($D8,'[3]男單 Prep'!$A$7:$P$38,2)))</f>
        <v>譚若恒</v>
      </c>
      <c r="F8" s="46"/>
      <c r="G8" s="46"/>
      <c r="H8" s="46" t="str">
        <f>IF($D8="","",VLOOKUP($D8,'[3]男單 Prep'!$A$7:$P$38,4))</f>
        <v>高雄市</v>
      </c>
      <c r="I8" s="50"/>
      <c r="J8" s="51"/>
      <c r="K8" s="51"/>
      <c r="L8" s="51"/>
      <c r="M8" s="185" t="s">
        <v>237</v>
      </c>
      <c r="O8" s="53"/>
      <c r="P8" s="54"/>
      <c r="Q8" s="55"/>
      <c r="R8" s="56"/>
      <c r="T8" s="58" t="e">
        <f>#REF!</f>
        <v>#REF!</v>
      </c>
    </row>
    <row r="9" spans="1:20" s="57" customFormat="1" ht="12.75" customHeight="1">
      <c r="A9" s="45"/>
      <c r="B9" s="59"/>
      <c r="C9" s="59"/>
      <c r="D9" s="59"/>
      <c r="E9" s="60"/>
      <c r="F9" s="284" t="s">
        <v>268</v>
      </c>
      <c r="G9" s="284"/>
      <c r="H9" s="61" t="s">
        <v>13</v>
      </c>
      <c r="I9" s="119"/>
      <c r="J9" s="63">
        <f>UPPER(IF(OR(I9="a",I9="as"),E8,IF(OR(I9="b",I9="bs"),E10,)))</f>
      </c>
      <c r="K9" s="63"/>
      <c r="L9" s="51"/>
      <c r="M9" s="51"/>
      <c r="N9" s="52"/>
      <c r="O9" s="53"/>
      <c r="P9" s="54"/>
      <c r="Q9" s="55"/>
      <c r="R9" s="56"/>
      <c r="T9" s="64" t="e">
        <f>#REF!</f>
        <v>#REF!</v>
      </c>
    </row>
    <row r="10" spans="1:20" s="57" customFormat="1" ht="12.75" customHeight="1">
      <c r="A10" s="45">
        <v>2</v>
      </c>
      <c r="B10" s="46"/>
      <c r="C10" s="46"/>
      <c r="D10" s="47">
        <v>21</v>
      </c>
      <c r="E10" s="48" t="str">
        <f>UPPER(IF($D10="","",VLOOKUP($D10,'[3]男單 Prep'!$A$7:$P$38,2)))</f>
        <v>郭繼華</v>
      </c>
      <c r="F10" s="46"/>
      <c r="G10" s="46"/>
      <c r="H10" s="46" t="str">
        <f>IF($D10="","",VLOOKUP($D10,'[3]男單 Prep'!$A$7:$P$38,4))</f>
        <v>台北市</v>
      </c>
      <c r="I10" s="66"/>
      <c r="J10" s="67"/>
      <c r="K10" s="68"/>
      <c r="L10" s="51"/>
      <c r="M10" s="51"/>
      <c r="N10" s="52"/>
      <c r="O10" s="53"/>
      <c r="P10" s="54"/>
      <c r="Q10" s="55"/>
      <c r="R10" s="56"/>
      <c r="T10" s="64" t="e">
        <f>#REF!</f>
        <v>#REF!</v>
      </c>
    </row>
    <row r="11" spans="1:20" s="57" customFormat="1" ht="6.75" customHeight="1">
      <c r="A11" s="45"/>
      <c r="B11" s="59"/>
      <c r="C11" s="59"/>
      <c r="D11" s="69"/>
      <c r="E11" s="60"/>
      <c r="F11" s="51"/>
      <c r="G11" s="70"/>
      <c r="H11" s="51"/>
      <c r="I11" s="71"/>
      <c r="J11" s="282" t="s">
        <v>289</v>
      </c>
      <c r="K11" s="283"/>
      <c r="L11" s="63">
        <f>UPPER(IF(OR(K11="a",K11="as"),J9,IF(OR(K11="b",K11="bs"),J13,)))</f>
      </c>
      <c r="M11" s="72"/>
      <c r="N11" s="73"/>
      <c r="O11" s="73"/>
      <c r="P11" s="54"/>
      <c r="Q11" s="55"/>
      <c r="R11" s="56"/>
      <c r="T11" s="64" t="e">
        <f>#REF!</f>
        <v>#REF!</v>
      </c>
    </row>
    <row r="12" spans="1:20" s="57" customFormat="1" ht="12.75" customHeight="1">
      <c r="A12" s="45">
        <v>3</v>
      </c>
      <c r="B12" s="46"/>
      <c r="C12" s="46">
        <f>IF($D12="","",VLOOKUP($D12,'[3]男單 Prep'!$A$7:$P$38,16))</f>
        <v>14</v>
      </c>
      <c r="D12" s="47">
        <v>12</v>
      </c>
      <c r="E12" s="48" t="str">
        <f>UPPER(IF($D12="","",VLOOKUP($D12,'[3]男單 Prep'!$A$7:$P$38,2)))</f>
        <v>鍾富宇</v>
      </c>
      <c r="F12" s="46"/>
      <c r="G12" s="46"/>
      <c r="H12" s="46" t="str">
        <f>IF($D12="","",VLOOKUP($D12,'[3]男單 Prep'!$A$7:$P$38,4))</f>
        <v>台北市</v>
      </c>
      <c r="I12" s="50"/>
      <c r="J12" s="282"/>
      <c r="K12" s="283"/>
      <c r="L12" s="67"/>
      <c r="M12" s="74"/>
      <c r="N12" s="73"/>
      <c r="O12" s="73"/>
      <c r="P12" s="54"/>
      <c r="Q12" s="55"/>
      <c r="R12" s="56"/>
      <c r="T12" s="64" t="e">
        <f>#REF!</f>
        <v>#REF!</v>
      </c>
    </row>
    <row r="13" spans="1:20" s="57" customFormat="1" ht="12.75" customHeight="1">
      <c r="A13" s="45" t="s">
        <v>34</v>
      </c>
      <c r="B13" s="46"/>
      <c r="C13" s="46">
        <f>IF($D13="","",VLOOKUP($D13,'[3]男單 Prep'!$A$7:$P$38,16))</f>
      </c>
      <c r="D13" s="47"/>
      <c r="E13" s="48" t="s">
        <v>35</v>
      </c>
      <c r="F13" s="65" t="s">
        <v>272</v>
      </c>
      <c r="G13" s="77"/>
      <c r="H13" s="77" t="s">
        <v>36</v>
      </c>
      <c r="I13" s="119"/>
      <c r="J13" s="63">
        <f>UPPER(IF(OR(I13="a",I13="as"),E12,IF(OR(I13="b",I13="bs"),E14,)))</f>
      </c>
      <c r="K13" s="78"/>
      <c r="L13" s="79"/>
      <c r="M13" s="80"/>
      <c r="N13" s="73"/>
      <c r="O13" s="73"/>
      <c r="P13" s="54"/>
      <c r="Q13" s="55"/>
      <c r="R13" s="56"/>
      <c r="T13" s="64" t="e">
        <f>#REF!</f>
        <v>#REF!</v>
      </c>
    </row>
    <row r="14" spans="1:20" s="57" customFormat="1" ht="12.75" customHeight="1">
      <c r="A14" s="45">
        <v>4</v>
      </c>
      <c r="B14" s="46"/>
      <c r="C14" s="46"/>
      <c r="D14" s="47">
        <v>26</v>
      </c>
      <c r="E14" s="48" t="str">
        <f>UPPER(IF($D14="","",VLOOKUP($D14,'[3]男單 Prep'!$A$7:$P$38,2)))</f>
        <v>余紹光</v>
      </c>
      <c r="F14" s="65" t="s">
        <v>273</v>
      </c>
      <c r="G14" s="131"/>
      <c r="H14" s="46" t="str">
        <f>IF($D14="","",VLOOKUP($D14,'[3]男單 Prep'!$A$7:$P$38,4))</f>
        <v>台北縣</v>
      </c>
      <c r="I14" s="66"/>
      <c r="J14" s="67"/>
      <c r="K14" s="51"/>
      <c r="L14" s="79"/>
      <c r="M14" s="80"/>
      <c r="N14" s="73"/>
      <c r="O14" s="73"/>
      <c r="P14" s="54"/>
      <c r="Q14" s="55"/>
      <c r="R14" s="56"/>
      <c r="T14" s="64" t="e">
        <f>#REF!</f>
        <v>#REF!</v>
      </c>
    </row>
    <row r="15" spans="1:20" s="57" customFormat="1" ht="6.75" customHeight="1">
      <c r="A15" s="45"/>
      <c r="B15" s="59"/>
      <c r="C15" s="59"/>
      <c r="D15" s="69"/>
      <c r="E15" s="60"/>
      <c r="F15" s="51"/>
      <c r="G15" s="70"/>
      <c r="H15" s="51"/>
      <c r="I15" s="71"/>
      <c r="J15" s="51"/>
      <c r="K15" s="51"/>
      <c r="L15" s="282" t="s">
        <v>297</v>
      </c>
      <c r="M15" s="283"/>
      <c r="N15" s="63">
        <f>UPPER(IF(OR(M15="a",M15="as"),L11,IF(OR(M15="b",M15="bs"),L19,)))</f>
      </c>
      <c r="O15" s="72"/>
      <c r="P15" s="54"/>
      <c r="Q15" s="55"/>
      <c r="R15" s="56"/>
      <c r="T15" s="64" t="e">
        <f>#REF!</f>
        <v>#REF!</v>
      </c>
    </row>
    <row r="16" spans="1:20" s="57" customFormat="1" ht="12.75" customHeight="1">
      <c r="A16" s="45">
        <v>5</v>
      </c>
      <c r="B16" s="46"/>
      <c r="C16" s="46"/>
      <c r="D16" s="47">
        <v>31</v>
      </c>
      <c r="E16" s="48" t="str">
        <f>UPPER(IF($D16="","",VLOOKUP($D16,'[3]男單 Prep'!$A$7:$P$38,2)))</f>
        <v>林建良</v>
      </c>
      <c r="F16" s="46"/>
      <c r="G16" s="46"/>
      <c r="H16" s="46" t="str">
        <f>IF($D16="","",VLOOKUP($D16,'[3]男單 Prep'!$A$7:$P$38,4))</f>
        <v>屏東縣</v>
      </c>
      <c r="I16" s="50"/>
      <c r="J16" s="51"/>
      <c r="K16" s="51"/>
      <c r="L16" s="282"/>
      <c r="M16" s="283"/>
      <c r="N16" s="67"/>
      <c r="O16" s="120"/>
      <c r="P16" s="52"/>
      <c r="Q16" s="53"/>
      <c r="R16" s="56"/>
      <c r="T16" s="64" t="e">
        <f>#REF!</f>
        <v>#REF!</v>
      </c>
    </row>
    <row r="17" spans="1:20" s="57" customFormat="1" ht="12.75" customHeight="1" thickBot="1">
      <c r="A17" s="45"/>
      <c r="B17" s="59"/>
      <c r="C17" s="59"/>
      <c r="D17" s="69"/>
      <c r="E17" s="60"/>
      <c r="F17" s="284" t="s">
        <v>269</v>
      </c>
      <c r="G17" s="284"/>
      <c r="H17" s="61" t="s">
        <v>13</v>
      </c>
      <c r="I17" s="119"/>
      <c r="J17" s="63">
        <f>UPPER(IF(OR(I17="a",I17="as"),E16,IF(OR(I17="b",I17="bs"),E18,)))</f>
      </c>
      <c r="K17" s="63"/>
      <c r="L17" s="51"/>
      <c r="M17" s="80"/>
      <c r="N17" s="101"/>
      <c r="O17" s="120"/>
      <c r="P17" s="52"/>
      <c r="Q17" s="53"/>
      <c r="R17" s="56"/>
      <c r="T17" s="84" t="e">
        <f>#REF!</f>
        <v>#REF!</v>
      </c>
    </row>
    <row r="18" spans="1:18" s="57" customFormat="1" ht="12.75" customHeight="1">
      <c r="A18" s="45">
        <v>6</v>
      </c>
      <c r="B18" s="46"/>
      <c r="C18" s="46"/>
      <c r="D18" s="47">
        <v>30</v>
      </c>
      <c r="E18" s="48" t="str">
        <f>UPPER(IF($D18="","",VLOOKUP($D18,'[3]男單 Prep'!$A$7:$P$38,2)))</f>
        <v>林致中</v>
      </c>
      <c r="F18" s="46"/>
      <c r="G18" s="46"/>
      <c r="H18" s="46" t="str">
        <f>IF($D18="","",VLOOKUP($D18,'[3]男單 Prep'!$A$7:$P$38,4))</f>
        <v>台中市</v>
      </c>
      <c r="I18" s="66"/>
      <c r="J18" s="67"/>
      <c r="K18" s="68"/>
      <c r="L18" s="51"/>
      <c r="M18" s="80"/>
      <c r="N18" s="101"/>
      <c r="O18" s="120"/>
      <c r="P18" s="52"/>
      <c r="Q18" s="53"/>
      <c r="R18" s="56"/>
    </row>
    <row r="19" spans="1:18" s="57" customFormat="1" ht="6.75" customHeight="1">
      <c r="A19" s="45"/>
      <c r="B19" s="59"/>
      <c r="C19" s="59"/>
      <c r="D19" s="69"/>
      <c r="E19" s="60"/>
      <c r="F19" s="51"/>
      <c r="G19" s="70"/>
      <c r="H19" s="51"/>
      <c r="I19" s="71"/>
      <c r="J19" s="282" t="s">
        <v>290</v>
      </c>
      <c r="K19" s="283"/>
      <c r="L19" s="63">
        <f>UPPER(IF(OR(K19="a",K19="as"),J17,IF(OR(K19="b",K19="bs"),J21,)))</f>
      </c>
      <c r="M19" s="85"/>
      <c r="N19" s="101"/>
      <c r="O19" s="120"/>
      <c r="P19" s="52"/>
      <c r="Q19" s="53"/>
      <c r="R19" s="56"/>
    </row>
    <row r="20" spans="1:18" s="57" customFormat="1" ht="12.75" customHeight="1">
      <c r="A20" s="45">
        <v>7</v>
      </c>
      <c r="B20" s="46"/>
      <c r="C20" s="46"/>
      <c r="D20" s="47">
        <v>19</v>
      </c>
      <c r="E20" s="48" t="str">
        <f>UPPER(IF($D20="","",VLOOKUP($D20,'[3]男單 Prep'!$A$7:$P$38,2)))</f>
        <v>楊源順</v>
      </c>
      <c r="F20" s="46"/>
      <c r="G20" s="46"/>
      <c r="H20" s="46" t="str">
        <f>IF($D20="","",VLOOKUP($D20,'[3]男單 Prep'!$A$7:$P$38,4))</f>
        <v>台中縣</v>
      </c>
      <c r="I20" s="50"/>
      <c r="J20" s="282"/>
      <c r="K20" s="283"/>
      <c r="L20" s="67"/>
      <c r="M20" s="73"/>
      <c r="N20" s="101"/>
      <c r="O20" s="120"/>
      <c r="P20" s="52"/>
      <c r="Q20" s="53"/>
      <c r="R20" s="56"/>
    </row>
    <row r="21" spans="1:18" s="57" customFormat="1" ht="12.75" customHeight="1">
      <c r="A21" s="45"/>
      <c r="B21" s="59"/>
      <c r="C21" s="59"/>
      <c r="D21" s="59"/>
      <c r="E21" s="60"/>
      <c r="F21" s="284" t="s">
        <v>270</v>
      </c>
      <c r="G21" s="284"/>
      <c r="H21" s="61" t="s">
        <v>13</v>
      </c>
      <c r="I21" s="119"/>
      <c r="J21" s="63">
        <f>UPPER(IF(OR(I21="a",I21="as"),E20,IF(OR(I21="b",I21="bs"),E22,)))</f>
      </c>
      <c r="K21" s="78"/>
      <c r="L21" s="79"/>
      <c r="M21" s="73"/>
      <c r="N21" s="101"/>
      <c r="O21" s="120"/>
      <c r="P21" s="52"/>
      <c r="Q21" s="53"/>
      <c r="R21" s="56"/>
    </row>
    <row r="22" spans="1:18" s="57" customFormat="1" ht="12.75" customHeight="1">
      <c r="A22" s="45">
        <v>8</v>
      </c>
      <c r="B22" s="46" t="s">
        <v>37</v>
      </c>
      <c r="C22" s="46">
        <f>IF($D22="","",VLOOKUP($D22,'[3]男單 Prep'!$A$7:$P$38,16))</f>
        <v>5</v>
      </c>
      <c r="D22" s="47">
        <v>6</v>
      </c>
      <c r="E22" s="48" t="str">
        <f>UPPER(IF($D22="","",VLOOKUP($D22,'[3]男單 Prep'!$A$7:$P$38,2)))</f>
        <v>劉有原</v>
      </c>
      <c r="F22" s="46"/>
      <c r="G22" s="46"/>
      <c r="H22" s="46" t="str">
        <f>IF($D22="","",VLOOKUP($D22,'[3]男單 Prep'!$A$7:$P$38,4))</f>
        <v>台中市</v>
      </c>
      <c r="I22" s="66"/>
      <c r="J22" s="67"/>
      <c r="K22" s="51"/>
      <c r="L22" s="79"/>
      <c r="M22" s="73"/>
      <c r="N22" s="101"/>
      <c r="O22" s="120"/>
      <c r="P22" s="52"/>
      <c r="Q22" s="53"/>
      <c r="R22" s="56"/>
    </row>
    <row r="23" spans="1:18" s="57" customFormat="1" ht="6.75" customHeight="1">
      <c r="A23" s="45"/>
      <c r="B23" s="59"/>
      <c r="C23" s="59"/>
      <c r="D23" s="59"/>
      <c r="E23" s="60"/>
      <c r="F23" s="51"/>
      <c r="G23" s="70"/>
      <c r="H23" s="51"/>
      <c r="I23" s="71"/>
      <c r="J23" s="51"/>
      <c r="K23" s="51"/>
      <c r="L23" s="79"/>
      <c r="M23" s="88"/>
      <c r="N23" s="282" t="s">
        <v>301</v>
      </c>
      <c r="O23" s="283"/>
      <c r="P23" s="63">
        <f>UPPER(IF(OR(O23="a",O23="as"),N15,IF(OR(O23="b",O23="bs"),N31,)))</f>
      </c>
      <c r="Q23" s="121"/>
      <c r="R23" s="56"/>
    </row>
    <row r="24" spans="1:18" s="57" customFormat="1" ht="12.75" customHeight="1">
      <c r="A24" s="45">
        <v>9</v>
      </c>
      <c r="B24" s="46" t="s">
        <v>38</v>
      </c>
      <c r="C24" s="46">
        <f>IF($D24="","",VLOOKUP($D24,'[3]男單 Prep'!$A$7:$P$38,16))</f>
        <v>2</v>
      </c>
      <c r="D24" s="47">
        <v>3</v>
      </c>
      <c r="E24" s="48" t="str">
        <f>UPPER(IF($D24="","",VLOOKUP($D24,'[3]男單 Prep'!$A$7:$P$38,2)))</f>
        <v>楊銘財</v>
      </c>
      <c r="F24" s="46"/>
      <c r="G24" s="46"/>
      <c r="H24" s="46" t="str">
        <f>IF($D24="","",VLOOKUP($D24,'[3]男單 Prep'!$A$7:$P$38,4))</f>
        <v>桃園縣</v>
      </c>
      <c r="I24" s="50"/>
      <c r="J24" s="51"/>
      <c r="K24" s="51"/>
      <c r="L24" s="51"/>
      <c r="M24" s="73"/>
      <c r="N24" s="282"/>
      <c r="O24" s="283"/>
      <c r="P24" s="67"/>
      <c r="Q24" s="120"/>
      <c r="R24" s="56"/>
    </row>
    <row r="25" spans="1:18" s="57" customFormat="1" ht="12.75" customHeight="1">
      <c r="A25" s="45"/>
      <c r="B25" s="59"/>
      <c r="C25" s="59"/>
      <c r="D25" s="59"/>
      <c r="E25" s="60"/>
      <c r="F25" s="284" t="s">
        <v>271</v>
      </c>
      <c r="G25" s="284"/>
      <c r="H25" s="61" t="s">
        <v>13</v>
      </c>
      <c r="I25" s="119"/>
      <c r="J25" s="63">
        <f>UPPER(IF(OR(I25="a",I25="as"),E24,IF(OR(I25="b",I25="bs"),E26,)))</f>
      </c>
      <c r="K25" s="63"/>
      <c r="L25" s="51"/>
      <c r="M25" s="73"/>
      <c r="N25" s="52"/>
      <c r="O25" s="120"/>
      <c r="P25" s="52"/>
      <c r="Q25" s="120"/>
      <c r="R25" s="56"/>
    </row>
    <row r="26" spans="1:18" s="57" customFormat="1" ht="12.75" customHeight="1">
      <c r="A26" s="45">
        <v>10</v>
      </c>
      <c r="B26" s="46">
        <f>IF($D26="","",VLOOKUP($D26,'[3]男單 Prep'!$A$7:$P$38,15))</f>
      </c>
      <c r="C26" s="46">
        <f>IF($D26="","",VLOOKUP($D26,'[3]男單 Prep'!$A$7:$P$38,16))</f>
      </c>
      <c r="D26" s="47"/>
      <c r="E26" s="48" t="s">
        <v>39</v>
      </c>
      <c r="F26" s="46"/>
      <c r="G26" s="46"/>
      <c r="H26" s="46" t="s">
        <v>36</v>
      </c>
      <c r="I26" s="66"/>
      <c r="J26" s="67"/>
      <c r="K26" s="68"/>
      <c r="L26" s="51"/>
      <c r="M26" s="73"/>
      <c r="N26" s="52"/>
      <c r="O26" s="120"/>
      <c r="P26" s="52"/>
      <c r="Q26" s="120"/>
      <c r="R26" s="56"/>
    </row>
    <row r="27" spans="1:18" s="57" customFormat="1" ht="6.75" customHeight="1">
      <c r="A27" s="45"/>
      <c r="B27" s="59"/>
      <c r="C27" s="59"/>
      <c r="D27" s="69"/>
      <c r="E27" s="60"/>
      <c r="F27" s="51"/>
      <c r="G27" s="70"/>
      <c r="H27" s="51"/>
      <c r="I27" s="71"/>
      <c r="J27" s="282" t="s">
        <v>291</v>
      </c>
      <c r="K27" s="283"/>
      <c r="L27" s="63">
        <f>UPPER(IF(OR(K27="a",K27="as"),J25,IF(OR(K27="b",K27="bs"),J29,)))</f>
      </c>
      <c r="M27" s="72"/>
      <c r="N27" s="52"/>
      <c r="O27" s="120"/>
      <c r="P27" s="52"/>
      <c r="Q27" s="120"/>
      <c r="R27" s="56"/>
    </row>
    <row r="28" spans="1:18" s="57" customFormat="1" ht="12.75" customHeight="1">
      <c r="A28" s="45">
        <v>11</v>
      </c>
      <c r="B28" s="46"/>
      <c r="C28" s="46"/>
      <c r="D28" s="47">
        <v>23</v>
      </c>
      <c r="E28" s="48" t="str">
        <f>UPPER(IF($D28="","",VLOOKUP($D28,'[3]男單 Prep'!$A$7:$P$38,2)))</f>
        <v>李潮勝</v>
      </c>
      <c r="F28" s="46"/>
      <c r="G28" s="46"/>
      <c r="H28" s="46" t="str">
        <f>IF($D28="","",VLOOKUP($D28,'[3]男單 Prep'!$A$7:$P$38,4))</f>
        <v>台中縣</v>
      </c>
      <c r="I28" s="50"/>
      <c r="J28" s="282"/>
      <c r="K28" s="283"/>
      <c r="L28" s="67"/>
      <c r="M28" s="74"/>
      <c r="N28" s="52"/>
      <c r="O28" s="120"/>
      <c r="P28" s="52"/>
      <c r="Q28" s="120"/>
      <c r="R28" s="56"/>
    </row>
    <row r="29" spans="1:18" s="57" customFormat="1" ht="12.75" customHeight="1">
      <c r="A29" s="45" t="s">
        <v>40</v>
      </c>
      <c r="B29" s="46"/>
      <c r="C29" s="46"/>
      <c r="D29" s="47">
        <v>17</v>
      </c>
      <c r="E29" s="48" t="str">
        <f>UPPER(IF($D29="","",VLOOKUP($D29,'[3]男單 Prep'!$A$7:$P$38,2)))</f>
        <v>吳仕傑</v>
      </c>
      <c r="F29" s="65" t="s">
        <v>274</v>
      </c>
      <c r="G29" s="77"/>
      <c r="H29" s="77" t="str">
        <f>IF($D29="","",VLOOKUP($D29,'[3]男單 Prep'!$A$7:$P$38,4))</f>
        <v>宜蘭縣</v>
      </c>
      <c r="I29" s="119"/>
      <c r="J29" s="63">
        <f>UPPER(IF(OR(I29="a",I29="as"),E28,IF(OR(I29="b",I29="bs"),E30,)))</f>
      </c>
      <c r="K29" s="78"/>
      <c r="L29" s="79"/>
      <c r="M29" s="80"/>
      <c r="N29" s="52"/>
      <c r="O29" s="120"/>
      <c r="P29" s="52"/>
      <c r="Q29" s="120"/>
      <c r="R29" s="56"/>
    </row>
    <row r="30" spans="1:18" s="57" customFormat="1" ht="12.75" customHeight="1">
      <c r="A30" s="45">
        <v>12</v>
      </c>
      <c r="B30" s="46"/>
      <c r="C30" s="46"/>
      <c r="D30" s="47">
        <v>15</v>
      </c>
      <c r="E30" s="48" t="str">
        <f>UPPER(IF($D30="","",VLOOKUP($D30,'[3]男單 Prep'!$A$7:$P$38,2)))</f>
        <v>陳金來</v>
      </c>
      <c r="F30" s="65" t="s">
        <v>275</v>
      </c>
      <c r="G30" s="131"/>
      <c r="H30" s="46" t="str">
        <f>IF($D30="","",VLOOKUP($D30,'[3]男單 Prep'!$A$7:$P$38,4))</f>
        <v>台北縣</v>
      </c>
      <c r="I30" s="66"/>
      <c r="J30" s="67"/>
      <c r="K30" s="51"/>
      <c r="L30" s="79"/>
      <c r="M30" s="80"/>
      <c r="N30" s="52"/>
      <c r="O30" s="120"/>
      <c r="P30" s="52"/>
      <c r="Q30" s="120"/>
      <c r="R30" s="56"/>
    </row>
    <row r="31" spans="1:18" s="57" customFormat="1" ht="6.75" customHeight="1">
      <c r="A31" s="45"/>
      <c r="B31" s="59"/>
      <c r="C31" s="59"/>
      <c r="D31" s="69"/>
      <c r="E31" s="60"/>
      <c r="F31" s="51"/>
      <c r="G31" s="70"/>
      <c r="H31" s="51"/>
      <c r="I31" s="71"/>
      <c r="J31" s="51"/>
      <c r="K31" s="51"/>
      <c r="L31" s="282" t="s">
        <v>298</v>
      </c>
      <c r="M31" s="283"/>
      <c r="N31" s="63">
        <f>UPPER(IF(OR(M31="a",M31="as"),L27,IF(OR(M31="b",M31="bs"),L35,)))</f>
      </c>
      <c r="O31" s="122"/>
      <c r="P31" s="52"/>
      <c r="Q31" s="120"/>
      <c r="R31" s="56"/>
    </row>
    <row r="32" spans="1:18" s="57" customFormat="1" ht="12.75" customHeight="1">
      <c r="A32" s="45">
        <v>13</v>
      </c>
      <c r="B32" s="46"/>
      <c r="C32" s="46"/>
      <c r="D32" s="47">
        <v>25</v>
      </c>
      <c r="E32" s="48" t="str">
        <f>UPPER(IF($D32="","",VLOOKUP($D32,'[3]男單 Prep'!$A$7:$P$38,2)))</f>
        <v>周克中</v>
      </c>
      <c r="F32" s="46"/>
      <c r="G32" s="46"/>
      <c r="H32" s="46" t="str">
        <f>IF($D32="","",VLOOKUP($D32,'[3]男單 Prep'!$A$7:$P$38,4))</f>
        <v>桃園縣</v>
      </c>
      <c r="I32" s="50"/>
      <c r="J32" s="51"/>
      <c r="K32" s="51"/>
      <c r="L32" s="282"/>
      <c r="M32" s="283"/>
      <c r="N32" s="67"/>
      <c r="O32" s="123"/>
      <c r="P32" s="52"/>
      <c r="Q32" s="120"/>
      <c r="R32" s="56"/>
    </row>
    <row r="33" spans="1:18" s="57" customFormat="1" ht="12.75" customHeight="1">
      <c r="A33" s="45" t="s">
        <v>21</v>
      </c>
      <c r="B33" s="46"/>
      <c r="C33" s="46">
        <f>IF($D33="","",VLOOKUP($D33,'[3]男單 Prep'!$A$7:$P$38,16))</f>
        <v>11</v>
      </c>
      <c r="D33" s="47">
        <v>11</v>
      </c>
      <c r="E33" s="48" t="str">
        <f>UPPER(IF($D33="","",VLOOKUP($D33,'[3]男單 Prep'!$A$7:$P$38,2)))</f>
        <v>陳政平</v>
      </c>
      <c r="F33" s="65" t="s">
        <v>276</v>
      </c>
      <c r="G33" s="91"/>
      <c r="H33" s="77" t="str">
        <f>IF($D33="","",VLOOKUP($D33,'[3]男單 Prep'!$A$7:$P$38,4))</f>
        <v>台中市</v>
      </c>
      <c r="I33" s="119"/>
      <c r="J33" s="63">
        <f>UPPER(IF(OR(I33="a",I33="as"),E32,IF(OR(I33="b",I33="bs"),E34,)))</f>
      </c>
      <c r="K33" s="63"/>
      <c r="L33" s="51"/>
      <c r="M33" s="80"/>
      <c r="N33" s="101"/>
      <c r="O33" s="123"/>
      <c r="P33" s="52"/>
      <c r="Q33" s="120"/>
      <c r="R33" s="56"/>
    </row>
    <row r="34" spans="1:18" s="57" customFormat="1" ht="12.75" customHeight="1">
      <c r="A34" s="45">
        <v>14</v>
      </c>
      <c r="B34" s="46"/>
      <c r="C34" s="46">
        <f>IF($D34="","",VLOOKUP($D34,'[3]男單 Prep'!$A$7:$P$38,16))</f>
      </c>
      <c r="D34" s="47"/>
      <c r="E34" s="48" t="s">
        <v>41</v>
      </c>
      <c r="F34" s="65" t="s">
        <v>277</v>
      </c>
      <c r="G34" s="46"/>
      <c r="H34" s="46" t="s">
        <v>16</v>
      </c>
      <c r="I34" s="66"/>
      <c r="J34" s="67"/>
      <c r="K34" s="68"/>
      <c r="L34" s="51"/>
      <c r="M34" s="80"/>
      <c r="N34" s="101"/>
      <c r="O34" s="123"/>
      <c r="P34" s="52"/>
      <c r="Q34" s="120"/>
      <c r="R34" s="56"/>
    </row>
    <row r="35" spans="1:18" s="57" customFormat="1" ht="6.75" customHeight="1">
      <c r="A35" s="45"/>
      <c r="B35" s="59"/>
      <c r="C35" s="59"/>
      <c r="D35" s="69"/>
      <c r="E35" s="60"/>
      <c r="F35" s="51"/>
      <c r="G35" s="70"/>
      <c r="H35" s="51"/>
      <c r="I35" s="71"/>
      <c r="J35" s="282" t="s">
        <v>292</v>
      </c>
      <c r="K35" s="283"/>
      <c r="L35" s="63">
        <f>UPPER(IF(OR(K35="a",K35="as"),J33,IF(OR(K35="b",K35="bs"),J37,)))</f>
      </c>
      <c r="M35" s="85"/>
      <c r="N35" s="101"/>
      <c r="O35" s="123"/>
      <c r="P35" s="52"/>
      <c r="Q35" s="120"/>
      <c r="R35" s="56"/>
    </row>
    <row r="36" spans="1:18" s="57" customFormat="1" ht="12.75" customHeight="1">
      <c r="A36" s="45">
        <v>15</v>
      </c>
      <c r="B36" s="46"/>
      <c r="C36" s="46">
        <f>IF($D36="","",VLOOKUP($D36,'[3]男單 Prep'!$A$7:$P$38,16))</f>
        <v>9</v>
      </c>
      <c r="D36" s="47">
        <v>10</v>
      </c>
      <c r="E36" s="48" t="str">
        <f>UPPER(IF($D36="","",VLOOKUP($D36,'[3]男單 Prep'!$A$7:$P$38,2)))</f>
        <v>賴經寬</v>
      </c>
      <c r="F36" s="46"/>
      <c r="G36" s="46"/>
      <c r="H36" s="46" t="str">
        <f>IF($D36="","",VLOOKUP($D36,'[3]男單 Prep'!$A$7:$P$38,4))</f>
        <v>台中市</v>
      </c>
      <c r="I36" s="50"/>
      <c r="J36" s="282"/>
      <c r="K36" s="283"/>
      <c r="L36" s="67"/>
      <c r="M36" s="73"/>
      <c r="N36" s="101"/>
      <c r="O36" s="123"/>
      <c r="P36" s="52"/>
      <c r="Q36" s="120"/>
      <c r="R36" s="56"/>
    </row>
    <row r="37" spans="1:18" s="57" customFormat="1" ht="12.75" customHeight="1">
      <c r="A37" s="45"/>
      <c r="B37" s="59"/>
      <c r="C37" s="59"/>
      <c r="D37" s="59"/>
      <c r="E37" s="60"/>
      <c r="F37" s="284" t="s">
        <v>278</v>
      </c>
      <c r="G37" s="284"/>
      <c r="H37" s="61" t="s">
        <v>13</v>
      </c>
      <c r="I37" s="119"/>
      <c r="J37" s="63">
        <f>UPPER(IF(OR(I37="a",I37="as"),E36,IF(OR(I37="b",I37="bs"),E38,)))</f>
      </c>
      <c r="K37" s="78"/>
      <c r="L37" s="79"/>
      <c r="M37" s="73"/>
      <c r="N37" s="101"/>
      <c r="O37" s="123"/>
      <c r="P37" s="52"/>
      <c r="Q37" s="120"/>
      <c r="R37" s="56"/>
    </row>
    <row r="38" spans="1:18" s="57" customFormat="1" ht="12.75" customHeight="1">
      <c r="A38" s="45">
        <v>16</v>
      </c>
      <c r="B38" s="46" t="s">
        <v>27</v>
      </c>
      <c r="C38" s="46">
        <f>IF($D38="","",VLOOKUP($D38,'[3]男單 Prep'!$A$7:$P$38,16))</f>
        <v>7</v>
      </c>
      <c r="D38" s="47">
        <v>7</v>
      </c>
      <c r="E38" s="48" t="str">
        <f>UPPER(IF($D38="","",VLOOKUP($D38,'[3]男單 Prep'!$A$7:$P$38,2)))</f>
        <v>黃欽詮</v>
      </c>
      <c r="F38" s="46"/>
      <c r="G38" s="46"/>
      <c r="H38" s="46" t="str">
        <f>IF($D38="","",VLOOKUP($D38,'[3]男單 Prep'!$A$7:$P$38,4))</f>
        <v>南投縣</v>
      </c>
      <c r="I38" s="66"/>
      <c r="J38" s="67"/>
      <c r="K38" s="51"/>
      <c r="L38" s="79"/>
      <c r="M38" s="73"/>
      <c r="N38" s="123"/>
      <c r="O38" s="282" t="s">
        <v>303</v>
      </c>
      <c r="P38" s="282"/>
      <c r="Q38" s="283"/>
      <c r="R38" s="56"/>
    </row>
    <row r="39" spans="1:18" s="57" customFormat="1" ht="6.75" customHeight="1">
      <c r="A39" s="45"/>
      <c r="B39" s="59"/>
      <c r="C39" s="59"/>
      <c r="D39" s="59"/>
      <c r="E39" s="60"/>
      <c r="F39" s="51"/>
      <c r="G39" s="70"/>
      <c r="H39" s="51"/>
      <c r="I39" s="71"/>
      <c r="J39" s="51"/>
      <c r="K39" s="51"/>
      <c r="L39" s="79"/>
      <c r="M39" s="88"/>
      <c r="N39" s="288" t="s">
        <v>11</v>
      </c>
      <c r="O39" s="281"/>
      <c r="P39" s="281"/>
      <c r="Q39" s="287"/>
      <c r="R39" s="56"/>
    </row>
    <row r="40" spans="1:18" s="57" customFormat="1" ht="12.75" customHeight="1">
      <c r="A40" s="45">
        <v>17</v>
      </c>
      <c r="B40" s="46" t="s">
        <v>26</v>
      </c>
      <c r="C40" s="46">
        <f>IF($D40="","",VLOOKUP($D40,'[3]男單 Prep'!$A$7:$P$38,16))</f>
        <v>7</v>
      </c>
      <c r="D40" s="47">
        <v>8</v>
      </c>
      <c r="E40" s="48" t="str">
        <f>UPPER(IF($D40="","",VLOOKUP($D40,'[3]男單 Prep'!$A$7:$P$38,2)))</f>
        <v>陳進祿</v>
      </c>
      <c r="F40" s="46"/>
      <c r="G40" s="46"/>
      <c r="H40" s="46" t="str">
        <f>IF($D40="","",VLOOKUP($D40,'[3]男單 Prep'!$A$7:$P$38,4))</f>
        <v>彰化縣</v>
      </c>
      <c r="I40" s="50"/>
      <c r="J40" s="51"/>
      <c r="K40" s="51"/>
      <c r="L40" s="51"/>
      <c r="M40" s="73"/>
      <c r="N40" s="288"/>
      <c r="O40" s="124"/>
      <c r="P40" s="125"/>
      <c r="Q40" s="126"/>
      <c r="R40" s="56"/>
    </row>
    <row r="41" spans="1:18" s="57" customFormat="1" ht="12.75" customHeight="1">
      <c r="A41" s="45"/>
      <c r="B41" s="59"/>
      <c r="C41" s="59"/>
      <c r="D41" s="59"/>
      <c r="E41" s="60"/>
      <c r="F41" s="284" t="s">
        <v>279</v>
      </c>
      <c r="G41" s="284"/>
      <c r="H41" s="61" t="s">
        <v>13</v>
      </c>
      <c r="I41" s="119"/>
      <c r="J41" s="63">
        <f>UPPER(IF(OR(I41="a",I41="as"),E40,IF(OR(I41="b",I41="bs"),E42,)))</f>
      </c>
      <c r="K41" s="63"/>
      <c r="L41" s="51"/>
      <c r="M41" s="73"/>
      <c r="N41" s="52"/>
      <c r="O41" s="53"/>
      <c r="P41" s="52"/>
      <c r="Q41" s="120"/>
      <c r="R41" s="56"/>
    </row>
    <row r="42" spans="1:18" s="57" customFormat="1" ht="12.75" customHeight="1">
      <c r="A42" s="45">
        <v>18</v>
      </c>
      <c r="B42" s="46"/>
      <c r="C42" s="46"/>
      <c r="D42" s="47">
        <v>16</v>
      </c>
      <c r="E42" s="48" t="s">
        <v>42</v>
      </c>
      <c r="F42" s="46"/>
      <c r="G42" s="46"/>
      <c r="H42" s="46" t="s">
        <v>16</v>
      </c>
      <c r="I42" s="66"/>
      <c r="J42" s="67"/>
      <c r="K42" s="68"/>
      <c r="L42" s="51"/>
      <c r="M42" s="73"/>
      <c r="N42" s="52"/>
      <c r="O42" s="53"/>
      <c r="P42" s="52"/>
      <c r="Q42" s="120"/>
      <c r="R42" s="56"/>
    </row>
    <row r="43" spans="1:18" s="57" customFormat="1" ht="6.75" customHeight="1">
      <c r="A43" s="45"/>
      <c r="B43" s="59"/>
      <c r="C43" s="59"/>
      <c r="D43" s="69"/>
      <c r="E43" s="60"/>
      <c r="F43" s="51"/>
      <c r="G43" s="70"/>
      <c r="H43" s="51"/>
      <c r="I43" s="71"/>
      <c r="J43" s="282" t="s">
        <v>293</v>
      </c>
      <c r="K43" s="283"/>
      <c r="L43" s="63">
        <f>UPPER(IF(OR(K43="a",K43="as"),J41,IF(OR(K43="b",K43="bs"),J45,)))</f>
      </c>
      <c r="M43" s="72"/>
      <c r="N43" s="52"/>
      <c r="O43" s="53"/>
      <c r="P43" s="52"/>
      <c r="Q43" s="120"/>
      <c r="R43" s="56"/>
    </row>
    <row r="44" spans="1:18" s="57" customFormat="1" ht="12.75" customHeight="1">
      <c r="A44" s="45">
        <v>19</v>
      </c>
      <c r="B44" s="46"/>
      <c r="C44" s="46">
        <f>IF($D44="","",VLOOKUP($D44,'[3]男單 Prep'!$A$7:$P$38,16))</f>
        <v>9</v>
      </c>
      <c r="D44" s="47">
        <v>9</v>
      </c>
      <c r="E44" s="48" t="str">
        <f>UPPER(IF($D44="","",VLOOKUP($D44,'[3]男單 Prep'!$A$7:$P$38,2)))</f>
        <v>游輝慶</v>
      </c>
      <c r="F44" s="46"/>
      <c r="G44" s="46"/>
      <c r="H44" s="46" t="str">
        <f>IF($D44="","",VLOOKUP($D44,'[3]男單 Prep'!$A$7:$P$38,4))</f>
        <v>高雄市</v>
      </c>
      <c r="I44" s="50"/>
      <c r="J44" s="282"/>
      <c r="K44" s="283"/>
      <c r="L44" s="67"/>
      <c r="M44" s="74"/>
      <c r="N44" s="52"/>
      <c r="O44" s="53"/>
      <c r="P44" s="52"/>
      <c r="Q44" s="120"/>
      <c r="R44" s="56"/>
    </row>
    <row r="45" spans="1:18" s="57" customFormat="1" ht="12.75" customHeight="1">
      <c r="A45" s="45"/>
      <c r="B45" s="59"/>
      <c r="C45" s="59"/>
      <c r="D45" s="69"/>
      <c r="E45" s="60"/>
      <c r="F45" s="284" t="s">
        <v>280</v>
      </c>
      <c r="G45" s="284"/>
      <c r="H45" s="61" t="s">
        <v>13</v>
      </c>
      <c r="I45" s="119"/>
      <c r="J45" s="63">
        <f>UPPER(IF(OR(I45="a",I45="as"),E44,IF(OR(I45="b",I45="bs"),E46,)))</f>
      </c>
      <c r="K45" s="78"/>
      <c r="L45" s="79"/>
      <c r="M45" s="80"/>
      <c r="N45" s="52"/>
      <c r="O45" s="53"/>
      <c r="P45" s="52"/>
      <c r="Q45" s="120"/>
      <c r="R45" s="56"/>
    </row>
    <row r="46" spans="1:18" s="57" customFormat="1" ht="12.75" customHeight="1">
      <c r="A46" s="45">
        <v>20</v>
      </c>
      <c r="B46" s="46"/>
      <c r="C46" s="46"/>
      <c r="D46" s="47">
        <v>32</v>
      </c>
      <c r="E46" s="48" t="str">
        <f>UPPER(IF($D46="","",VLOOKUP($D46,'[3]男單 Prep'!$A$7:$P$38,2)))</f>
        <v>林道賢</v>
      </c>
      <c r="F46" s="46"/>
      <c r="G46" s="46"/>
      <c r="H46" s="46" t="str">
        <f>IF($D46="","",VLOOKUP($D46,'[3]男單 Prep'!$A$7:$P$38,4))</f>
        <v>高雄市</v>
      </c>
      <c r="I46" s="66"/>
      <c r="J46" s="67"/>
      <c r="K46" s="51"/>
      <c r="L46" s="79"/>
      <c r="M46" s="80"/>
      <c r="N46" s="52"/>
      <c r="O46" s="53"/>
      <c r="P46" s="52"/>
      <c r="Q46" s="120"/>
      <c r="R46" s="56"/>
    </row>
    <row r="47" spans="1:18" s="57" customFormat="1" ht="6.75" customHeight="1">
      <c r="A47" s="45"/>
      <c r="B47" s="59"/>
      <c r="C47" s="59"/>
      <c r="D47" s="69"/>
      <c r="E47" s="60"/>
      <c r="F47" s="51"/>
      <c r="G47" s="70"/>
      <c r="H47" s="51"/>
      <c r="I47" s="71"/>
      <c r="J47" s="51"/>
      <c r="K47" s="51"/>
      <c r="L47" s="282" t="s">
        <v>299</v>
      </c>
      <c r="M47" s="283"/>
      <c r="N47" s="63">
        <f>UPPER(IF(OR(M47="a",M47="as"),L43,IF(OR(M47="b",M47="bs"),L51,)))</f>
      </c>
      <c r="O47" s="121"/>
      <c r="P47" s="52"/>
      <c r="Q47" s="120"/>
      <c r="R47" s="56"/>
    </row>
    <row r="48" spans="1:18" s="57" customFormat="1" ht="12.75" customHeight="1">
      <c r="A48" s="45">
        <v>21</v>
      </c>
      <c r="B48" s="46"/>
      <c r="C48" s="46">
        <f>IF($D48="","",VLOOKUP($D48,'[3]男單 Prep'!$A$7:$P$38,16))</f>
        <v>14</v>
      </c>
      <c r="D48" s="47">
        <v>13</v>
      </c>
      <c r="E48" s="48" t="str">
        <f>UPPER(IF($D48="","",VLOOKUP($D48,'[3]男單 Prep'!$A$7:$P$38,2)))</f>
        <v>陳順東</v>
      </c>
      <c r="F48" s="46"/>
      <c r="G48" s="46"/>
      <c r="H48" s="46" t="str">
        <f>IF($D48="","",VLOOKUP($D48,'[3]男單 Prep'!$A$7:$P$38,4))</f>
        <v>桃園縣</v>
      </c>
      <c r="I48" s="50"/>
      <c r="J48" s="51"/>
      <c r="K48" s="51"/>
      <c r="L48" s="282"/>
      <c r="M48" s="283"/>
      <c r="N48" s="67"/>
      <c r="O48" s="120"/>
      <c r="P48" s="52"/>
      <c r="Q48" s="120"/>
      <c r="R48" s="56"/>
    </row>
    <row r="49" spans="1:18" s="57" customFormat="1" ht="12.75" customHeight="1">
      <c r="A49" s="45" t="s">
        <v>43</v>
      </c>
      <c r="B49" s="132"/>
      <c r="C49" s="133"/>
      <c r="D49" s="134"/>
      <c r="E49" s="135" t="s">
        <v>44</v>
      </c>
      <c r="F49" s="138" t="s">
        <v>284</v>
      </c>
      <c r="G49" s="70"/>
      <c r="H49" s="77" t="s">
        <v>45</v>
      </c>
      <c r="I49" s="119"/>
      <c r="J49" s="63">
        <f>UPPER(IF(OR(I49="a",I49="as"),E48,IF(OR(I49="b",I49="bs"),E50,)))</f>
      </c>
      <c r="K49" s="63"/>
      <c r="L49" s="51"/>
      <c r="M49" s="80"/>
      <c r="N49" s="101"/>
      <c r="O49" s="120"/>
      <c r="P49" s="52"/>
      <c r="Q49" s="120"/>
      <c r="R49" s="56"/>
    </row>
    <row r="50" spans="1:18" s="57" customFormat="1" ht="12.75" customHeight="1">
      <c r="A50" s="45">
        <v>22</v>
      </c>
      <c r="B50" s="46"/>
      <c r="C50" s="46"/>
      <c r="D50" s="47">
        <v>18</v>
      </c>
      <c r="E50" s="48" t="str">
        <f>UPPER(IF($D50="","",VLOOKUP($D50,'[3]男單 Prep'!$A$7:$P$38,2)))</f>
        <v>黃郁文</v>
      </c>
      <c r="F50" s="65" t="s">
        <v>285</v>
      </c>
      <c r="G50" s="46"/>
      <c r="H50" s="46" t="str">
        <f>IF($D50="","",VLOOKUP($D50,'[3]男單 Prep'!$A$7:$P$38,4))</f>
        <v>桃園縣</v>
      </c>
      <c r="I50" s="66"/>
      <c r="J50" s="67"/>
      <c r="K50" s="68"/>
      <c r="L50" s="51"/>
      <c r="M50" s="80"/>
      <c r="N50" s="101"/>
      <c r="O50" s="120"/>
      <c r="P50" s="52"/>
      <c r="Q50" s="120"/>
      <c r="R50" s="56"/>
    </row>
    <row r="51" spans="1:18" s="57" customFormat="1" ht="6.75" customHeight="1">
      <c r="A51" s="45"/>
      <c r="B51" s="59"/>
      <c r="C51" s="59"/>
      <c r="D51" s="69"/>
      <c r="E51" s="60"/>
      <c r="F51" s="51"/>
      <c r="G51" s="70"/>
      <c r="H51" s="51"/>
      <c r="I51" s="71"/>
      <c r="J51" s="282" t="s">
        <v>294</v>
      </c>
      <c r="K51" s="283"/>
      <c r="L51" s="63">
        <f>UPPER(IF(OR(K51="a",K51="as"),J49,IF(OR(K51="b",K51="bs"),J53,)))</f>
      </c>
      <c r="M51" s="85"/>
      <c r="N51" s="101"/>
      <c r="O51" s="120"/>
      <c r="P51" s="52"/>
      <c r="Q51" s="120"/>
      <c r="R51" s="56"/>
    </row>
    <row r="52" spans="1:18" s="57" customFormat="1" ht="12.75" customHeight="1">
      <c r="A52" s="45">
        <v>23</v>
      </c>
      <c r="B52" s="46"/>
      <c r="C52" s="46"/>
      <c r="D52" s="47">
        <v>24</v>
      </c>
      <c r="E52" s="48" t="str">
        <f>UPPER(IF($D52="","",VLOOKUP($D52,'[3]男單 Prep'!$A$7:$P$38,2)))</f>
        <v>呂瑞騰</v>
      </c>
      <c r="F52" s="46"/>
      <c r="G52" s="46"/>
      <c r="H52" s="46" t="str">
        <f>IF($D52="","",VLOOKUP($D52,'[3]男單 Prep'!$A$7:$P$38,4))</f>
        <v>桃園縣</v>
      </c>
      <c r="I52" s="50"/>
      <c r="J52" s="282"/>
      <c r="K52" s="283"/>
      <c r="L52" s="67"/>
      <c r="M52" s="73"/>
      <c r="N52" s="101"/>
      <c r="O52" s="120"/>
      <c r="P52" s="52"/>
      <c r="Q52" s="120"/>
      <c r="R52" s="56"/>
    </row>
    <row r="53" spans="1:18" s="57" customFormat="1" ht="12.75" customHeight="1">
      <c r="A53" s="45"/>
      <c r="B53" s="59"/>
      <c r="C53" s="59"/>
      <c r="D53" s="59"/>
      <c r="E53" s="60"/>
      <c r="F53" s="284" t="s">
        <v>281</v>
      </c>
      <c r="G53" s="284"/>
      <c r="H53" s="61" t="s">
        <v>13</v>
      </c>
      <c r="I53" s="119"/>
      <c r="J53" s="63">
        <f>UPPER(IF(OR(I53="a",I53="as"),E52,IF(OR(I53="b",I53="bs"),E54,)))</f>
      </c>
      <c r="K53" s="78"/>
      <c r="L53" s="79"/>
      <c r="M53" s="73"/>
      <c r="N53" s="101"/>
      <c r="O53" s="120"/>
      <c r="P53" s="52"/>
      <c r="Q53" s="120"/>
      <c r="R53" s="56"/>
    </row>
    <row r="54" spans="1:18" s="57" customFormat="1" ht="12.75" customHeight="1">
      <c r="A54" s="45">
        <v>24</v>
      </c>
      <c r="B54" s="46" t="s">
        <v>17</v>
      </c>
      <c r="C54" s="46">
        <f>IF($D54="","",VLOOKUP($D54,'[3]男單 Prep'!$A$7:$P$38,16))</f>
        <v>4</v>
      </c>
      <c r="D54" s="47">
        <v>4</v>
      </c>
      <c r="E54" s="48" t="str">
        <f>UPPER(IF($D54="","",VLOOKUP($D54,'[3]男單 Prep'!$A$7:$P$38,2)))</f>
        <v>吳真彬</v>
      </c>
      <c r="F54" s="46"/>
      <c r="G54" s="46"/>
      <c r="H54" s="46" t="str">
        <f>IF($D54="","",VLOOKUP($D54,'[3]男單 Prep'!$A$7:$P$38,4))</f>
        <v>台北縣</v>
      </c>
      <c r="I54" s="66"/>
      <c r="J54" s="67"/>
      <c r="K54" s="51"/>
      <c r="L54" s="79"/>
      <c r="M54" s="73"/>
      <c r="N54" s="101"/>
      <c r="O54" s="120"/>
      <c r="P54" s="52"/>
      <c r="Q54" s="120"/>
      <c r="R54" s="56"/>
    </row>
    <row r="55" spans="1:18" s="57" customFormat="1" ht="6.75" customHeight="1">
      <c r="A55" s="45"/>
      <c r="B55" s="59"/>
      <c r="C55" s="59"/>
      <c r="D55" s="59"/>
      <c r="E55" s="60"/>
      <c r="F55" s="51"/>
      <c r="G55" s="70"/>
      <c r="H55" s="51"/>
      <c r="I55" s="71"/>
      <c r="J55" s="51"/>
      <c r="K55" s="51"/>
      <c r="L55" s="79"/>
      <c r="M55" s="88"/>
      <c r="N55" s="282" t="s">
        <v>302</v>
      </c>
      <c r="O55" s="283"/>
      <c r="P55" s="63">
        <f>UPPER(IF(OR(O55="a",O55="as"),N47,IF(OR(O55="b",O55="bs"),N63,)))</f>
      </c>
      <c r="Q55" s="122"/>
      <c r="R55" s="56"/>
    </row>
    <row r="56" spans="1:18" s="57" customFormat="1" ht="12.75" customHeight="1">
      <c r="A56" s="45">
        <v>25</v>
      </c>
      <c r="B56" s="46" t="s">
        <v>29</v>
      </c>
      <c r="C56" s="46">
        <f>IF($D56="","",VLOOKUP($D56,'[3]男單 Prep'!$A$7:$P$38,16))</f>
        <v>5</v>
      </c>
      <c r="D56" s="47">
        <v>5</v>
      </c>
      <c r="E56" s="48" t="str">
        <f>UPPER(IF($D56="","",VLOOKUP($D56,'[3]男單 Prep'!$A$7:$P$38,2)))</f>
        <v>龔飛彪</v>
      </c>
      <c r="F56" s="46"/>
      <c r="G56" s="46"/>
      <c r="H56" s="46" t="str">
        <f>IF($D56="","",VLOOKUP($D56,'[3]男單 Prep'!$A$7:$P$38,4))</f>
        <v>高雄市</v>
      </c>
      <c r="I56" s="50"/>
      <c r="J56" s="51"/>
      <c r="K56" s="51"/>
      <c r="L56" s="51"/>
      <c r="M56" s="73"/>
      <c r="N56" s="282"/>
      <c r="O56" s="283"/>
      <c r="P56" s="67"/>
      <c r="Q56" s="127"/>
      <c r="R56" s="56"/>
    </row>
    <row r="57" spans="1:18" s="57" customFormat="1" ht="12.75" customHeight="1">
      <c r="A57" s="45"/>
      <c r="B57" s="59"/>
      <c r="C57" s="59"/>
      <c r="D57" s="59"/>
      <c r="E57" s="60"/>
      <c r="F57" s="284" t="s">
        <v>282</v>
      </c>
      <c r="G57" s="284"/>
      <c r="H57" s="61" t="s">
        <v>13</v>
      </c>
      <c r="I57" s="119"/>
      <c r="J57" s="63">
        <f>UPPER(IF(OR(I57="a",I57="as"),E56,IF(OR(I57="b",I57="bs"),E58,)))</f>
      </c>
      <c r="K57" s="63"/>
      <c r="L57" s="51"/>
      <c r="M57" s="73"/>
      <c r="N57" s="52"/>
      <c r="O57" s="120"/>
      <c r="P57" s="52"/>
      <c r="Q57" s="123"/>
      <c r="R57" s="56"/>
    </row>
    <row r="58" spans="1:18" s="57" customFormat="1" ht="12.75" customHeight="1">
      <c r="A58" s="45" t="s">
        <v>46</v>
      </c>
      <c r="B58" s="46"/>
      <c r="C58" s="46"/>
      <c r="D58" s="47">
        <v>16</v>
      </c>
      <c r="E58" s="48" t="str">
        <f>UPPER(IF($D58="","",VLOOKUP($D58,'[3]男單 Prep'!$A$7:$P$38,2)))</f>
        <v>許元鴻</v>
      </c>
      <c r="F58" s="46"/>
      <c r="G58" s="46"/>
      <c r="H58" s="46" t="str">
        <f>IF($D58="","",VLOOKUP($D58,'[3]男單 Prep'!$A$7:$P$38,4))</f>
        <v>南投縣</v>
      </c>
      <c r="I58" s="66"/>
      <c r="J58" s="67"/>
      <c r="K58" s="68"/>
      <c r="L58" s="51"/>
      <c r="M58" s="73"/>
      <c r="N58" s="52"/>
      <c r="P58" s="136"/>
      <c r="Q58" s="137"/>
      <c r="R58" s="56"/>
    </row>
    <row r="59" spans="1:18" s="57" customFormat="1" ht="6.75" customHeight="1">
      <c r="A59" s="45"/>
      <c r="B59" s="59"/>
      <c r="C59" s="59"/>
      <c r="D59" s="69"/>
      <c r="E59" s="60"/>
      <c r="F59" s="51"/>
      <c r="G59" s="70"/>
      <c r="H59" s="51"/>
      <c r="I59" s="71"/>
      <c r="J59" s="282" t="s">
        <v>295</v>
      </c>
      <c r="K59" s="283"/>
      <c r="L59" s="63">
        <f>UPPER(IF(OR(K59="a",K59="as"),J57,IF(OR(K59="b",K59="bs"),J61,)))</f>
      </c>
      <c r="M59" s="72"/>
      <c r="N59" s="52"/>
      <c r="O59" s="120"/>
      <c r="P59" s="52"/>
      <c r="Q59" s="123"/>
      <c r="R59" s="56"/>
    </row>
    <row r="60" spans="1:18" s="57" customFormat="1" ht="12.75" customHeight="1">
      <c r="A60" s="45">
        <v>27</v>
      </c>
      <c r="B60" s="46"/>
      <c r="C60" s="46">
        <f>IF($D60="","",VLOOKUP($D60,'[3]男單 Prep'!$A$7:$P$38,16))</f>
        <v>14</v>
      </c>
      <c r="D60" s="47">
        <v>14</v>
      </c>
      <c r="E60" s="48" t="str">
        <f>UPPER(IF($D60="","",VLOOKUP($D60,'[3]男單 Prep'!$A$7:$P$38,2)))</f>
        <v>巫俍興</v>
      </c>
      <c r="F60" s="46"/>
      <c r="G60" s="46"/>
      <c r="H60" s="46" t="str">
        <f>IF($D60="","",VLOOKUP($D60,'[3]男單 Prep'!$A$7:$P$38,4))</f>
        <v>台中市</v>
      </c>
      <c r="I60" s="50"/>
      <c r="J60" s="282"/>
      <c r="K60" s="283"/>
      <c r="L60" s="67"/>
      <c r="M60" s="74"/>
      <c r="N60" s="52"/>
      <c r="O60" s="120"/>
      <c r="P60" s="52"/>
      <c r="Q60" s="123"/>
      <c r="R60" s="99"/>
    </row>
    <row r="61" spans="1:18" s="57" customFormat="1" ht="12.75" customHeight="1">
      <c r="A61" s="45"/>
      <c r="B61" s="59"/>
      <c r="C61" s="59"/>
      <c r="D61" s="69"/>
      <c r="E61" s="60"/>
      <c r="F61" s="284" t="s">
        <v>283</v>
      </c>
      <c r="G61" s="284"/>
      <c r="H61" s="61" t="s">
        <v>13</v>
      </c>
      <c r="I61" s="119"/>
      <c r="J61" s="63">
        <f>UPPER(IF(OR(I61="a",I61="as"),E60,IF(OR(I61="b",I61="bs"),E62,)))</f>
      </c>
      <c r="K61" s="78"/>
      <c r="L61" s="79"/>
      <c r="M61" s="80"/>
      <c r="N61" s="52"/>
      <c r="O61" s="120"/>
      <c r="P61" s="52"/>
      <c r="Q61" s="123"/>
      <c r="R61" s="56"/>
    </row>
    <row r="62" spans="1:18" s="57" customFormat="1" ht="12.75" customHeight="1">
      <c r="A62" s="45">
        <v>28</v>
      </c>
      <c r="B62" s="46"/>
      <c r="C62" s="46"/>
      <c r="D62" s="47">
        <v>28</v>
      </c>
      <c r="E62" s="48" t="str">
        <f>UPPER(IF($D62="","",VLOOKUP($D62,'[3]男單 Prep'!$A$7:$P$38,2)))</f>
        <v>段澤球</v>
      </c>
      <c r="F62" s="46"/>
      <c r="G62" s="46"/>
      <c r="H62" s="46" t="str">
        <f>IF($D62="","",VLOOKUP($D62,'[3]男單 Prep'!$A$7:$P$38,4))</f>
        <v>台北縣</v>
      </c>
      <c r="I62" s="66"/>
      <c r="J62" s="67"/>
      <c r="K62" s="51"/>
      <c r="L62" s="79"/>
      <c r="M62" s="80"/>
      <c r="N62" s="52"/>
      <c r="O62" s="120"/>
      <c r="P62" s="52"/>
      <c r="Q62" s="123"/>
      <c r="R62" s="56"/>
    </row>
    <row r="63" spans="1:18" s="57" customFormat="1" ht="6.75" customHeight="1">
      <c r="A63" s="45"/>
      <c r="B63" s="59"/>
      <c r="C63" s="59"/>
      <c r="D63" s="69"/>
      <c r="E63" s="60"/>
      <c r="F63" s="51"/>
      <c r="G63" s="70"/>
      <c r="H63" s="51"/>
      <c r="I63" s="71"/>
      <c r="J63" s="51"/>
      <c r="K63" s="51"/>
      <c r="L63" s="282" t="s">
        <v>300</v>
      </c>
      <c r="M63" s="283"/>
      <c r="N63" s="63">
        <f>UPPER(IF(OR(M63="a",M63="as"),L59,IF(OR(M63="b",M63="bs"),L67,)))</f>
      </c>
      <c r="O63" s="122"/>
      <c r="P63" s="52"/>
      <c r="Q63" s="123"/>
      <c r="R63" s="56"/>
    </row>
    <row r="64" spans="1:18" s="57" customFormat="1" ht="12.75" customHeight="1">
      <c r="A64" s="45">
        <v>29</v>
      </c>
      <c r="B64" s="46"/>
      <c r="C64" s="46"/>
      <c r="D64" s="47">
        <v>22</v>
      </c>
      <c r="E64" s="48" t="str">
        <f>UPPER(IF($D64="","",VLOOKUP($D64,'[3]男單 Prep'!$A$7:$P$38,2)))</f>
        <v>邱垂綸</v>
      </c>
      <c r="F64" s="46"/>
      <c r="G64" s="46"/>
      <c r="H64" s="46" t="str">
        <f>IF($D64="","",VLOOKUP($D64,'[3]男單 Prep'!$A$7:$P$38,4))</f>
        <v>桃園縣</v>
      </c>
      <c r="I64" s="50"/>
      <c r="J64" s="51"/>
      <c r="K64" s="51"/>
      <c r="L64" s="282"/>
      <c r="M64" s="283"/>
      <c r="N64" s="67"/>
      <c r="O64" s="88"/>
      <c r="P64" s="54"/>
      <c r="Q64" s="55"/>
      <c r="R64" s="56"/>
    </row>
    <row r="65" spans="1:18" s="57" customFormat="1" ht="12.75" customHeight="1">
      <c r="A65" s="45" t="s">
        <v>47</v>
      </c>
      <c r="B65" s="46"/>
      <c r="C65" s="46"/>
      <c r="D65" s="47">
        <v>29</v>
      </c>
      <c r="E65" s="48" t="str">
        <f>UPPER(IF($D65="","",VLOOKUP($D65,'[3]男單 Prep'!$A$7:$P$38,2)))</f>
        <v>陳柱明</v>
      </c>
      <c r="F65" s="65" t="s">
        <v>286</v>
      </c>
      <c r="G65" s="91"/>
      <c r="H65" s="77" t="str">
        <f>IF($D65="","",VLOOKUP($D65,'[3]男單 Prep'!$A$7:$P$38,4))</f>
        <v>高雄市</v>
      </c>
      <c r="I65" s="119"/>
      <c r="J65" s="63">
        <f>UPPER(IF(OR(I65="a",I65="as"),E64,IF(OR(I65="b",I65="bs"),E66,)))</f>
      </c>
      <c r="K65" s="63"/>
      <c r="L65" s="51"/>
      <c r="M65" s="80"/>
      <c r="N65" s="73"/>
      <c r="O65" s="88"/>
      <c r="P65" s="54"/>
      <c r="Q65" s="55"/>
      <c r="R65" s="56"/>
    </row>
    <row r="66" spans="1:18" s="57" customFormat="1" ht="12.75" customHeight="1">
      <c r="A66" s="45">
        <v>30</v>
      </c>
      <c r="B66" s="46"/>
      <c r="C66" s="46"/>
      <c r="D66" s="47">
        <v>27</v>
      </c>
      <c r="E66" s="48" t="str">
        <f>UPPER(IF($D66="","",VLOOKUP($D66,'[3]男單 Prep'!$A$7:$P$38,2)))</f>
        <v>陳宜胤</v>
      </c>
      <c r="F66" s="65" t="s">
        <v>287</v>
      </c>
      <c r="G66" s="46"/>
      <c r="H66" s="46" t="str">
        <f>IF($D66="","",VLOOKUP($D66,'[3]男單 Prep'!$A$7:$P$38,4))</f>
        <v>台北縣</v>
      </c>
      <c r="I66" s="66"/>
      <c r="J66" s="67"/>
      <c r="K66" s="68"/>
      <c r="L66" s="51"/>
      <c r="M66" s="80"/>
      <c r="N66" s="73"/>
      <c r="O66" s="88"/>
      <c r="P66" s="54"/>
      <c r="Q66" s="55"/>
      <c r="R66" s="56"/>
    </row>
    <row r="67" spans="1:18" s="57" customFormat="1" ht="6.75" customHeight="1">
      <c r="A67" s="45"/>
      <c r="B67" s="59"/>
      <c r="C67" s="59"/>
      <c r="D67" s="69"/>
      <c r="E67" s="60"/>
      <c r="F67" s="51"/>
      <c r="G67" s="70"/>
      <c r="H67" s="51"/>
      <c r="I67" s="71"/>
      <c r="J67" s="282" t="s">
        <v>296</v>
      </c>
      <c r="K67" s="283"/>
      <c r="L67" s="63">
        <f>UPPER(IF(OR(K67="a",K67="as"),J65,IF(OR(K67="b",K67="bs"),J69,)))</f>
      </c>
      <c r="M67" s="85"/>
      <c r="N67" s="73"/>
      <c r="O67" s="88"/>
      <c r="P67" s="54"/>
      <c r="Q67" s="55"/>
      <c r="R67" s="56"/>
    </row>
    <row r="68" spans="1:18" s="57" customFormat="1" ht="12.75" customHeight="1">
      <c r="A68" s="45">
        <v>31</v>
      </c>
      <c r="B68" s="46">
        <f>IF($D68="","",VLOOKUP($D68,'[3]男單 Prep'!$A$7:$P$38,15))</f>
      </c>
      <c r="C68" s="46">
        <f>IF($D68="","",VLOOKUP($D68,'[3]男單 Prep'!$A$7:$P$38,16))</f>
      </c>
      <c r="D68" s="47"/>
      <c r="E68" s="48" t="s">
        <v>48</v>
      </c>
      <c r="F68" s="46"/>
      <c r="G68" s="46"/>
      <c r="H68" s="46" t="s">
        <v>16</v>
      </c>
      <c r="I68" s="50"/>
      <c r="J68" s="282"/>
      <c r="K68" s="283"/>
      <c r="L68" s="67"/>
      <c r="M68" s="73"/>
      <c r="N68" s="73"/>
      <c r="O68" s="73"/>
      <c r="P68" s="54"/>
      <c r="Q68" s="55"/>
      <c r="R68" s="56"/>
    </row>
    <row r="69" spans="1:18" s="57" customFormat="1" ht="12.75" customHeight="1">
      <c r="A69" s="45"/>
      <c r="B69" s="59"/>
      <c r="C69" s="59"/>
      <c r="D69" s="59"/>
      <c r="E69" s="60"/>
      <c r="F69" s="284" t="s">
        <v>288</v>
      </c>
      <c r="G69" s="284"/>
      <c r="H69" s="61" t="s">
        <v>13</v>
      </c>
      <c r="I69" s="119"/>
      <c r="J69" s="63">
        <f>UPPER(IF(OR(I69="a",I69="as"),E68,IF(OR(I69="b",I69="bs"),E70,)))</f>
      </c>
      <c r="K69" s="78"/>
      <c r="L69" s="79"/>
      <c r="M69" s="73"/>
      <c r="N69" s="73"/>
      <c r="O69" s="73"/>
      <c r="P69" s="54"/>
      <c r="Q69" s="55"/>
      <c r="R69" s="56"/>
    </row>
    <row r="70" spans="1:18" s="57" customFormat="1" ht="12.75" customHeight="1">
      <c r="A70" s="45">
        <v>32</v>
      </c>
      <c r="B70" s="46" t="s">
        <v>22</v>
      </c>
      <c r="C70" s="46">
        <f>IF($D70="","",VLOOKUP($D70,'[3]男單 Prep'!$A$7:$P$38,16))</f>
        <v>2</v>
      </c>
      <c r="D70" s="47">
        <v>2</v>
      </c>
      <c r="E70" s="48" t="str">
        <f>UPPER(IF($D70="","",VLOOKUP($D70,'[3]男單 Prep'!$A$7:$P$38,2)))</f>
        <v>何奇鍊</v>
      </c>
      <c r="F70" s="46"/>
      <c r="G70" s="46"/>
      <c r="H70" s="46" t="str">
        <f>IF($D70="","",VLOOKUP($D70,'[3]男單 Prep'!$A$7:$P$38,4))</f>
        <v>台中市</v>
      </c>
      <c r="I70" s="66"/>
      <c r="J70" s="67"/>
      <c r="K70" s="51"/>
      <c r="L70" s="79"/>
      <c r="M70" s="79"/>
      <c r="N70" s="101"/>
      <c r="O70" s="123"/>
      <c r="P70" s="54"/>
      <c r="Q70" s="55"/>
      <c r="R70" s="56"/>
    </row>
    <row r="71" spans="1:18" s="57" customFormat="1" ht="6.75" customHeight="1">
      <c r="A71" s="102"/>
      <c r="B71" s="102"/>
      <c r="C71" s="102"/>
      <c r="D71" s="102"/>
      <c r="E71" s="128"/>
      <c r="F71" s="103"/>
      <c r="G71" s="103"/>
      <c r="H71" s="103"/>
      <c r="I71" s="104"/>
      <c r="J71" s="105"/>
      <c r="K71" s="106"/>
      <c r="L71" s="107"/>
      <c r="M71" s="108"/>
      <c r="N71" s="107"/>
      <c r="O71" s="108"/>
      <c r="P71" s="105"/>
      <c r="Q71" s="106"/>
      <c r="R71" s="56"/>
    </row>
    <row r="72" ht="15">
      <c r="E72" s="129"/>
    </row>
    <row r="73" ht="15">
      <c r="E73" s="129"/>
    </row>
    <row r="74" ht="15">
      <c r="E74" s="129"/>
    </row>
    <row r="75" ht="15">
      <c r="E75" s="129"/>
    </row>
    <row r="76" ht="15">
      <c r="E76" s="129"/>
    </row>
    <row r="77" ht="15">
      <c r="E77" s="129"/>
    </row>
    <row r="78" ht="15">
      <c r="E78" s="129"/>
    </row>
    <row r="79" ht="15">
      <c r="E79" s="129"/>
    </row>
    <row r="80" ht="15">
      <c r="E80" s="129"/>
    </row>
    <row r="81" ht="15">
      <c r="E81" s="129"/>
    </row>
    <row r="82" ht="15">
      <c r="E82" s="129"/>
    </row>
    <row r="83" ht="15">
      <c r="E83" s="129"/>
    </row>
    <row r="84" ht="15">
      <c r="E84" s="129"/>
    </row>
    <row r="85" ht="15">
      <c r="E85" s="129"/>
    </row>
    <row r="86" ht="15">
      <c r="E86" s="129"/>
    </row>
    <row r="87" ht="15">
      <c r="E87" s="129"/>
    </row>
    <row r="88" ht="15">
      <c r="E88" s="129"/>
    </row>
    <row r="89" ht="15">
      <c r="E89" s="129"/>
    </row>
    <row r="90" ht="15">
      <c r="E90" s="129"/>
    </row>
    <row r="91" ht="15">
      <c r="E91" s="129"/>
    </row>
    <row r="92" ht="15">
      <c r="E92" s="129"/>
    </row>
    <row r="93" ht="15">
      <c r="E93" s="129"/>
    </row>
    <row r="94" ht="15">
      <c r="E94" s="129"/>
    </row>
    <row r="95" ht="15">
      <c r="E95" s="129"/>
    </row>
    <row r="96" ht="15">
      <c r="E96" s="129"/>
    </row>
    <row r="97" ht="15">
      <c r="E97" s="129"/>
    </row>
    <row r="98" ht="15">
      <c r="E98" s="129"/>
    </row>
    <row r="99" ht="15">
      <c r="E99" s="129"/>
    </row>
  </sheetData>
  <mergeCells count="27">
    <mergeCell ref="F9:G9"/>
    <mergeCell ref="J11:K12"/>
    <mergeCell ref="L15:M16"/>
    <mergeCell ref="J19:K20"/>
    <mergeCell ref="F17:G17"/>
    <mergeCell ref="N23:O24"/>
    <mergeCell ref="J27:K28"/>
    <mergeCell ref="L31:M32"/>
    <mergeCell ref="J35:K36"/>
    <mergeCell ref="O38:Q39"/>
    <mergeCell ref="N39:N40"/>
    <mergeCell ref="J43:K44"/>
    <mergeCell ref="L47:M48"/>
    <mergeCell ref="J67:K68"/>
    <mergeCell ref="J51:K52"/>
    <mergeCell ref="N55:O56"/>
    <mergeCell ref="J59:K60"/>
    <mergeCell ref="L63:M64"/>
    <mergeCell ref="F21:G21"/>
    <mergeCell ref="F25:G25"/>
    <mergeCell ref="F37:G37"/>
    <mergeCell ref="F41:G41"/>
    <mergeCell ref="F69:G69"/>
    <mergeCell ref="F45:G45"/>
    <mergeCell ref="F53:G53"/>
    <mergeCell ref="F57:G57"/>
    <mergeCell ref="F61:G61"/>
  </mergeCells>
  <conditionalFormatting sqref="G40 G42 G8 G10 G16 G18 G20 G24 G44 G46 G48 G50 G52 G54 G22 G26 G36 G38 G56 G12:G14 G60 G62 G68 G70 G64:G66 G32:G34 G28:G30 G58">
    <cfRule type="expression" priority="1" dxfId="0" stopIfTrue="1">
      <formula>AND($D8&lt;9,$C8&gt;0)</formula>
    </cfRule>
  </conditionalFormatting>
  <conditionalFormatting sqref="H9 H41 H17 J67 H21 L15 H25 H49 L31 H53 L63 H45 H37 H69 L47 H61 N23 J19 J27 J35 J43 J51 J59 J11 H57 N55">
    <cfRule type="expression" priority="2" dxfId="1" stopIfTrue="1">
      <formula>AND($N$2="CU",H9="Umpire")</formula>
    </cfRule>
    <cfRule type="expression" priority="3" dxfId="2" stopIfTrue="1">
      <formula>AND($N$2="CU",H9&lt;&gt;"Umpire",I9&lt;&gt;"")</formula>
    </cfRule>
    <cfRule type="expression" priority="4" dxfId="3" stopIfTrue="1">
      <formula>AND($N$2="CU",H9&lt;&gt;"Umpire")</formula>
    </cfRule>
  </conditionalFormatting>
  <conditionalFormatting sqref="D68 D62 D16 D18 D22 D20 D24 D26 D38 D36 D40 D42 D44 D48 D50 D46 D52 D54 D56 D13:D14 D60 D70 D64:D66 D32:D34 D28:D30 D58">
    <cfRule type="expression" priority="5" dxfId="4" stopIfTrue="1">
      <formula>AND($D13&lt;9,$C13&gt;0)</formula>
    </cfRule>
  </conditionalFormatting>
  <conditionalFormatting sqref="L11 L19 L27 L35 L43 L51 L59 L67 N15 N31 N47 N63 P23 P55 J9 J13 J17 J21 J25 J29 J33 J37 J41 J45 J49 J53 J57 J61 J65 J69">
    <cfRule type="expression" priority="6" dxfId="0" stopIfTrue="1">
      <formula>I9="as"</formula>
    </cfRule>
    <cfRule type="expression" priority="7" dxfId="0" stopIfTrue="1">
      <formula>I9="bs"</formula>
    </cfRule>
  </conditionalFormatting>
  <conditionalFormatting sqref="D8 D10 D12">
    <cfRule type="expression" priority="8" dxfId="4" stopIfTrue="1">
      <formula>$D8&lt;9</formula>
    </cfRule>
  </conditionalFormatting>
  <conditionalFormatting sqref="B8 B10 B16 B18 B20 B22 B24 B26 B36 B38 B40 B42 B44 B46 B48 B50 B52 B54 B56 B12:B14 B60 B62 B68 B70 B64:B66 B32:B34 B28:B30 B58">
    <cfRule type="cellIs" priority="9" dxfId="6" operator="equal" stopIfTrue="1">
      <formula>"QA"</formula>
    </cfRule>
    <cfRule type="cellIs" priority="10" dxfId="6" operator="equal" stopIfTrue="1">
      <formula>"DA"</formula>
    </cfRule>
  </conditionalFormatting>
  <conditionalFormatting sqref="I9 I13 I17 I21 I25 I29 I33 I37 I41 I45 I49 I53 I57 I61 I65 I69 O40">
    <cfRule type="expression" priority="11" dxfId="7" stopIfTrue="1">
      <formula>$N$2="CU"</formula>
    </cfRule>
  </conditionalFormatting>
  <dataValidations count="1">
    <dataValidation type="list" allowBlank="1" showInputMessage="1" sqref="H9 N55 N23 L63 H41 H21 H45 H49 H53 H25 H37 H57 H61 J59 H69 J51 J43 J35 J27 J19 H17 J11 J67 L15 L31 L47">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T70"/>
  <sheetViews>
    <sheetView showGridLines="0" workbookViewId="0" topLeftCell="A1">
      <selection activeCell="F73" sqref="F73"/>
    </sheetView>
  </sheetViews>
  <sheetFormatPr defaultColWidth="9.00390625" defaultRowHeight="16.5"/>
  <cols>
    <col min="1" max="1" width="2.375" style="2" customWidth="1"/>
    <col min="2" max="3" width="2.625" style="2" customWidth="1"/>
    <col min="4" max="4" width="0.74609375" style="2" customWidth="1"/>
    <col min="5" max="5" width="7.25390625" style="2" customWidth="1"/>
    <col min="6" max="6" width="13.125" style="2" customWidth="1"/>
    <col min="7" max="7" width="1.00390625" style="2" customWidth="1"/>
    <col min="8" max="8" width="4.625" style="2" customWidth="1"/>
    <col min="9" max="9" width="0.5" style="3" customWidth="1"/>
    <col min="10" max="10" width="7.75390625" style="2" customWidth="1"/>
    <col min="11" max="11" width="7.75390625" style="3" customWidth="1"/>
    <col min="12" max="12" width="7.75390625" style="2" customWidth="1"/>
    <col min="13" max="13" width="7.75390625" style="4" customWidth="1"/>
    <col min="14" max="14" width="7.75390625" style="2" customWidth="1"/>
    <col min="15" max="15" width="7.75390625" style="3" customWidth="1"/>
    <col min="16" max="16" width="7.75390625" style="2" customWidth="1"/>
    <col min="17" max="17" width="1.12109375" style="4" customWidth="1"/>
    <col min="18" max="18" width="0" style="2" hidden="1" customWidth="1"/>
    <col min="19" max="19" width="7.625" style="2" customWidth="1"/>
    <col min="20" max="20" width="8.00390625" style="2" hidden="1" customWidth="1"/>
    <col min="21" max="16384" width="9.00390625" style="2" customWidth="1"/>
  </cols>
  <sheetData>
    <row r="1" ht="18">
      <c r="A1" s="109" t="s">
        <v>49</v>
      </c>
    </row>
    <row r="2" spans="1:17" s="114" customFormat="1" ht="12.75" customHeight="1">
      <c r="A2" s="5" t="str">
        <f>'[4]Week SetUp'!$A$6</f>
        <v>99年宏凱盃</v>
      </c>
      <c r="B2" s="5"/>
      <c r="C2" s="5"/>
      <c r="D2" s="5"/>
      <c r="E2" s="5"/>
      <c r="F2" s="5"/>
      <c r="G2" s="5"/>
      <c r="H2" s="5"/>
      <c r="I2" s="110"/>
      <c r="J2" s="111"/>
      <c r="K2" s="110"/>
      <c r="L2" s="111"/>
      <c r="M2" s="110"/>
      <c r="N2" s="110" t="s">
        <v>1</v>
      </c>
      <c r="O2" s="110"/>
      <c r="P2" s="112"/>
      <c r="Q2" s="113"/>
    </row>
    <row r="3" spans="1:17" s="118" customFormat="1" ht="12.75" customHeight="1">
      <c r="A3" s="14" t="str">
        <f>'[4]Week SetUp'!$A$8</f>
        <v>全國壯年網球排名錦標賽</v>
      </c>
      <c r="B3" s="115"/>
      <c r="C3" s="116"/>
      <c r="D3" s="116"/>
      <c r="E3" s="116"/>
      <c r="F3" s="116"/>
      <c r="G3" s="116"/>
      <c r="H3" s="116"/>
      <c r="I3" s="117"/>
      <c r="J3" s="111"/>
      <c r="K3" s="117"/>
      <c r="L3" s="111"/>
      <c r="M3" s="117"/>
      <c r="N3" s="116"/>
      <c r="O3" s="117"/>
      <c r="P3" s="116"/>
      <c r="Q3" s="117"/>
    </row>
    <row r="4" spans="1:17" s="24" customFormat="1" ht="11.25" customHeight="1">
      <c r="A4" s="19" t="s">
        <v>50</v>
      </c>
      <c r="B4" s="19"/>
      <c r="C4" s="19"/>
      <c r="D4" s="19"/>
      <c r="E4" s="20"/>
      <c r="F4" s="19" t="s">
        <v>51</v>
      </c>
      <c r="G4" s="20"/>
      <c r="H4" s="19"/>
      <c r="I4" s="21"/>
      <c r="J4" s="19"/>
      <c r="K4" s="22"/>
      <c r="L4" s="19"/>
      <c r="M4" s="22"/>
      <c r="N4" s="19"/>
      <c r="O4" s="21"/>
      <c r="P4" s="20"/>
      <c r="Q4" s="23" t="s">
        <v>52</v>
      </c>
    </row>
    <row r="5" spans="1:17" s="32" customFormat="1" ht="11.25" customHeight="1" thickBot="1">
      <c r="A5" s="25" t="str">
        <f>'[4]Week SetUp'!$A$10</f>
        <v>2010/11/13-15</v>
      </c>
      <c r="B5" s="25"/>
      <c r="C5" s="25"/>
      <c r="D5" s="26"/>
      <c r="E5" s="26"/>
      <c r="F5" s="26" t="str">
        <f>'[4]Week SetUp'!$C$10</f>
        <v>台中市</v>
      </c>
      <c r="G5" s="27"/>
      <c r="H5" s="26"/>
      <c r="I5" s="28"/>
      <c r="J5" s="29"/>
      <c r="K5" s="28"/>
      <c r="L5" s="30"/>
      <c r="M5" s="28"/>
      <c r="N5" s="26"/>
      <c r="O5" s="28"/>
      <c r="P5" s="26"/>
      <c r="Q5" s="31" t="str">
        <f>'[4]Week SetUp'!$E$10</f>
        <v>王正松</v>
      </c>
    </row>
    <row r="6" spans="1:17" s="37" customFormat="1" ht="9.75">
      <c r="A6" s="33"/>
      <c r="B6" s="34" t="s">
        <v>53</v>
      </c>
      <c r="C6" s="34" t="s">
        <v>54</v>
      </c>
      <c r="D6" s="34"/>
      <c r="E6" s="35" t="s">
        <v>55</v>
      </c>
      <c r="F6" s="35"/>
      <c r="G6" s="20"/>
      <c r="H6" s="35"/>
      <c r="I6" s="36"/>
      <c r="J6" s="34" t="s">
        <v>56</v>
      </c>
      <c r="K6" s="36"/>
      <c r="L6" s="34" t="s">
        <v>57</v>
      </c>
      <c r="M6" s="36"/>
      <c r="N6" s="34" t="s">
        <v>58</v>
      </c>
      <c r="O6" s="36"/>
      <c r="P6" s="34" t="s">
        <v>59</v>
      </c>
      <c r="Q6" s="22"/>
    </row>
    <row r="7" spans="1:17" s="37" customFormat="1" ht="10.5" customHeight="1" thickBot="1">
      <c r="A7" s="38"/>
      <c r="B7" s="39"/>
      <c r="C7" s="40"/>
      <c r="D7" s="39"/>
      <c r="E7" s="41"/>
      <c r="F7" s="41"/>
      <c r="G7" s="42"/>
      <c r="H7" s="41"/>
      <c r="I7" s="43"/>
      <c r="J7" s="39"/>
      <c r="K7" s="43"/>
      <c r="L7" s="39"/>
      <c r="M7" s="43"/>
      <c r="N7" s="39"/>
      <c r="O7" s="43"/>
      <c r="P7" s="39"/>
      <c r="Q7" s="44"/>
    </row>
    <row r="8" spans="1:20" s="57" customFormat="1" ht="12.75" customHeight="1">
      <c r="A8" s="45">
        <v>1</v>
      </c>
      <c r="B8" s="46" t="s">
        <v>60</v>
      </c>
      <c r="C8" s="46">
        <f>IF($D8="","",VLOOKUP($D8,'[4]男單 Prep'!$A$7:$P$38,16))</f>
        <v>1</v>
      </c>
      <c r="D8" s="47">
        <v>1</v>
      </c>
      <c r="E8" s="48" t="str">
        <f>UPPER(IF($D8="","",VLOOKUP($D8,'[4]男單 Prep'!$A$7:$P$38,2)))</f>
        <v>陳家田</v>
      </c>
      <c r="F8" s="46"/>
      <c r="G8" s="46"/>
      <c r="H8" s="46" t="str">
        <f>IF($D8="","",VLOOKUP($D8,'[4]男單 Prep'!$A$7:$P$38,4))</f>
        <v>基隆市</v>
      </c>
      <c r="I8" s="50"/>
      <c r="J8" s="51"/>
      <c r="K8" s="51"/>
      <c r="L8" s="51"/>
      <c r="M8" s="185" t="s">
        <v>237</v>
      </c>
      <c r="O8" s="53"/>
      <c r="P8" s="54"/>
      <c r="Q8" s="55"/>
      <c r="R8" s="56"/>
      <c r="T8" s="58" t="e">
        <f>#REF!</f>
        <v>#REF!</v>
      </c>
    </row>
    <row r="9" spans="1:20" s="57" customFormat="1" ht="12.75" customHeight="1">
      <c r="A9" s="45"/>
      <c r="B9" s="59"/>
      <c r="C9" s="59"/>
      <c r="D9" s="59"/>
      <c r="E9" s="60"/>
      <c r="F9" s="284" t="s">
        <v>304</v>
      </c>
      <c r="G9" s="284"/>
      <c r="H9" s="61" t="s">
        <v>13</v>
      </c>
      <c r="I9" s="119"/>
      <c r="J9" s="63">
        <f>UPPER(IF(OR(I9="a",I9="as"),E8,IF(OR(I9="b",I9="bs"),E10,)))</f>
      </c>
      <c r="K9" s="63"/>
      <c r="L9" s="51"/>
      <c r="M9" s="51"/>
      <c r="N9" s="52"/>
      <c r="O9" s="53"/>
      <c r="P9" s="54"/>
      <c r="Q9" s="55"/>
      <c r="R9" s="56"/>
      <c r="T9" s="64" t="e">
        <f>#REF!</f>
        <v>#REF!</v>
      </c>
    </row>
    <row r="10" spans="1:20" s="57" customFormat="1" ht="12.75" customHeight="1">
      <c r="A10" s="45">
        <v>2</v>
      </c>
      <c r="B10" s="46"/>
      <c r="C10" s="46"/>
      <c r="D10" s="47">
        <v>28</v>
      </c>
      <c r="E10" s="48" t="str">
        <f>UPPER(IF($D10="","",VLOOKUP($D10,'[4]男單 Prep'!$A$7:$P$38,2)))</f>
        <v>黃禎宏</v>
      </c>
      <c r="F10" s="46"/>
      <c r="G10" s="46"/>
      <c r="H10" s="46" t="str">
        <f>IF($D10="","",VLOOKUP($D10,'[4]男單 Prep'!$A$7:$P$38,4))</f>
        <v>新竹縣</v>
      </c>
      <c r="I10" s="66"/>
      <c r="J10" s="67"/>
      <c r="K10" s="68"/>
      <c r="L10" s="51"/>
      <c r="M10" s="51"/>
      <c r="N10" s="52"/>
      <c r="O10" s="53"/>
      <c r="P10" s="54"/>
      <c r="Q10" s="55"/>
      <c r="R10" s="56"/>
      <c r="T10" s="64" t="e">
        <f>#REF!</f>
        <v>#REF!</v>
      </c>
    </row>
    <row r="11" spans="1:20" s="57" customFormat="1" ht="6" customHeight="1">
      <c r="A11" s="45"/>
      <c r="B11" s="59"/>
      <c r="C11" s="59"/>
      <c r="D11" s="69"/>
      <c r="E11" s="60"/>
      <c r="F11" s="51"/>
      <c r="G11" s="70"/>
      <c r="H11" s="51"/>
      <c r="I11" s="71"/>
      <c r="J11" s="282" t="s">
        <v>324</v>
      </c>
      <c r="K11" s="283"/>
      <c r="L11" s="63">
        <f>UPPER(IF(OR(K11="a",K11="as"),J9,IF(OR(K11="b",K11="bs"),J13,)))</f>
      </c>
      <c r="M11" s="72"/>
      <c r="N11" s="73"/>
      <c r="O11" s="73"/>
      <c r="P11" s="54"/>
      <c r="Q11" s="55"/>
      <c r="R11" s="56"/>
      <c r="T11" s="64" t="e">
        <f>#REF!</f>
        <v>#REF!</v>
      </c>
    </row>
    <row r="12" spans="1:20" s="57" customFormat="1" ht="12.75" customHeight="1">
      <c r="A12" s="45">
        <v>3</v>
      </c>
      <c r="B12" s="46"/>
      <c r="C12" s="46"/>
      <c r="D12" s="47">
        <v>26</v>
      </c>
      <c r="E12" s="48" t="str">
        <f>UPPER(IF($D12="","",VLOOKUP($D12,'[4]男單 Prep'!$A$7:$P$38,2)))</f>
        <v>馬連成</v>
      </c>
      <c r="F12" s="46"/>
      <c r="G12" s="46"/>
      <c r="H12" s="46" t="str">
        <f>IF($D12="","",VLOOKUP($D12,'[4]男單 Prep'!$A$7:$P$38,4))</f>
        <v>基隆市</v>
      </c>
      <c r="I12" s="50"/>
      <c r="J12" s="282"/>
      <c r="K12" s="283"/>
      <c r="L12" s="67"/>
      <c r="M12" s="74"/>
      <c r="N12" s="73"/>
      <c r="O12" s="73"/>
      <c r="P12" s="54"/>
      <c r="Q12" s="55"/>
      <c r="R12" s="56"/>
      <c r="T12" s="64" t="e">
        <f>#REF!</f>
        <v>#REF!</v>
      </c>
    </row>
    <row r="13" spans="1:20" s="57" customFormat="1" ht="12.75" customHeight="1">
      <c r="A13" s="45" t="s">
        <v>61</v>
      </c>
      <c r="B13" s="46"/>
      <c r="C13" s="46"/>
      <c r="D13" s="47">
        <v>19</v>
      </c>
      <c r="E13" s="48" t="str">
        <f>UPPER(IF($D13="","",VLOOKUP($D13,'[4]男單 Prep'!$A$7:$P$38,2)))</f>
        <v>羅光永</v>
      </c>
      <c r="F13" s="65" t="s">
        <v>305</v>
      </c>
      <c r="G13" s="77"/>
      <c r="H13" s="77" t="str">
        <f>IF($D13="","",VLOOKUP($D13,'[4]男單 Prep'!$A$7:$P$38,4))</f>
        <v>台中縣</v>
      </c>
      <c r="I13" s="119"/>
      <c r="J13" s="63">
        <f>UPPER(IF(OR(I13="a",I13="as"),E12,IF(OR(I13="b",I13="bs"),E14,)))</f>
      </c>
      <c r="K13" s="78"/>
      <c r="L13" s="79"/>
      <c r="M13" s="80"/>
      <c r="N13" s="73"/>
      <c r="O13" s="73"/>
      <c r="P13" s="54"/>
      <c r="Q13" s="55"/>
      <c r="R13" s="56"/>
      <c r="T13" s="64" t="e">
        <f>#REF!</f>
        <v>#REF!</v>
      </c>
    </row>
    <row r="14" spans="1:20" s="57" customFormat="1" ht="12.75" customHeight="1">
      <c r="A14" s="45">
        <v>4</v>
      </c>
      <c r="B14" s="46"/>
      <c r="C14" s="46"/>
      <c r="D14" s="47">
        <v>31</v>
      </c>
      <c r="E14" s="48" t="str">
        <f>UPPER(IF($D14="","",VLOOKUP($D14,'[4]男單 Prep'!$A$7:$P$38,2)))</f>
        <v>劉建宏</v>
      </c>
      <c r="F14" s="65" t="s">
        <v>306</v>
      </c>
      <c r="G14" s="131"/>
      <c r="H14" s="46" t="str">
        <f>IF($D14="","",VLOOKUP($D14,'[4]男單 Prep'!$A$7:$P$38,4))</f>
        <v>高雄市</v>
      </c>
      <c r="I14" s="66"/>
      <c r="J14" s="67"/>
      <c r="K14" s="51"/>
      <c r="L14" s="79"/>
      <c r="M14" s="80"/>
      <c r="N14" s="73"/>
      <c r="O14" s="73"/>
      <c r="P14" s="54"/>
      <c r="Q14" s="55"/>
      <c r="R14" s="56"/>
      <c r="T14" s="64" t="e">
        <f>#REF!</f>
        <v>#REF!</v>
      </c>
    </row>
    <row r="15" spans="1:20" s="57" customFormat="1" ht="6" customHeight="1">
      <c r="A15" s="45"/>
      <c r="B15" s="59"/>
      <c r="C15" s="59"/>
      <c r="D15" s="69"/>
      <c r="E15" s="60"/>
      <c r="F15" s="51"/>
      <c r="G15" s="70"/>
      <c r="H15" s="51"/>
      <c r="I15" s="71"/>
      <c r="J15" s="51"/>
      <c r="K15" s="51"/>
      <c r="L15" s="282" t="s">
        <v>332</v>
      </c>
      <c r="M15" s="283"/>
      <c r="N15" s="63">
        <f>UPPER(IF(OR(M15="a",M15="as"),L11,IF(OR(M15="b",M15="bs"),L19,)))</f>
      </c>
      <c r="O15" s="72"/>
      <c r="P15" s="54"/>
      <c r="Q15" s="55"/>
      <c r="R15" s="56"/>
      <c r="T15" s="64" t="e">
        <f>#REF!</f>
        <v>#REF!</v>
      </c>
    </row>
    <row r="16" spans="1:20" s="57" customFormat="1" ht="12.75" customHeight="1">
      <c r="A16" s="45">
        <v>5</v>
      </c>
      <c r="B16" s="46"/>
      <c r="C16" s="46"/>
      <c r="D16" s="47">
        <v>25</v>
      </c>
      <c r="E16" s="48" t="str">
        <f>UPPER(IF($D16="","",VLOOKUP($D16,'[4]男單 Prep'!$A$7:$P$38,2)))</f>
        <v>謝文廣</v>
      </c>
      <c r="F16" s="46"/>
      <c r="G16" s="46"/>
      <c r="H16" s="46" t="str">
        <f>IF($D16="","",VLOOKUP($D16,'[4]男單 Prep'!$A$7:$P$38,4))</f>
        <v>台中市</v>
      </c>
      <c r="I16" s="50"/>
      <c r="J16" s="51"/>
      <c r="K16" s="51"/>
      <c r="L16" s="282"/>
      <c r="M16" s="283"/>
      <c r="N16" s="67"/>
      <c r="O16" s="120"/>
      <c r="P16" s="52"/>
      <c r="Q16" s="53"/>
      <c r="R16" s="56"/>
      <c r="T16" s="64" t="e">
        <f>#REF!</f>
        <v>#REF!</v>
      </c>
    </row>
    <row r="17" spans="1:20" s="57" customFormat="1" ht="12.75" customHeight="1" thickBot="1">
      <c r="A17" s="45"/>
      <c r="B17" s="59"/>
      <c r="C17" s="59"/>
      <c r="D17" s="69"/>
      <c r="E17" s="60"/>
      <c r="F17" s="284" t="s">
        <v>307</v>
      </c>
      <c r="G17" s="284"/>
      <c r="H17" s="61" t="s">
        <v>13</v>
      </c>
      <c r="I17" s="119"/>
      <c r="J17" s="63">
        <f>UPPER(IF(OR(I17="a",I17="as"),E16,IF(OR(I17="b",I17="bs"),E18,)))</f>
      </c>
      <c r="K17" s="63"/>
      <c r="L17" s="51"/>
      <c r="M17" s="80"/>
      <c r="N17" s="101"/>
      <c r="O17" s="120"/>
      <c r="P17" s="52"/>
      <c r="Q17" s="53"/>
      <c r="R17" s="56"/>
      <c r="T17" s="84" t="e">
        <f>#REF!</f>
        <v>#REF!</v>
      </c>
    </row>
    <row r="18" spans="1:18" s="57" customFormat="1" ht="12.75" customHeight="1">
      <c r="A18" s="45">
        <v>6</v>
      </c>
      <c r="B18" s="46"/>
      <c r="C18" s="46">
        <f>IF($D18="","",VLOOKUP($D18,'[4]男單 Prep'!$A$7:$P$38,16))</f>
        <v>11</v>
      </c>
      <c r="D18" s="47">
        <v>10</v>
      </c>
      <c r="E18" s="48" t="str">
        <f>UPPER(IF($D18="","",VLOOKUP($D18,'[4]男單 Prep'!$A$7:$P$38,2)))</f>
        <v>楊成強</v>
      </c>
      <c r="F18" s="46"/>
      <c r="G18" s="46"/>
      <c r="H18" s="46" t="str">
        <f>IF($D18="","",VLOOKUP($D18,'[4]男單 Prep'!$A$7:$P$38,4))</f>
        <v>台南縣</v>
      </c>
      <c r="I18" s="66"/>
      <c r="J18" s="67"/>
      <c r="K18" s="68"/>
      <c r="L18" s="51"/>
      <c r="M18" s="80"/>
      <c r="N18" s="101"/>
      <c r="O18" s="120"/>
      <c r="P18" s="52"/>
      <c r="Q18" s="53"/>
      <c r="R18" s="56"/>
    </row>
    <row r="19" spans="1:18" s="57" customFormat="1" ht="6" customHeight="1">
      <c r="A19" s="45"/>
      <c r="B19" s="59"/>
      <c r="C19" s="59"/>
      <c r="D19" s="69"/>
      <c r="E19" s="60"/>
      <c r="F19" s="51"/>
      <c r="G19" s="70"/>
      <c r="H19" s="51"/>
      <c r="I19" s="71"/>
      <c r="J19" s="282" t="s">
        <v>325</v>
      </c>
      <c r="K19" s="283"/>
      <c r="L19" s="63">
        <f>UPPER(IF(OR(K19="a",K19="as"),J17,IF(OR(K19="b",K19="bs"),J21,)))</f>
      </c>
      <c r="M19" s="85"/>
      <c r="N19" s="101"/>
      <c r="O19" s="120"/>
      <c r="P19" s="52"/>
      <c r="Q19" s="53"/>
      <c r="R19" s="56"/>
    </row>
    <row r="20" spans="1:18" s="57" customFormat="1" ht="12.75" customHeight="1">
      <c r="A20" s="45">
        <v>7</v>
      </c>
      <c r="B20" s="46"/>
      <c r="C20" s="46"/>
      <c r="D20" s="47">
        <v>15</v>
      </c>
      <c r="E20" s="48" t="str">
        <f>UPPER(IF($D20="","",VLOOKUP($D20,'[4]男單 Prep'!$A$7:$P$38,2)))</f>
        <v>魏運寶</v>
      </c>
      <c r="F20" s="46"/>
      <c r="G20" s="46"/>
      <c r="H20" s="46" t="str">
        <f>IF($D20="","",VLOOKUP($D20,'[4]男單 Prep'!$A$7:$P$38,4))</f>
        <v>台北市</v>
      </c>
      <c r="I20" s="50"/>
      <c r="J20" s="282"/>
      <c r="K20" s="283"/>
      <c r="L20" s="67"/>
      <c r="M20" s="73"/>
      <c r="N20" s="101"/>
      <c r="O20" s="120"/>
      <c r="P20" s="52"/>
      <c r="Q20" s="53"/>
      <c r="R20" s="56"/>
    </row>
    <row r="21" spans="1:18" s="57" customFormat="1" ht="12.75" customHeight="1">
      <c r="A21" s="45"/>
      <c r="B21" s="59"/>
      <c r="C21" s="59"/>
      <c r="D21" s="59"/>
      <c r="E21" s="60"/>
      <c r="F21" s="284" t="s">
        <v>308</v>
      </c>
      <c r="G21" s="284"/>
      <c r="H21" s="61" t="s">
        <v>13</v>
      </c>
      <c r="I21" s="119"/>
      <c r="J21" s="63">
        <f>UPPER(IF(OR(I21="a",I21="as"),E20,IF(OR(I21="b",I21="bs"),E22,)))</f>
      </c>
      <c r="K21" s="78"/>
      <c r="L21" s="79"/>
      <c r="M21" s="73"/>
      <c r="N21" s="101"/>
      <c r="O21" s="120"/>
      <c r="P21" s="52"/>
      <c r="Q21" s="53"/>
      <c r="R21" s="56"/>
    </row>
    <row r="22" spans="1:18" s="57" customFormat="1" ht="12.75" customHeight="1">
      <c r="A22" s="45">
        <v>8</v>
      </c>
      <c r="B22" s="46" t="s">
        <v>29</v>
      </c>
      <c r="C22" s="46">
        <f>IF($D22="","",VLOOKUP($D22,'[4]男單 Prep'!$A$7:$P$38,16))</f>
        <v>5</v>
      </c>
      <c r="D22" s="47">
        <v>6</v>
      </c>
      <c r="E22" s="48" t="str">
        <f>UPPER(IF($D22="","",VLOOKUP($D22,'[4]男單 Prep'!$A$7:$P$38,2)))</f>
        <v>王明鴻</v>
      </c>
      <c r="F22" s="46"/>
      <c r="G22" s="46"/>
      <c r="H22" s="46" t="str">
        <f>IF($D22="","",VLOOKUP($D22,'[4]男單 Prep'!$A$7:$P$38,4))</f>
        <v>宜蘭縣</v>
      </c>
      <c r="I22" s="66"/>
      <c r="J22" s="67"/>
      <c r="K22" s="51"/>
      <c r="L22" s="79"/>
      <c r="M22" s="73"/>
      <c r="N22" s="101"/>
      <c r="O22" s="120"/>
      <c r="P22" s="52"/>
      <c r="Q22" s="53"/>
      <c r="R22" s="56"/>
    </row>
    <row r="23" spans="1:18" s="57" customFormat="1" ht="6" customHeight="1">
      <c r="A23" s="45"/>
      <c r="B23" s="59"/>
      <c r="C23" s="59"/>
      <c r="D23" s="59"/>
      <c r="E23" s="60"/>
      <c r="F23" s="51"/>
      <c r="G23" s="70"/>
      <c r="H23" s="51"/>
      <c r="I23" s="71"/>
      <c r="J23" s="51"/>
      <c r="K23" s="51"/>
      <c r="L23" s="79"/>
      <c r="M23" s="88"/>
      <c r="N23" s="282" t="s">
        <v>336</v>
      </c>
      <c r="O23" s="283"/>
      <c r="P23" s="63">
        <f>UPPER(IF(OR(O23="a",O23="as"),N15,IF(OR(O23="b",O23="bs"),N31,)))</f>
      </c>
      <c r="Q23" s="121"/>
      <c r="R23" s="56"/>
    </row>
    <row r="24" spans="1:18" s="57" customFormat="1" ht="12.75" customHeight="1">
      <c r="A24" s="45">
        <v>9</v>
      </c>
      <c r="B24" s="46" t="s">
        <v>17</v>
      </c>
      <c r="C24" s="46">
        <f>IF($D24="","",VLOOKUP($D24,'[4]男單 Prep'!$A$7:$P$38,16))</f>
        <v>2</v>
      </c>
      <c r="D24" s="47">
        <v>4</v>
      </c>
      <c r="E24" s="48" t="str">
        <f>UPPER(IF($D24="","",VLOOKUP($D24,'[4]男單 Prep'!$A$7:$P$38,2)))</f>
        <v>林榮基</v>
      </c>
      <c r="F24" s="46"/>
      <c r="G24" s="46"/>
      <c r="H24" s="46" t="str">
        <f>IF($D24="","",VLOOKUP($D24,'[4]男單 Prep'!$A$7:$P$38,4))</f>
        <v>台中縣</v>
      </c>
      <c r="I24" s="50"/>
      <c r="J24" s="51"/>
      <c r="K24" s="51"/>
      <c r="L24" s="51"/>
      <c r="M24" s="73"/>
      <c r="N24" s="282"/>
      <c r="O24" s="283"/>
      <c r="P24" s="67"/>
      <c r="Q24" s="120"/>
      <c r="R24" s="56"/>
    </row>
    <row r="25" spans="1:18" s="57" customFormat="1" ht="12.75" customHeight="1">
      <c r="A25" s="45"/>
      <c r="B25" s="59"/>
      <c r="C25" s="59"/>
      <c r="D25" s="59"/>
      <c r="E25" s="60"/>
      <c r="F25" s="284" t="s">
        <v>309</v>
      </c>
      <c r="G25" s="284"/>
      <c r="H25" s="61" t="s">
        <v>13</v>
      </c>
      <c r="I25" s="119"/>
      <c r="J25" s="63">
        <f>UPPER(IF(OR(I25="a",I25="as"),E24,IF(OR(I25="b",I25="bs"),E26,)))</f>
      </c>
      <c r="K25" s="63"/>
      <c r="L25" s="51"/>
      <c r="M25" s="73"/>
      <c r="N25" s="52"/>
      <c r="O25" s="120"/>
      <c r="P25" s="52"/>
      <c r="Q25" s="120"/>
      <c r="R25" s="56"/>
    </row>
    <row r="26" spans="1:18" s="57" customFormat="1" ht="12.75" customHeight="1">
      <c r="A26" s="45">
        <v>10</v>
      </c>
      <c r="B26" s="46">
        <f>IF($D26="","",VLOOKUP($D26,'[4]男單 Prep'!$A$7:$P$38,15))</f>
      </c>
      <c r="C26" s="46">
        <f>IF($D26="","",VLOOKUP($D26,'[4]男單 Prep'!$A$7:$P$38,16))</f>
      </c>
      <c r="D26" s="47"/>
      <c r="E26" s="48" t="s">
        <v>62</v>
      </c>
      <c r="F26" s="46"/>
      <c r="G26" s="46"/>
      <c r="H26" s="46" t="s">
        <v>16</v>
      </c>
      <c r="I26" s="66"/>
      <c r="J26" s="67"/>
      <c r="K26" s="68"/>
      <c r="L26" s="51"/>
      <c r="M26" s="73"/>
      <c r="N26" s="52"/>
      <c r="O26" s="120"/>
      <c r="P26" s="52"/>
      <c r="Q26" s="120"/>
      <c r="R26" s="56"/>
    </row>
    <row r="27" spans="1:18" s="57" customFormat="1" ht="6" customHeight="1">
      <c r="A27" s="45"/>
      <c r="B27" s="59"/>
      <c r="C27" s="59"/>
      <c r="D27" s="69"/>
      <c r="E27" s="60"/>
      <c r="F27" s="51"/>
      <c r="G27" s="70"/>
      <c r="H27" s="51"/>
      <c r="I27" s="71"/>
      <c r="J27" s="282" t="s">
        <v>326</v>
      </c>
      <c r="K27" s="283"/>
      <c r="L27" s="63">
        <f>UPPER(IF(OR(K27="a",K27="as"),J25,IF(OR(K27="b",K27="bs"),J29,)))</f>
      </c>
      <c r="M27" s="72"/>
      <c r="N27" s="52"/>
      <c r="O27" s="120"/>
      <c r="P27" s="52"/>
      <c r="Q27" s="120"/>
      <c r="R27" s="56"/>
    </row>
    <row r="28" spans="1:18" s="57" customFormat="1" ht="12.75" customHeight="1">
      <c r="A28" s="45">
        <v>11</v>
      </c>
      <c r="B28" s="46"/>
      <c r="C28" s="46"/>
      <c r="D28" s="47">
        <v>22</v>
      </c>
      <c r="E28" s="48" t="str">
        <f>UPPER(IF($D28="","",VLOOKUP($D28,'[4]男單 Prep'!$A$7:$P$38,2)))</f>
        <v>李景峰</v>
      </c>
      <c r="F28" s="46"/>
      <c r="G28" s="46"/>
      <c r="H28" s="46" t="str">
        <f>IF($D28="","",VLOOKUP($D28,'[4]男單 Prep'!$A$7:$P$38,4))</f>
        <v>台北市</v>
      </c>
      <c r="I28" s="50"/>
      <c r="J28" s="282"/>
      <c r="K28" s="283"/>
      <c r="L28" s="67"/>
      <c r="M28" s="74"/>
      <c r="N28" s="52"/>
      <c r="O28" s="120"/>
      <c r="P28" s="52"/>
      <c r="Q28" s="120"/>
      <c r="R28" s="56"/>
    </row>
    <row r="29" spans="1:18" s="57" customFormat="1" ht="12.75" customHeight="1">
      <c r="A29" s="45" t="s">
        <v>63</v>
      </c>
      <c r="B29" s="46"/>
      <c r="C29" s="46"/>
      <c r="D29" s="47"/>
      <c r="E29" s="48" t="s">
        <v>64</v>
      </c>
      <c r="F29" s="65" t="s">
        <v>310</v>
      </c>
      <c r="G29" s="77"/>
      <c r="H29" s="77" t="s">
        <v>65</v>
      </c>
      <c r="I29" s="119"/>
      <c r="J29" s="63">
        <f>UPPER(IF(OR(I29="a",I29="as"),E28,IF(OR(I29="b",I29="bs"),E30,)))</f>
      </c>
      <c r="K29" s="78"/>
      <c r="L29" s="79"/>
      <c r="M29" s="80"/>
      <c r="N29" s="52"/>
      <c r="O29" s="120"/>
      <c r="P29" s="52"/>
      <c r="Q29" s="120"/>
      <c r="R29" s="56"/>
    </row>
    <row r="30" spans="1:18" s="57" customFormat="1" ht="12.75" customHeight="1">
      <c r="A30" s="45">
        <v>12</v>
      </c>
      <c r="B30" s="46"/>
      <c r="C30" s="46"/>
      <c r="D30" s="47">
        <v>30</v>
      </c>
      <c r="E30" s="48" t="str">
        <f>UPPER(IF($D30="","",VLOOKUP($D30,'[4]男單 Prep'!$A$7:$P$38,2)))</f>
        <v>李欽漢</v>
      </c>
      <c r="F30" s="65" t="s">
        <v>311</v>
      </c>
      <c r="G30" s="131"/>
      <c r="H30" s="46" t="str">
        <f>IF($D30="","",VLOOKUP($D30,'[4]男單 Prep'!$A$7:$P$38,4))</f>
        <v>台中縣</v>
      </c>
      <c r="I30" s="66"/>
      <c r="J30" s="67"/>
      <c r="K30" s="51"/>
      <c r="L30" s="79"/>
      <c r="M30" s="80"/>
      <c r="N30" s="52"/>
      <c r="O30" s="120"/>
      <c r="P30" s="52"/>
      <c r="Q30" s="120"/>
      <c r="R30" s="56"/>
    </row>
    <row r="31" spans="1:18" s="57" customFormat="1" ht="6" customHeight="1">
      <c r="A31" s="45"/>
      <c r="B31" s="59"/>
      <c r="C31" s="59"/>
      <c r="D31" s="69"/>
      <c r="E31" s="60"/>
      <c r="F31" s="51"/>
      <c r="G31" s="70"/>
      <c r="H31" s="51"/>
      <c r="I31" s="71"/>
      <c r="J31" s="51"/>
      <c r="K31" s="51"/>
      <c r="L31" s="282" t="s">
        <v>333</v>
      </c>
      <c r="M31" s="283"/>
      <c r="N31" s="63">
        <f>UPPER(IF(OR(M31="a",M31="as"),L27,IF(OR(M31="b",M31="bs"),L35,)))</f>
      </c>
      <c r="O31" s="122"/>
      <c r="P31" s="52"/>
      <c r="Q31" s="120"/>
      <c r="R31" s="56"/>
    </row>
    <row r="32" spans="1:18" s="57" customFormat="1" ht="12.75" customHeight="1">
      <c r="A32" s="45">
        <v>13</v>
      </c>
      <c r="B32" s="46"/>
      <c r="C32" s="46"/>
      <c r="D32" s="47">
        <v>24</v>
      </c>
      <c r="E32" s="48" t="str">
        <f>UPPER(IF($D32="","",VLOOKUP($D32,'[4]男單 Prep'!$A$7:$P$38,2)))</f>
        <v>林明俊</v>
      </c>
      <c r="F32" s="46"/>
      <c r="G32" s="46"/>
      <c r="H32" s="46" t="str">
        <f>IF($D32="","",VLOOKUP($D32,'[4]男單 Prep'!$A$7:$P$38,4))</f>
        <v>桃園縣</v>
      </c>
      <c r="I32" s="50"/>
      <c r="J32" s="51"/>
      <c r="K32" s="51"/>
      <c r="L32" s="282"/>
      <c r="M32" s="283"/>
      <c r="N32" s="67"/>
      <c r="O32" s="123"/>
      <c r="P32" s="52"/>
      <c r="Q32" s="120"/>
      <c r="R32" s="56"/>
    </row>
    <row r="33" spans="1:18" s="57" customFormat="1" ht="12.75" customHeight="1">
      <c r="A33" s="45"/>
      <c r="B33" s="59"/>
      <c r="C33" s="59"/>
      <c r="D33" s="69"/>
      <c r="E33" s="60"/>
      <c r="F33" s="284" t="s">
        <v>312</v>
      </c>
      <c r="G33" s="284"/>
      <c r="H33" s="61" t="s">
        <v>13</v>
      </c>
      <c r="I33" s="119"/>
      <c r="J33" s="63">
        <f>UPPER(IF(OR(I33="a",I33="as"),E32,IF(OR(I33="b",I33="bs"),E34,)))</f>
      </c>
      <c r="K33" s="63"/>
      <c r="L33" s="51"/>
      <c r="M33" s="80"/>
      <c r="N33" s="101"/>
      <c r="O33" s="123"/>
      <c r="P33" s="52"/>
      <c r="Q33" s="120"/>
      <c r="R33" s="56"/>
    </row>
    <row r="34" spans="1:18" s="57" customFormat="1" ht="12.75" customHeight="1">
      <c r="A34" s="45">
        <v>14</v>
      </c>
      <c r="B34" s="46"/>
      <c r="C34" s="46"/>
      <c r="D34" s="47">
        <v>21</v>
      </c>
      <c r="E34" s="48" t="str">
        <f>UPPER(IF($D34="","",VLOOKUP($D34,'[4]男單 Prep'!$A$7:$P$38,2)))</f>
        <v>高永裕</v>
      </c>
      <c r="F34" s="46"/>
      <c r="G34" s="46"/>
      <c r="H34" s="46"/>
      <c r="I34" s="66"/>
      <c r="J34" s="67"/>
      <c r="K34" s="68"/>
      <c r="L34" s="51"/>
      <c r="M34" s="80"/>
      <c r="N34" s="101"/>
      <c r="O34" s="123"/>
      <c r="P34" s="52"/>
      <c r="Q34" s="120"/>
      <c r="R34" s="56"/>
    </row>
    <row r="35" spans="1:18" s="57" customFormat="1" ht="6" customHeight="1">
      <c r="A35" s="45"/>
      <c r="B35" s="59"/>
      <c r="C35" s="59"/>
      <c r="D35" s="69"/>
      <c r="E35" s="60"/>
      <c r="F35" s="51"/>
      <c r="G35" s="70"/>
      <c r="H35" s="51"/>
      <c r="I35" s="71"/>
      <c r="J35" s="282" t="s">
        <v>327</v>
      </c>
      <c r="K35" s="283"/>
      <c r="L35" s="63">
        <f>UPPER(IF(OR(K35="a",K35="as"),J33,IF(OR(K35="b",K35="bs"),J37,)))</f>
      </c>
      <c r="M35" s="85"/>
      <c r="N35" s="101"/>
      <c r="O35" s="123"/>
      <c r="P35" s="52"/>
      <c r="Q35" s="120"/>
      <c r="R35" s="56"/>
    </row>
    <row r="36" spans="1:18" s="57" customFormat="1" ht="12.75" customHeight="1">
      <c r="A36" s="45">
        <v>15</v>
      </c>
      <c r="B36" s="46"/>
      <c r="C36" s="46">
        <f>IF($D36="","",VLOOKUP($D36,'[4]男單 Prep'!$A$7:$P$38,16))</f>
        <v>11</v>
      </c>
      <c r="D36" s="47">
        <v>12</v>
      </c>
      <c r="E36" s="48" t="str">
        <f>UPPER(IF($D36="","",VLOOKUP($D36,'[4]男單 Prep'!$A$7:$P$38,2)))</f>
        <v>宋偉雄</v>
      </c>
      <c r="F36" s="46"/>
      <c r="G36" s="46"/>
      <c r="H36" s="46" t="str">
        <f>IF($D36="","",VLOOKUP($D36,'[4]男單 Prep'!$A$7:$P$38,4))</f>
        <v>新竹市</v>
      </c>
      <c r="I36" s="50"/>
      <c r="J36" s="282"/>
      <c r="K36" s="283"/>
      <c r="L36" s="67"/>
      <c r="M36" s="73"/>
      <c r="N36" s="101"/>
      <c r="O36" s="123"/>
      <c r="P36" s="52"/>
      <c r="Q36" s="120"/>
      <c r="R36" s="56"/>
    </row>
    <row r="37" spans="1:18" s="57" customFormat="1" ht="12.75" customHeight="1">
      <c r="A37" s="45"/>
      <c r="B37" s="59"/>
      <c r="C37" s="59"/>
      <c r="D37" s="59"/>
      <c r="E37" s="60"/>
      <c r="F37" s="284" t="s">
        <v>313</v>
      </c>
      <c r="G37" s="284"/>
      <c r="H37" s="61" t="s">
        <v>13</v>
      </c>
      <c r="I37" s="119"/>
      <c r="J37" s="63">
        <f>UPPER(IF(OR(I37="a",I37="as"),E36,IF(OR(I37="b",I37="bs"),E38,)))</f>
      </c>
      <c r="K37" s="78"/>
      <c r="L37" s="79"/>
      <c r="M37" s="73"/>
      <c r="N37" s="101"/>
      <c r="O37" s="123"/>
      <c r="P37" s="52"/>
      <c r="Q37" s="120"/>
      <c r="R37" s="56"/>
    </row>
    <row r="38" spans="1:18" s="57" customFormat="1" ht="12.75" customHeight="1">
      <c r="A38" s="45">
        <v>16</v>
      </c>
      <c r="B38" s="46" t="s">
        <v>28</v>
      </c>
      <c r="C38" s="46">
        <f>IF($D38="","",VLOOKUP($D38,'[4]男單 Prep'!$A$7:$P$38,16))</f>
        <v>8</v>
      </c>
      <c r="D38" s="47">
        <v>8</v>
      </c>
      <c r="E38" s="48" t="str">
        <f>UPPER(IF($D38="","",VLOOKUP($D38,'[4]男單 Prep'!$A$7:$P$38,2)))</f>
        <v>戴詒鵬</v>
      </c>
      <c r="F38" s="46"/>
      <c r="G38" s="46"/>
      <c r="H38" s="46" t="str">
        <f>IF($D38="","",VLOOKUP($D38,'[4]男單 Prep'!$A$7:$P$38,4))</f>
        <v>台北縣</v>
      </c>
      <c r="I38" s="66"/>
      <c r="J38" s="67"/>
      <c r="K38" s="51"/>
      <c r="L38" s="79"/>
      <c r="M38" s="73"/>
      <c r="N38" s="123"/>
      <c r="O38" s="123"/>
      <c r="P38" s="52"/>
      <c r="Q38" s="120"/>
      <c r="R38" s="56"/>
    </row>
    <row r="39" spans="1:18" s="57" customFormat="1" ht="12" customHeight="1">
      <c r="A39" s="45"/>
      <c r="B39" s="59"/>
      <c r="C39" s="59"/>
      <c r="D39" s="59"/>
      <c r="E39" s="60"/>
      <c r="F39" s="51"/>
      <c r="G39" s="70"/>
      <c r="H39" s="51"/>
      <c r="I39" s="71"/>
      <c r="J39" s="51"/>
      <c r="K39" s="51"/>
      <c r="L39" s="79"/>
      <c r="M39" s="88"/>
      <c r="N39" s="288" t="s">
        <v>11</v>
      </c>
      <c r="O39" s="289" t="s">
        <v>338</v>
      </c>
      <c r="P39" s="289"/>
      <c r="Q39" s="290"/>
      <c r="R39" s="56"/>
    </row>
    <row r="40" spans="1:18" s="57" customFormat="1" ht="12.75" customHeight="1">
      <c r="A40" s="45">
        <v>17</v>
      </c>
      <c r="B40" s="46" t="s">
        <v>27</v>
      </c>
      <c r="C40" s="46">
        <f>IF($D40="","",VLOOKUP($D40,'[4]男單 Prep'!$A$7:$P$38,16))</f>
        <v>5</v>
      </c>
      <c r="D40" s="47">
        <v>5</v>
      </c>
      <c r="E40" s="48" t="str">
        <f>UPPER(IF($D40="","",VLOOKUP($D40,'[4]男單 Prep'!$A$7:$P$38,2)))</f>
        <v>翁明俊</v>
      </c>
      <c r="F40" s="46"/>
      <c r="G40" s="46"/>
      <c r="H40" s="46" t="str">
        <f>IF($D40="","",VLOOKUP($D40,'[4]男單 Prep'!$A$7:$P$38,4))</f>
        <v>台北市</v>
      </c>
      <c r="I40" s="50"/>
      <c r="J40" s="51"/>
      <c r="K40" s="51"/>
      <c r="L40" s="51"/>
      <c r="M40" s="73"/>
      <c r="N40" s="288"/>
      <c r="O40" s="124"/>
      <c r="P40" s="125"/>
      <c r="Q40" s="126"/>
      <c r="R40" s="56"/>
    </row>
    <row r="41" spans="1:18" s="57" customFormat="1" ht="12.75" customHeight="1">
      <c r="A41" s="45"/>
      <c r="B41" s="59"/>
      <c r="C41" s="59"/>
      <c r="D41" s="59"/>
      <c r="E41" s="60"/>
      <c r="F41" s="284" t="s">
        <v>314</v>
      </c>
      <c r="G41" s="284"/>
      <c r="H41" s="61" t="s">
        <v>13</v>
      </c>
      <c r="I41" s="119"/>
      <c r="J41" s="63">
        <f>UPPER(IF(OR(I41="a",I41="as"),E40,IF(OR(I41="b",I41="bs"),E42,)))</f>
      </c>
      <c r="K41" s="63"/>
      <c r="L41" s="51"/>
      <c r="M41" s="73"/>
      <c r="N41" s="52"/>
      <c r="O41" s="53"/>
      <c r="P41" s="52"/>
      <c r="Q41" s="120"/>
      <c r="R41" s="56"/>
    </row>
    <row r="42" spans="1:18" s="57" customFormat="1" ht="12.75" customHeight="1">
      <c r="A42" s="45">
        <v>18</v>
      </c>
      <c r="B42" s="46">
        <f>IF($D42="","",VLOOKUP($D42,'[4]男單 Prep'!$A$7:$P$38,15))</f>
      </c>
      <c r="C42" s="46">
        <f>IF($D42="","",VLOOKUP($D42,'[4]男單 Prep'!$A$7:$P$38,16))</f>
      </c>
      <c r="D42" s="47"/>
      <c r="E42" s="48" t="s">
        <v>66</v>
      </c>
      <c r="F42" s="46"/>
      <c r="G42" s="46"/>
      <c r="H42" s="46" t="s">
        <v>67</v>
      </c>
      <c r="I42" s="66"/>
      <c r="J42" s="67"/>
      <c r="K42" s="68"/>
      <c r="L42" s="51"/>
      <c r="M42" s="73"/>
      <c r="N42" s="52"/>
      <c r="O42" s="53"/>
      <c r="P42" s="52"/>
      <c r="Q42" s="120"/>
      <c r="R42" s="56"/>
    </row>
    <row r="43" spans="1:18" s="57" customFormat="1" ht="6" customHeight="1">
      <c r="A43" s="45"/>
      <c r="B43" s="59"/>
      <c r="C43" s="59"/>
      <c r="D43" s="69"/>
      <c r="E43" s="60"/>
      <c r="F43" s="51"/>
      <c r="G43" s="70"/>
      <c r="H43" s="51"/>
      <c r="I43" s="71"/>
      <c r="J43" s="282" t="s">
        <v>328</v>
      </c>
      <c r="K43" s="283"/>
      <c r="L43" s="63">
        <f>UPPER(IF(OR(K43="a",K43="as"),J41,IF(OR(K43="b",K43="bs"),J45,)))</f>
      </c>
      <c r="M43" s="72"/>
      <c r="N43" s="52"/>
      <c r="O43" s="53"/>
      <c r="P43" s="52"/>
      <c r="Q43" s="120"/>
      <c r="R43" s="56"/>
    </row>
    <row r="44" spans="1:18" s="57" customFormat="1" ht="12.75" customHeight="1">
      <c r="A44" s="45">
        <v>19</v>
      </c>
      <c r="B44" s="46"/>
      <c r="C44" s="46">
        <f>IF($D44="","",VLOOKUP($D44,'[4]男單 Prep'!$A$7:$P$38,16))</f>
        <v>11</v>
      </c>
      <c r="D44" s="47">
        <v>9</v>
      </c>
      <c r="E44" s="48" t="str">
        <f>UPPER(IF($D44="","",VLOOKUP($D44,'[4]男單 Prep'!$A$7:$P$38,2)))</f>
        <v>江登興</v>
      </c>
      <c r="F44" s="46"/>
      <c r="G44" s="46"/>
      <c r="H44" s="46" t="str">
        <f>IF($D44="","",VLOOKUP($D44,'[4]男單 Prep'!$A$7:$P$38,4))</f>
        <v>台北縣</v>
      </c>
      <c r="I44" s="50"/>
      <c r="J44" s="282"/>
      <c r="K44" s="283"/>
      <c r="L44" s="67"/>
      <c r="M44" s="74"/>
      <c r="N44" s="52"/>
      <c r="O44" s="53"/>
      <c r="P44" s="52"/>
      <c r="Q44" s="120"/>
      <c r="R44" s="56"/>
    </row>
    <row r="45" spans="1:18" s="57" customFormat="1" ht="12.75" customHeight="1">
      <c r="A45" s="45"/>
      <c r="B45" s="59"/>
      <c r="C45" s="59"/>
      <c r="D45" s="69"/>
      <c r="E45" s="60"/>
      <c r="F45" s="284" t="s">
        <v>315</v>
      </c>
      <c r="G45" s="284"/>
      <c r="H45" s="61" t="s">
        <v>13</v>
      </c>
      <c r="I45" s="119"/>
      <c r="J45" s="63">
        <f>UPPER(IF(OR(I45="a",I45="as"),E44,IF(OR(I45="b",I45="bs"),E46,)))</f>
      </c>
      <c r="K45" s="78"/>
      <c r="L45" s="79"/>
      <c r="M45" s="80"/>
      <c r="N45" s="52"/>
      <c r="O45" s="53"/>
      <c r="P45" s="52"/>
      <c r="Q45" s="120"/>
      <c r="R45" s="56"/>
    </row>
    <row r="46" spans="1:18" s="57" customFormat="1" ht="12.75" customHeight="1">
      <c r="A46" s="45">
        <v>20</v>
      </c>
      <c r="B46" s="46"/>
      <c r="C46" s="46"/>
      <c r="D46" s="47">
        <v>29</v>
      </c>
      <c r="E46" s="48" t="str">
        <f>UPPER(IF($D46="","",VLOOKUP($D46,'[4]男單 Prep'!$A$7:$P$38,2)))</f>
        <v>傅永彰</v>
      </c>
      <c r="F46" s="46"/>
      <c r="G46" s="46"/>
      <c r="H46" s="46" t="str">
        <f>IF($D46="","",VLOOKUP($D46,'[4]男單 Prep'!$A$7:$P$38,4))</f>
        <v>苗栗縣</v>
      </c>
      <c r="I46" s="66"/>
      <c r="J46" s="67"/>
      <c r="K46" s="51"/>
      <c r="L46" s="79"/>
      <c r="M46" s="80"/>
      <c r="N46" s="52"/>
      <c r="O46" s="53"/>
      <c r="P46" s="52"/>
      <c r="Q46" s="120"/>
      <c r="R46" s="56"/>
    </row>
    <row r="47" spans="1:18" s="57" customFormat="1" ht="10.5" customHeight="1">
      <c r="A47" s="45"/>
      <c r="B47" s="59"/>
      <c r="C47" s="59"/>
      <c r="D47" s="69"/>
      <c r="E47" s="60"/>
      <c r="F47" s="51"/>
      <c r="G47" s="70"/>
      <c r="H47" s="51"/>
      <c r="I47" s="71"/>
      <c r="J47" s="51"/>
      <c r="K47" s="51"/>
      <c r="L47" s="282" t="s">
        <v>334</v>
      </c>
      <c r="M47" s="283"/>
      <c r="N47" s="63">
        <f>UPPER(IF(OR(M47="a",M47="as"),L43,IF(OR(M47="b",M47="bs"),L51,)))</f>
      </c>
      <c r="O47" s="121"/>
      <c r="P47" s="52"/>
      <c r="Q47" s="120"/>
      <c r="R47" s="56"/>
    </row>
    <row r="48" spans="1:18" s="57" customFormat="1" ht="12.75" customHeight="1">
      <c r="A48" s="45">
        <v>21</v>
      </c>
      <c r="B48" s="46"/>
      <c r="C48" s="46"/>
      <c r="D48" s="47">
        <v>16</v>
      </c>
      <c r="E48" s="48" t="str">
        <f>UPPER(IF($D48="","",VLOOKUP($D48,'[4]男單 Prep'!$A$7:$P$38,2)))</f>
        <v>陳明志</v>
      </c>
      <c r="F48" s="46"/>
      <c r="G48" s="46"/>
      <c r="H48" s="46" t="str">
        <f>IF($D48="","",VLOOKUP($D48,'[4]男單 Prep'!$A$7:$P$38,4))</f>
        <v>台北縣</v>
      </c>
      <c r="I48" s="50"/>
      <c r="J48" s="51"/>
      <c r="K48" s="51"/>
      <c r="L48" s="282"/>
      <c r="M48" s="283"/>
      <c r="N48" s="67"/>
      <c r="O48" s="120"/>
      <c r="P48" s="52"/>
      <c r="Q48" s="120"/>
      <c r="R48" s="56"/>
    </row>
    <row r="49" spans="1:18" s="57" customFormat="1" ht="12.75" customHeight="1">
      <c r="A49" s="45" t="s">
        <v>43</v>
      </c>
      <c r="B49" s="46"/>
      <c r="C49" s="46"/>
      <c r="D49" s="47">
        <v>32</v>
      </c>
      <c r="E49" s="48" t="str">
        <f>UPPER(IF($D49="","",VLOOKUP($D49,'[4]男單 Prep'!$A$7:$P$38,2)))</f>
        <v>孫福源</v>
      </c>
      <c r="F49" s="65" t="s">
        <v>316</v>
      </c>
      <c r="G49" s="77"/>
      <c r="H49" s="77" t="str">
        <f>IF($D49="","",VLOOKUP($D49,'[4]男單 Prep'!$A$7:$P$38,4))</f>
        <v>彰化縣</v>
      </c>
      <c r="I49" s="119"/>
      <c r="J49" s="63">
        <f>UPPER(IF(OR(I49="a",I49="as"),E48,IF(OR(I49="b",I49="bs"),E50,)))</f>
      </c>
      <c r="K49" s="63"/>
      <c r="L49" s="51"/>
      <c r="M49" s="80"/>
      <c r="N49" s="101"/>
      <c r="O49" s="120"/>
      <c r="P49" s="52"/>
      <c r="Q49" s="120"/>
      <c r="R49" s="56"/>
    </row>
    <row r="50" spans="1:18" s="57" customFormat="1" ht="12.75" customHeight="1">
      <c r="A50" s="45">
        <v>22</v>
      </c>
      <c r="B50" s="46"/>
      <c r="C50" s="46">
        <f>IF($D50="","",VLOOKUP($D50,'[4]男單 Prep'!$A$7:$P$38,16))</f>
      </c>
      <c r="D50" s="47"/>
      <c r="E50" s="48" t="s">
        <v>68</v>
      </c>
      <c r="F50" s="65" t="s">
        <v>317</v>
      </c>
      <c r="G50" s="131"/>
      <c r="H50" s="46" t="s">
        <v>36</v>
      </c>
      <c r="I50" s="66"/>
      <c r="J50" s="67"/>
      <c r="K50" s="68"/>
      <c r="L50" s="51"/>
      <c r="M50" s="80"/>
      <c r="N50" s="101"/>
      <c r="O50" s="120"/>
      <c r="P50" s="52"/>
      <c r="Q50" s="120"/>
      <c r="R50" s="56"/>
    </row>
    <row r="51" spans="1:18" s="57" customFormat="1" ht="6" customHeight="1">
      <c r="A51" s="45"/>
      <c r="B51" s="59"/>
      <c r="C51" s="59"/>
      <c r="D51" s="69"/>
      <c r="E51" s="60"/>
      <c r="F51" s="51"/>
      <c r="G51" s="70"/>
      <c r="H51" s="51"/>
      <c r="I51" s="71"/>
      <c r="J51" s="282" t="s">
        <v>329</v>
      </c>
      <c r="K51" s="283"/>
      <c r="L51" s="63">
        <f>UPPER(IF(OR(K51="a",K51="as"),J49,IF(OR(K51="b",K51="bs"),J53,)))</f>
      </c>
      <c r="M51" s="85"/>
      <c r="N51" s="101"/>
      <c r="O51" s="120"/>
      <c r="P51" s="52"/>
      <c r="Q51" s="120"/>
      <c r="R51" s="56"/>
    </row>
    <row r="52" spans="1:18" s="57" customFormat="1" ht="12.75" customHeight="1">
      <c r="A52" s="45">
        <v>23</v>
      </c>
      <c r="B52" s="46"/>
      <c r="C52" s="46">
        <f>IF($D52="","",VLOOKUP($D52,'[4]男單 Prep'!$A$7:$P$38,16))</f>
        <v>11</v>
      </c>
      <c r="D52" s="47">
        <v>11</v>
      </c>
      <c r="E52" s="48" t="str">
        <f>UPPER(IF($D52="","",VLOOKUP($D52,'[4]男單 Prep'!$A$7:$P$38,2)))</f>
        <v>邱炳煌</v>
      </c>
      <c r="F52" s="46"/>
      <c r="G52" s="46"/>
      <c r="H52" s="46" t="str">
        <f>IF($D52="","",VLOOKUP($D52,'[4]男單 Prep'!$A$7:$P$38,4))</f>
        <v>屏東縣</v>
      </c>
      <c r="I52" s="50"/>
      <c r="J52" s="282"/>
      <c r="K52" s="283"/>
      <c r="L52" s="67"/>
      <c r="M52" s="73"/>
      <c r="N52" s="101"/>
      <c r="O52" s="120"/>
      <c r="P52" s="52"/>
      <c r="Q52" s="120"/>
      <c r="R52" s="56"/>
    </row>
    <row r="53" spans="1:18" s="57" customFormat="1" ht="12.75" customHeight="1">
      <c r="A53" s="45"/>
      <c r="B53" s="59"/>
      <c r="C53" s="59"/>
      <c r="D53" s="59"/>
      <c r="E53" s="60"/>
      <c r="F53" s="284" t="s">
        <v>318</v>
      </c>
      <c r="G53" s="284"/>
      <c r="H53" s="61" t="s">
        <v>13</v>
      </c>
      <c r="I53" s="119"/>
      <c r="J53" s="63">
        <f>UPPER(IF(OR(I53="a",I53="as"),E52,IF(OR(I53="b",I53="bs"),E54,)))</f>
      </c>
      <c r="K53" s="78"/>
      <c r="L53" s="79"/>
      <c r="M53" s="73"/>
      <c r="N53" s="101"/>
      <c r="O53" s="120"/>
      <c r="P53" s="52"/>
      <c r="Q53" s="120"/>
      <c r="R53" s="56"/>
    </row>
    <row r="54" spans="1:18" s="57" customFormat="1" ht="12.75" customHeight="1">
      <c r="A54" s="45">
        <v>24</v>
      </c>
      <c r="B54" s="46" t="s">
        <v>18</v>
      </c>
      <c r="C54" s="46">
        <f>IF($D54="","",VLOOKUP($D54,'[4]男單 Prep'!$A$7:$P$38,16))</f>
        <v>2</v>
      </c>
      <c r="D54" s="47">
        <v>3</v>
      </c>
      <c r="E54" s="48" t="str">
        <f>UPPER(IF($D54="","",VLOOKUP($D54,'[4]男單 Prep'!$A$7:$P$38,2)))</f>
        <v>龔飛熊</v>
      </c>
      <c r="F54" s="46"/>
      <c r="G54" s="46"/>
      <c r="H54" s="46" t="str">
        <f>IF($D54="","",VLOOKUP($D54,'[4]男單 Prep'!$A$7:$P$38,4))</f>
        <v>高雄市</v>
      </c>
      <c r="I54" s="66"/>
      <c r="J54" s="67"/>
      <c r="K54" s="51"/>
      <c r="L54" s="79"/>
      <c r="M54" s="73"/>
      <c r="N54" s="101"/>
      <c r="O54" s="120"/>
      <c r="P54" s="52"/>
      <c r="Q54" s="120"/>
      <c r="R54" s="56"/>
    </row>
    <row r="55" spans="1:18" s="57" customFormat="1" ht="6" customHeight="1">
      <c r="A55" s="45"/>
      <c r="B55" s="59"/>
      <c r="C55" s="59"/>
      <c r="D55" s="59"/>
      <c r="E55" s="60"/>
      <c r="F55" s="51"/>
      <c r="G55" s="70"/>
      <c r="H55" s="51"/>
      <c r="I55" s="71"/>
      <c r="J55" s="51"/>
      <c r="K55" s="51"/>
      <c r="L55" s="79"/>
      <c r="M55" s="88"/>
      <c r="N55" s="282" t="s">
        <v>337</v>
      </c>
      <c r="O55" s="283"/>
      <c r="P55" s="63">
        <f>UPPER(IF(OR(O55="a",O55="as"),N47,IF(OR(O55="b",O55="bs"),N63,)))</f>
      </c>
      <c r="Q55" s="122"/>
      <c r="R55" s="56"/>
    </row>
    <row r="56" spans="1:18" s="57" customFormat="1" ht="12.75" customHeight="1">
      <c r="A56" s="45">
        <v>25</v>
      </c>
      <c r="B56" s="46" t="s">
        <v>26</v>
      </c>
      <c r="C56" s="46">
        <f>IF($D56="","",VLOOKUP($D56,'[4]男單 Prep'!$A$7:$P$38,16))</f>
        <v>5</v>
      </c>
      <c r="D56" s="47">
        <v>7</v>
      </c>
      <c r="E56" s="48" t="str">
        <f>UPPER(IF($D56="","",VLOOKUP($D56,'[4]男單 Prep'!$A$7:$P$38,2)))</f>
        <v>詹行慤</v>
      </c>
      <c r="F56" s="46"/>
      <c r="G56" s="46"/>
      <c r="H56" s="46" t="str">
        <f>IF($D56="","",VLOOKUP($D56,'[4]男單 Prep'!$A$7:$P$38,4))</f>
        <v>台北市</v>
      </c>
      <c r="I56" s="50"/>
      <c r="J56" s="51"/>
      <c r="K56" s="51"/>
      <c r="L56" s="51"/>
      <c r="M56" s="73"/>
      <c r="N56" s="282"/>
      <c r="O56" s="283"/>
      <c r="P56" s="67"/>
      <c r="Q56" s="127"/>
      <c r="R56" s="56"/>
    </row>
    <row r="57" spans="1:18" s="57" customFormat="1" ht="12.75" customHeight="1">
      <c r="A57" s="45"/>
      <c r="B57" s="59"/>
      <c r="C57" s="59"/>
      <c r="D57" s="59"/>
      <c r="E57" s="60"/>
      <c r="F57" s="284" t="s">
        <v>319</v>
      </c>
      <c r="G57" s="284"/>
      <c r="H57" s="61" t="s">
        <v>13</v>
      </c>
      <c r="I57" s="119"/>
      <c r="J57" s="63">
        <f>UPPER(IF(OR(I57="a",I57="as"),E56,IF(OR(I57="b",I57="bs"),E58,)))</f>
      </c>
      <c r="K57" s="63"/>
      <c r="L57" s="51"/>
      <c r="M57" s="73"/>
      <c r="N57" s="52"/>
      <c r="O57" s="120"/>
      <c r="P57" s="52"/>
      <c r="Q57" s="123"/>
      <c r="R57" s="56"/>
    </row>
    <row r="58" spans="1:18" s="57" customFormat="1" ht="12.75" customHeight="1">
      <c r="A58" s="45">
        <v>26</v>
      </c>
      <c r="B58" s="46"/>
      <c r="C58" s="46"/>
      <c r="D58" s="47">
        <v>27</v>
      </c>
      <c r="E58" s="48" t="str">
        <f>UPPER(IF($D58="","",VLOOKUP($D58,'[4]男單 Prep'!$A$7:$P$38,2)))</f>
        <v>賴昆光</v>
      </c>
      <c r="F58" s="46"/>
      <c r="G58" s="46"/>
      <c r="H58" s="46"/>
      <c r="I58" s="66"/>
      <c r="J58" s="67"/>
      <c r="K58" s="68"/>
      <c r="L58" s="51"/>
      <c r="M58" s="73"/>
      <c r="N58" s="52"/>
      <c r="O58" s="120"/>
      <c r="P58" s="52"/>
      <c r="Q58" s="123"/>
      <c r="R58" s="56"/>
    </row>
    <row r="59" spans="1:18" s="57" customFormat="1" ht="6" customHeight="1">
      <c r="A59" s="45"/>
      <c r="B59" s="59"/>
      <c r="C59" s="59"/>
      <c r="D59" s="69"/>
      <c r="E59" s="60"/>
      <c r="F59" s="51"/>
      <c r="G59" s="70"/>
      <c r="H59" s="51"/>
      <c r="I59" s="71"/>
      <c r="J59" s="282" t="s">
        <v>330</v>
      </c>
      <c r="K59" s="283"/>
      <c r="L59" s="63">
        <f>UPPER(IF(OR(K59="a",K59="as"),J57,IF(OR(K59="b",K59="bs"),J61,)))</f>
      </c>
      <c r="M59" s="72"/>
      <c r="N59" s="52"/>
      <c r="O59" s="120"/>
      <c r="P59" s="52"/>
      <c r="Q59" s="123"/>
      <c r="R59" s="56"/>
    </row>
    <row r="60" spans="1:18" s="57" customFormat="1" ht="12.75" customHeight="1">
      <c r="A60" s="45">
        <v>27</v>
      </c>
      <c r="B60" s="46"/>
      <c r="C60" s="46">
        <f>IF($D60="","",VLOOKUP($D60,'[4]男單 Prep'!$A$7:$P$38,16))</f>
        <v>11</v>
      </c>
      <c r="D60" s="47">
        <v>13</v>
      </c>
      <c r="E60" s="48" t="str">
        <f>UPPER(IF($D60="","",VLOOKUP($D60,'[4]男單 Prep'!$A$7:$P$38,2)))</f>
        <v>葉豐田</v>
      </c>
      <c r="F60" s="46"/>
      <c r="G60" s="46"/>
      <c r="H60" s="46" t="str">
        <f>IF($D60="","",VLOOKUP($D60,'[4]男單 Prep'!$A$7:$P$38,4))</f>
        <v>高雄市</v>
      </c>
      <c r="I60" s="50"/>
      <c r="J60" s="282"/>
      <c r="K60" s="283"/>
      <c r="L60" s="67"/>
      <c r="M60" s="74"/>
      <c r="N60" s="52"/>
      <c r="O60" s="120"/>
      <c r="P60" s="52"/>
      <c r="Q60" s="123"/>
      <c r="R60" s="99"/>
    </row>
    <row r="61" spans="1:18" s="57" customFormat="1" ht="12.75" customHeight="1">
      <c r="A61" s="45"/>
      <c r="B61" s="59"/>
      <c r="C61" s="59"/>
      <c r="D61" s="69"/>
      <c r="E61" s="60"/>
      <c r="F61" s="284" t="s">
        <v>320</v>
      </c>
      <c r="G61" s="284"/>
      <c r="H61" s="61" t="s">
        <v>13</v>
      </c>
      <c r="I61" s="119"/>
      <c r="J61" s="63">
        <f>UPPER(IF(OR(I61="a",I61="as"),E60,IF(OR(I61="b",I61="bs"),E62,)))</f>
      </c>
      <c r="K61" s="78"/>
      <c r="L61" s="79"/>
      <c r="M61" s="80"/>
      <c r="N61" s="52"/>
      <c r="O61" s="120"/>
      <c r="P61" s="52"/>
      <c r="Q61" s="123"/>
      <c r="R61" s="56"/>
    </row>
    <row r="62" spans="1:18" s="57" customFormat="1" ht="12.75" customHeight="1">
      <c r="A62" s="45">
        <v>28</v>
      </c>
      <c r="B62" s="46"/>
      <c r="C62" s="46"/>
      <c r="D62" s="47">
        <v>20</v>
      </c>
      <c r="E62" s="48" t="str">
        <f>UPPER(IF($D62="","",VLOOKUP($D62,'[4]男單 Prep'!$A$7:$P$38,2)))</f>
        <v>李易靜</v>
      </c>
      <c r="F62" s="46"/>
      <c r="G62" s="46"/>
      <c r="H62" s="46" t="str">
        <f>IF($D62="","",VLOOKUP($D62,'[4]男單 Prep'!$A$7:$P$38,4))</f>
        <v>台中縣</v>
      </c>
      <c r="I62" s="66"/>
      <c r="J62" s="67"/>
      <c r="K62" s="51"/>
      <c r="L62" s="79"/>
      <c r="M62" s="80"/>
      <c r="N62" s="52"/>
      <c r="O62" s="120"/>
      <c r="P62" s="52"/>
      <c r="Q62" s="123"/>
      <c r="R62" s="56"/>
    </row>
    <row r="63" spans="1:18" s="57" customFormat="1" ht="9.75" customHeight="1">
      <c r="A63" s="45"/>
      <c r="B63" s="59"/>
      <c r="C63" s="59"/>
      <c r="D63" s="69"/>
      <c r="E63" s="60"/>
      <c r="F63" s="51"/>
      <c r="G63" s="70"/>
      <c r="H63" s="51"/>
      <c r="I63" s="71"/>
      <c r="J63" s="51"/>
      <c r="K63" s="51"/>
      <c r="L63" s="282" t="s">
        <v>335</v>
      </c>
      <c r="M63" s="283"/>
      <c r="N63" s="63">
        <f>UPPER(IF(OR(M63="a",M63="as"),L59,IF(OR(M63="b",M63="bs"),L67,)))</f>
      </c>
      <c r="O63" s="122"/>
      <c r="P63" s="52"/>
      <c r="Q63" s="123"/>
      <c r="R63" s="56"/>
    </row>
    <row r="64" spans="1:18" s="57" customFormat="1" ht="12.75" customHeight="1">
      <c r="A64" s="45">
        <v>29</v>
      </c>
      <c r="B64" s="46"/>
      <c r="C64" s="46"/>
      <c r="D64" s="47">
        <v>14</v>
      </c>
      <c r="E64" s="48" t="str">
        <f>UPPER(IF($D64="","",VLOOKUP($D64,'[4]男單 Prep'!$A$7:$P$38,2)))</f>
        <v>陳源成</v>
      </c>
      <c r="F64" s="46"/>
      <c r="G64" s="46"/>
      <c r="H64" s="46" t="str">
        <f>IF($D64="","",VLOOKUP($D64,'[4]男單 Prep'!$A$7:$P$38,4))</f>
        <v>苗栗縣</v>
      </c>
      <c r="I64" s="50"/>
      <c r="J64" s="51"/>
      <c r="K64" s="51"/>
      <c r="L64" s="282"/>
      <c r="M64" s="283"/>
      <c r="N64" s="67"/>
      <c r="O64" s="88"/>
      <c r="P64" s="54"/>
      <c r="Q64" s="55"/>
      <c r="R64" s="56"/>
    </row>
    <row r="65" spans="1:18" s="57" customFormat="1" ht="12.75" customHeight="1">
      <c r="A65" s="45" t="s">
        <v>47</v>
      </c>
      <c r="B65" s="46"/>
      <c r="C65" s="46"/>
      <c r="D65" s="47"/>
      <c r="E65" s="48" t="s">
        <v>69</v>
      </c>
      <c r="F65" s="65" t="s">
        <v>321</v>
      </c>
      <c r="G65" s="77"/>
      <c r="H65" s="77" t="s">
        <v>70</v>
      </c>
      <c r="I65" s="119"/>
      <c r="J65" s="63">
        <f>UPPER(IF(OR(I65="a",I65="as"),E64,IF(OR(I65="b",I65="bs"),E66,)))</f>
      </c>
      <c r="K65" s="63"/>
      <c r="L65" s="51"/>
      <c r="M65" s="80"/>
      <c r="N65" s="73"/>
      <c r="O65" s="88"/>
      <c r="P65" s="54"/>
      <c r="Q65" s="55"/>
      <c r="R65" s="56"/>
    </row>
    <row r="66" spans="1:18" s="57" customFormat="1" ht="12.75" customHeight="1">
      <c r="A66" s="45">
        <v>30</v>
      </c>
      <c r="B66" s="46"/>
      <c r="C66" s="46"/>
      <c r="D66" s="47">
        <v>23</v>
      </c>
      <c r="E66" s="48" t="str">
        <f>UPPER(IF($D66="","",VLOOKUP($D66,'[4]男單 Prep'!$A$7:$P$38,2)))</f>
        <v>郭芳榮</v>
      </c>
      <c r="F66" s="65" t="s">
        <v>322</v>
      </c>
      <c r="G66" s="131"/>
      <c r="H66" s="46" t="str">
        <f>IF($D66="","",VLOOKUP($D66,'[4]男單 Prep'!$A$7:$P$38,4))</f>
        <v>台中市</v>
      </c>
      <c r="I66" s="66"/>
      <c r="J66" s="67"/>
      <c r="K66" s="68"/>
      <c r="L66" s="51"/>
      <c r="M66" s="80"/>
      <c r="N66" s="73"/>
      <c r="O66" s="88"/>
      <c r="P66" s="54"/>
      <c r="Q66" s="55"/>
      <c r="R66" s="56"/>
    </row>
    <row r="67" spans="1:18" s="57" customFormat="1" ht="6" customHeight="1">
      <c r="A67" s="45"/>
      <c r="B67" s="59"/>
      <c r="C67" s="59"/>
      <c r="D67" s="69"/>
      <c r="E67" s="60"/>
      <c r="F67" s="51"/>
      <c r="G67" s="70"/>
      <c r="H67" s="51"/>
      <c r="I67" s="71"/>
      <c r="J67" s="282" t="s">
        <v>331</v>
      </c>
      <c r="K67" s="283"/>
      <c r="L67" s="63">
        <f>UPPER(IF(OR(K67="a",K67="as"),J65,IF(OR(K67="b",K67="bs"),J69,)))</f>
      </c>
      <c r="M67" s="85"/>
      <c r="N67" s="73"/>
      <c r="O67" s="88"/>
      <c r="P67" s="54"/>
      <c r="Q67" s="55"/>
      <c r="R67" s="56"/>
    </row>
    <row r="68" spans="1:18" s="57" customFormat="1" ht="12.75" customHeight="1">
      <c r="A68" s="45">
        <v>31</v>
      </c>
      <c r="B68" s="46"/>
      <c r="C68" s="46"/>
      <c r="D68" s="47">
        <v>17</v>
      </c>
      <c r="E68" s="48" t="str">
        <f>UPPER(IF($D68="","",VLOOKUP($D68,'[4]男單 Prep'!$A$7:$P$38,2)))</f>
        <v>徐榮海</v>
      </c>
      <c r="F68" s="46"/>
      <c r="G68" s="46"/>
      <c r="H68" s="46" t="str">
        <f>IF($D68="","",VLOOKUP($D68,'[4]男單 Prep'!$A$7:$P$38,4))</f>
        <v>台北縣</v>
      </c>
      <c r="I68" s="50"/>
      <c r="J68" s="282"/>
      <c r="K68" s="283"/>
      <c r="L68" s="67"/>
      <c r="M68" s="73"/>
      <c r="N68" s="73"/>
      <c r="O68" s="73"/>
      <c r="P68" s="54"/>
      <c r="Q68" s="55"/>
      <c r="R68" s="56"/>
    </row>
    <row r="69" spans="1:18" s="57" customFormat="1" ht="12.75" customHeight="1">
      <c r="A69" s="45"/>
      <c r="B69" s="59"/>
      <c r="C69" s="59"/>
      <c r="D69" s="59"/>
      <c r="E69" s="60"/>
      <c r="F69" s="284" t="s">
        <v>323</v>
      </c>
      <c r="G69" s="284"/>
      <c r="H69" s="61" t="s">
        <v>13</v>
      </c>
      <c r="I69" s="119"/>
      <c r="J69" s="63">
        <f>UPPER(IF(OR(I69="a",I69="as"),E68,IF(OR(I69="b",I69="bs"),E70,)))</f>
      </c>
      <c r="K69" s="78"/>
      <c r="L69" s="79"/>
      <c r="M69" s="73"/>
      <c r="N69" s="73"/>
      <c r="O69" s="73"/>
      <c r="P69" s="54"/>
      <c r="Q69" s="55"/>
      <c r="R69" s="56"/>
    </row>
    <row r="70" spans="1:18" s="57" customFormat="1" ht="12.75" customHeight="1">
      <c r="A70" s="45">
        <v>32</v>
      </c>
      <c r="B70" s="46" t="s">
        <v>22</v>
      </c>
      <c r="C70" s="46">
        <f>IF($D70="","",VLOOKUP($D70,'[4]男單 Prep'!$A$7:$P$38,16))</f>
        <v>2</v>
      </c>
      <c r="D70" s="47">
        <v>2</v>
      </c>
      <c r="E70" s="48" t="str">
        <f>UPPER(IF($D70="","",VLOOKUP($D70,'[4]男單 Prep'!$A$7:$P$38,2)))</f>
        <v>林經敏</v>
      </c>
      <c r="F70" s="46"/>
      <c r="G70" s="46"/>
      <c r="H70" s="46" t="str">
        <f>IF($D70="","",VLOOKUP($D70,'[4]男單 Prep'!$A$7:$P$38,4))</f>
        <v>宜蘭縣</v>
      </c>
      <c r="I70" s="66"/>
      <c r="J70" s="67"/>
      <c r="K70" s="51"/>
      <c r="L70" s="79"/>
      <c r="M70" s="79"/>
      <c r="N70" s="101"/>
      <c r="O70" s="123"/>
      <c r="P70" s="54"/>
      <c r="Q70" s="55"/>
      <c r="R70" s="56"/>
    </row>
  </sheetData>
  <mergeCells count="28">
    <mergeCell ref="F9:G9"/>
    <mergeCell ref="J11:K12"/>
    <mergeCell ref="L15:M16"/>
    <mergeCell ref="F17:G17"/>
    <mergeCell ref="J19:K20"/>
    <mergeCell ref="F21:G21"/>
    <mergeCell ref="N23:O24"/>
    <mergeCell ref="F25:G25"/>
    <mergeCell ref="J27:K28"/>
    <mergeCell ref="L31:M32"/>
    <mergeCell ref="F33:G33"/>
    <mergeCell ref="J35:K36"/>
    <mergeCell ref="F37:G37"/>
    <mergeCell ref="N39:N40"/>
    <mergeCell ref="O39:Q39"/>
    <mergeCell ref="F41:G41"/>
    <mergeCell ref="J43:K44"/>
    <mergeCell ref="F45:G45"/>
    <mergeCell ref="L47:M48"/>
    <mergeCell ref="J51:K52"/>
    <mergeCell ref="F53:G53"/>
    <mergeCell ref="N55:O56"/>
    <mergeCell ref="F57:G57"/>
    <mergeCell ref="J59:K60"/>
    <mergeCell ref="F61:G61"/>
    <mergeCell ref="L63:M64"/>
    <mergeCell ref="J67:K68"/>
    <mergeCell ref="F69:G69"/>
  </mergeCells>
  <conditionalFormatting sqref="G40 G42 G8 G10 G16 G18 G20 G24 G44 G46 G52 G54 G22 G26 G32 G34 G36 G38 G56 G58 G60 G62 G68 G70 G64:G66 G48:G50 G28:G30 G12:G14">
    <cfRule type="expression" priority="1" dxfId="0" stopIfTrue="1">
      <formula>AND($D8&lt;9,$C8&gt;0)</formula>
    </cfRule>
  </conditionalFormatting>
  <conditionalFormatting sqref="H9 H41 H17 J67 H21 N23 H25 L15 L31 H53 H33 H45 H37 H69 L47 H61 L63 J19 J27 J35 J43 J51 J59 J11 H57 N55">
    <cfRule type="expression" priority="2" dxfId="1" stopIfTrue="1">
      <formula>AND($N$2="CU",H9="Umpire")</formula>
    </cfRule>
    <cfRule type="expression" priority="3" dxfId="2" stopIfTrue="1">
      <formula>AND($N$2="CU",H9&lt;&gt;"Umpire",I9&lt;&gt;"")</formula>
    </cfRule>
    <cfRule type="expression" priority="4" dxfId="3" stopIfTrue="1">
      <formula>AND($N$2="CU",H9&lt;&gt;"Umpire")</formula>
    </cfRule>
  </conditionalFormatting>
  <conditionalFormatting sqref="D68 D62 D16 D18 D22 D20 D24 D26 D32 D34 D38 D36 D40 D42 D44 D46 D52 D54 D56 D58 D60 D70 D64:D66 D48:D50 D28:D30 D13:D14">
    <cfRule type="expression" priority="5" dxfId="4" stopIfTrue="1">
      <formula>AND($D13&lt;9,$C13&gt;0)</formula>
    </cfRule>
  </conditionalFormatting>
  <conditionalFormatting sqref="L11 L19 L27 L35 L43 L51 L59 L67 N15 N31 N47 N63 P23 P55 J9 J13 J17 J21 J25 J29 J33 J37 J41 J45 J49 J53 J57 J61 J65 J69">
    <cfRule type="expression" priority="6" dxfId="0" stopIfTrue="1">
      <formula>I9="as"</formula>
    </cfRule>
    <cfRule type="expression" priority="7" dxfId="0" stopIfTrue="1">
      <formula>I9="bs"</formula>
    </cfRule>
  </conditionalFormatting>
  <conditionalFormatting sqref="D8 D10 D12">
    <cfRule type="expression" priority="8" dxfId="4" stopIfTrue="1">
      <formula>$D8&lt;9</formula>
    </cfRule>
  </conditionalFormatting>
  <conditionalFormatting sqref="B8 B10 B16 B18 B20 B22 B24 B26 B32 B34 B36 B38 B40 B42 B44 B46 B52 B54 B56 B58 B60 B62 B68 B70 B64:B66 B48:B50 B28:B30 B12:B14">
    <cfRule type="cellIs" priority="9" dxfId="6" operator="equal" stopIfTrue="1">
      <formula>"QA"</formula>
    </cfRule>
    <cfRule type="cellIs" priority="10" dxfId="6" operator="equal" stopIfTrue="1">
      <formula>"DA"</formula>
    </cfRule>
  </conditionalFormatting>
  <conditionalFormatting sqref="I9 I13 I17 I21 I25 I29 I33 I37 I41 I45 I49 I53 I57 I61 I65 I69 O40">
    <cfRule type="expression" priority="11" dxfId="7" stopIfTrue="1">
      <formula>$N$2="CU"</formula>
    </cfRule>
  </conditionalFormatting>
  <dataValidations count="1">
    <dataValidation type="list" allowBlank="1" showInputMessage="1" sqref="H9 N55 L63 L15 H25 J67 N23 H17 H41 H21 H45 L31 H53 H33 H37 H57 H61 L47 H69 J51 J43 J35 J27 J19 J59 J11">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158"/>
  <sheetViews>
    <sheetView showGridLines="0" workbookViewId="0" topLeftCell="A1">
      <selection activeCell="L9" sqref="L9"/>
    </sheetView>
  </sheetViews>
  <sheetFormatPr defaultColWidth="9.00390625" defaultRowHeight="16.5"/>
  <cols>
    <col min="1" max="1" width="2.375" style="2" customWidth="1"/>
    <col min="2" max="3" width="2.75390625" style="2" customWidth="1"/>
    <col min="4" max="4" width="0.6171875" style="2" customWidth="1"/>
    <col min="5" max="5" width="7.50390625" style="2" customWidth="1"/>
    <col min="6" max="6" width="13.625" style="2" customWidth="1"/>
    <col min="7" max="7" width="1.00390625" style="2" customWidth="1"/>
    <col min="8" max="8" width="4.875" style="2" customWidth="1"/>
    <col min="9" max="9" width="0.6171875" style="3" customWidth="1"/>
    <col min="10" max="10" width="7.625" style="2" customWidth="1"/>
    <col min="11" max="11" width="7.625" style="3" customWidth="1"/>
    <col min="12" max="12" width="7.625" style="2" customWidth="1"/>
    <col min="13" max="13" width="7.625" style="4" customWidth="1"/>
    <col min="14" max="14" width="7.625" style="2" customWidth="1"/>
    <col min="15" max="15" width="7.625" style="3" customWidth="1"/>
    <col min="16" max="16" width="7.625" style="2" customWidth="1"/>
    <col min="17" max="17" width="0.875" style="4" customWidth="1"/>
    <col min="18" max="18" width="0" style="2" hidden="1" customWidth="1"/>
    <col min="19" max="19" width="7.625" style="2" customWidth="1"/>
    <col min="20" max="20" width="8.00390625" style="2" hidden="1" customWidth="1"/>
    <col min="21" max="16384" width="9.00390625" style="2" customWidth="1"/>
  </cols>
  <sheetData>
    <row r="1" ht="20.25" customHeight="1">
      <c r="A1" s="109" t="s">
        <v>71</v>
      </c>
    </row>
    <row r="2" spans="1:17" s="114" customFormat="1" ht="12.75" customHeight="1">
      <c r="A2" s="5" t="str">
        <f>'[5]Week SetUp'!$A$6</f>
        <v>99年宏凱盃</v>
      </c>
      <c r="B2" s="5"/>
      <c r="C2" s="5"/>
      <c r="D2" s="5"/>
      <c r="E2" s="5"/>
      <c r="F2" s="5"/>
      <c r="G2" s="5"/>
      <c r="H2" s="5"/>
      <c r="I2" s="110"/>
      <c r="J2" s="111"/>
      <c r="K2" s="110"/>
      <c r="L2" s="111"/>
      <c r="M2" s="110"/>
      <c r="N2" s="110" t="s">
        <v>1</v>
      </c>
      <c r="O2" s="110"/>
      <c r="P2" s="112"/>
      <c r="Q2" s="113"/>
    </row>
    <row r="3" spans="1:17" s="118" customFormat="1" ht="12.75" customHeight="1">
      <c r="A3" s="14" t="str">
        <f>'[5]Week SetUp'!$A$8</f>
        <v>全國壯年網球排名錦標賽</v>
      </c>
      <c r="B3" s="115"/>
      <c r="C3" s="116"/>
      <c r="D3" s="116"/>
      <c r="E3" s="116"/>
      <c r="F3" s="116"/>
      <c r="G3" s="116"/>
      <c r="H3" s="116"/>
      <c r="I3" s="117"/>
      <c r="J3" s="111"/>
      <c r="K3" s="117"/>
      <c r="L3" s="111"/>
      <c r="M3" s="117"/>
      <c r="N3" s="116"/>
      <c r="O3" s="117"/>
      <c r="P3" s="116"/>
      <c r="Q3" s="117"/>
    </row>
    <row r="4" spans="1:17" s="24" customFormat="1" ht="11.25" customHeight="1">
      <c r="A4" s="19" t="s">
        <v>2</v>
      </c>
      <c r="B4" s="19"/>
      <c r="C4" s="19"/>
      <c r="D4" s="19"/>
      <c r="E4" s="20"/>
      <c r="F4" s="19" t="s">
        <v>3</v>
      </c>
      <c r="G4" s="20"/>
      <c r="H4" s="19"/>
      <c r="I4" s="21"/>
      <c r="J4" s="19"/>
      <c r="K4" s="22"/>
      <c r="L4" s="19"/>
      <c r="M4" s="22"/>
      <c r="N4" s="19"/>
      <c r="O4" s="21"/>
      <c r="P4" s="20"/>
      <c r="Q4" s="23" t="s">
        <v>4</v>
      </c>
    </row>
    <row r="5" spans="1:17" s="32" customFormat="1" ht="11.25" customHeight="1" thickBot="1">
      <c r="A5" s="25" t="str">
        <f>'[5]Week SetUp'!$A$10</f>
        <v>2010/11/13-15</v>
      </c>
      <c r="B5" s="25"/>
      <c r="C5" s="25"/>
      <c r="D5" s="26"/>
      <c r="E5" s="26"/>
      <c r="F5" s="26" t="str">
        <f>'[5]Week SetUp'!$C$10</f>
        <v>台中市</v>
      </c>
      <c r="G5" s="27"/>
      <c r="H5" s="26"/>
      <c r="I5" s="28"/>
      <c r="J5" s="29"/>
      <c r="K5" s="28"/>
      <c r="L5" s="30"/>
      <c r="M5" s="28"/>
      <c r="N5" s="26"/>
      <c r="O5" s="28"/>
      <c r="P5" s="26"/>
      <c r="Q5" s="31" t="str">
        <f>'[5]Week SetUp'!$E$10</f>
        <v>王正松</v>
      </c>
    </row>
    <row r="6" spans="1:17" s="37" customFormat="1" ht="9.75">
      <c r="A6" s="33"/>
      <c r="B6" s="34" t="s">
        <v>5</v>
      </c>
      <c r="C6" s="34" t="s">
        <v>6</v>
      </c>
      <c r="D6" s="34"/>
      <c r="E6" s="35" t="s">
        <v>7</v>
      </c>
      <c r="F6" s="35"/>
      <c r="G6" s="20"/>
      <c r="H6" s="35"/>
      <c r="I6" s="36"/>
      <c r="J6" s="34" t="s">
        <v>8</v>
      </c>
      <c r="K6" s="36"/>
      <c r="L6" s="34" t="s">
        <v>24</v>
      </c>
      <c r="M6" s="36"/>
      <c r="N6" s="34" t="s">
        <v>9</v>
      </c>
      <c r="O6" s="36"/>
      <c r="P6" s="34" t="s">
        <v>10</v>
      </c>
      <c r="Q6" s="22"/>
    </row>
    <row r="7" spans="1:17" s="37" customFormat="1" ht="5.25" customHeight="1" thickBot="1">
      <c r="A7" s="38"/>
      <c r="B7" s="39"/>
      <c r="C7" s="40"/>
      <c r="D7" s="39"/>
      <c r="E7" s="41"/>
      <c r="F7" s="41"/>
      <c r="G7" s="42"/>
      <c r="H7" s="41"/>
      <c r="I7" s="43"/>
      <c r="J7" s="39"/>
      <c r="K7" s="43"/>
      <c r="L7" s="39"/>
      <c r="M7" s="43"/>
      <c r="N7" s="39"/>
      <c r="O7" s="43"/>
      <c r="P7" s="39"/>
      <c r="Q7" s="44"/>
    </row>
    <row r="8" spans="1:20" s="57" customFormat="1" ht="12.75" customHeight="1">
      <c r="A8" s="45">
        <v>1</v>
      </c>
      <c r="B8" s="46" t="s">
        <v>12</v>
      </c>
      <c r="C8" s="46">
        <f>IF($D8="","",VLOOKUP($D8,'[5]男單 Prep'!$A$7:$P$36,16))</f>
        <v>1</v>
      </c>
      <c r="D8" s="47">
        <v>1</v>
      </c>
      <c r="E8" s="48" t="str">
        <f>UPPER(IF($D8="","",VLOOKUP($D8,'[5]男單 Prep'!$A$7:$P$36,2)))</f>
        <v>王昭輝</v>
      </c>
      <c r="F8" s="46"/>
      <c r="G8" s="46"/>
      <c r="H8" s="46" t="str">
        <f>IF($D8="","",VLOOKUP($D8,'[5]男單 Prep'!$A$7:$P$36,4))</f>
        <v>高雄市</v>
      </c>
      <c r="I8" s="50"/>
      <c r="J8" s="51"/>
      <c r="K8" s="51"/>
      <c r="L8" s="51"/>
      <c r="M8" s="185" t="s">
        <v>339</v>
      </c>
      <c r="O8" s="53"/>
      <c r="P8" s="54"/>
      <c r="Q8" s="55"/>
      <c r="R8" s="56"/>
      <c r="T8" s="58" t="e">
        <f>#REF!</f>
        <v>#REF!</v>
      </c>
    </row>
    <row r="9" spans="1:20" s="57" customFormat="1" ht="12.75" customHeight="1">
      <c r="A9" s="45"/>
      <c r="B9" s="59"/>
      <c r="C9" s="59"/>
      <c r="D9" s="59"/>
      <c r="E9" s="60"/>
      <c r="F9" s="280" t="s">
        <v>341</v>
      </c>
      <c r="G9" s="280"/>
      <c r="H9" s="61" t="s">
        <v>13</v>
      </c>
      <c r="I9" s="119"/>
      <c r="J9" s="63">
        <f>UPPER(IF(OR(I9="a",I9="as"),E8,IF(OR(I9="b",I9="bs"),E10,)))</f>
      </c>
      <c r="K9" s="63"/>
      <c r="L9" s="51"/>
      <c r="M9" s="70" t="s">
        <v>340</v>
      </c>
      <c r="N9" s="52"/>
      <c r="O9" s="53"/>
      <c r="P9" s="54"/>
      <c r="Q9" s="55"/>
      <c r="R9" s="56"/>
      <c r="T9" s="64" t="e">
        <f>#REF!</f>
        <v>#REF!</v>
      </c>
    </row>
    <row r="10" spans="1:20" s="57" customFormat="1" ht="12.75" customHeight="1">
      <c r="A10" s="45">
        <v>2</v>
      </c>
      <c r="B10" s="46"/>
      <c r="C10" s="46">
        <f>IF($D10="","",VLOOKUP($D10,'[5]男單 Prep'!$A$7:$P$36,16))</f>
        <v>12</v>
      </c>
      <c r="D10" s="47">
        <v>11</v>
      </c>
      <c r="E10" s="48" t="str">
        <f>UPPER(IF($D10="","",VLOOKUP($D10,'[5]男單 Prep'!$A$7:$P$36,2)))</f>
        <v>陳永欣</v>
      </c>
      <c r="F10" s="46"/>
      <c r="G10" s="46"/>
      <c r="H10" s="46" t="str">
        <f>IF($D10="","",VLOOKUP($D10,'[5]男單 Prep'!$A$7:$P$36,4))</f>
        <v>台南縣</v>
      </c>
      <c r="I10" s="66"/>
      <c r="J10" s="67"/>
      <c r="K10" s="68"/>
      <c r="L10" s="51"/>
      <c r="M10" s="51"/>
      <c r="N10" s="52"/>
      <c r="O10" s="53"/>
      <c r="P10" s="54"/>
      <c r="Q10" s="55"/>
      <c r="R10" s="56"/>
      <c r="T10" s="64" t="e">
        <f>#REF!</f>
        <v>#REF!</v>
      </c>
    </row>
    <row r="11" spans="1:20" s="57" customFormat="1" ht="6.75" customHeight="1">
      <c r="A11" s="45"/>
      <c r="B11" s="59"/>
      <c r="C11" s="59"/>
      <c r="D11" s="69"/>
      <c r="E11" s="60"/>
      <c r="F11" s="51"/>
      <c r="G11" s="70"/>
      <c r="H11" s="51"/>
      <c r="I11" s="71"/>
      <c r="J11" s="282" t="s">
        <v>357</v>
      </c>
      <c r="K11" s="283"/>
      <c r="L11" s="63">
        <f>UPPER(IF(OR(K11="a",K11="as"),J9,IF(OR(K11="b",K11="bs"),J13,)))</f>
      </c>
      <c r="M11" s="72"/>
      <c r="N11" s="73"/>
      <c r="O11" s="73"/>
      <c r="P11" s="54"/>
      <c r="Q11" s="55"/>
      <c r="R11" s="56"/>
      <c r="T11" s="64" t="e">
        <f>#REF!</f>
        <v>#REF!</v>
      </c>
    </row>
    <row r="12" spans="1:20" s="57" customFormat="1" ht="12.75" customHeight="1">
      <c r="A12" s="45">
        <v>3</v>
      </c>
      <c r="B12" s="46"/>
      <c r="C12" s="46"/>
      <c r="D12" s="47">
        <v>23</v>
      </c>
      <c r="E12" s="48" t="str">
        <f>UPPER(IF($D12="","",VLOOKUP($D12,'[5]男單 Prep'!$A$7:$P$36,2)))</f>
        <v>邱深江</v>
      </c>
      <c r="F12" s="46"/>
      <c r="G12" s="46"/>
      <c r="H12" s="46" t="str">
        <f>IF($D12="","",VLOOKUP($D12,'[5]男單 Prep'!$A$7:$P$36,4))</f>
        <v>台北市</v>
      </c>
      <c r="I12" s="50"/>
      <c r="J12" s="282"/>
      <c r="K12" s="283"/>
      <c r="L12" s="125"/>
      <c r="M12" s="74"/>
      <c r="N12" s="73"/>
      <c r="O12" s="73"/>
      <c r="P12" s="54"/>
      <c r="Q12" s="55"/>
      <c r="R12" s="56"/>
      <c r="T12" s="64" t="e">
        <f>#REF!</f>
        <v>#REF!</v>
      </c>
    </row>
    <row r="13" spans="1:20" s="57" customFormat="1" ht="12.75" customHeight="1">
      <c r="A13" s="45" t="s">
        <v>72</v>
      </c>
      <c r="B13" s="46"/>
      <c r="C13" s="46"/>
      <c r="D13" s="47"/>
      <c r="E13" s="48" t="s">
        <v>73</v>
      </c>
      <c r="F13" s="65" t="s">
        <v>342</v>
      </c>
      <c r="G13" s="77"/>
      <c r="H13" s="77" t="s">
        <v>74</v>
      </c>
      <c r="I13" s="119"/>
      <c r="J13" s="63">
        <f>UPPER(IF(OR(I13="a",I13="as"),E12,IF(OR(I13="b",I13="bs"),E14,)))</f>
      </c>
      <c r="K13" s="78"/>
      <c r="L13" s="79"/>
      <c r="M13" s="80"/>
      <c r="N13" s="73"/>
      <c r="O13" s="73"/>
      <c r="P13" s="54"/>
      <c r="Q13" s="55"/>
      <c r="R13" s="56"/>
      <c r="T13" s="64" t="e">
        <f>#REF!</f>
        <v>#REF!</v>
      </c>
    </row>
    <row r="14" spans="1:20" s="57" customFormat="1" ht="12.75" customHeight="1">
      <c r="A14" s="45">
        <v>4</v>
      </c>
      <c r="B14" s="46"/>
      <c r="C14" s="46"/>
      <c r="D14" s="47">
        <v>28</v>
      </c>
      <c r="E14" s="48" t="str">
        <f>UPPER(IF($D14="","",VLOOKUP($D14,'[5]男單 Prep'!$A$7:$P$36,2)))</f>
        <v>江上進</v>
      </c>
      <c r="F14" s="65" t="s">
        <v>306</v>
      </c>
      <c r="G14" s="131"/>
      <c r="H14" s="46" t="str">
        <f>IF($D14="","",VLOOKUP($D14,'[5]男單 Prep'!$A$7:$P$36,4))</f>
        <v>台中市</v>
      </c>
      <c r="I14" s="66"/>
      <c r="J14" s="67"/>
      <c r="K14" s="51"/>
      <c r="L14" s="79"/>
      <c r="M14" s="80"/>
      <c r="N14" s="73"/>
      <c r="O14" s="73"/>
      <c r="P14" s="54"/>
      <c r="Q14" s="55"/>
      <c r="R14" s="56"/>
      <c r="T14" s="64" t="e">
        <f>#REF!</f>
        <v>#REF!</v>
      </c>
    </row>
    <row r="15" spans="1:20" s="57" customFormat="1" ht="6.75" customHeight="1">
      <c r="A15" s="45"/>
      <c r="B15" s="59"/>
      <c r="C15" s="59"/>
      <c r="D15" s="69"/>
      <c r="E15" s="60"/>
      <c r="F15" s="51"/>
      <c r="G15" s="70"/>
      <c r="H15" s="51"/>
      <c r="I15" s="71"/>
      <c r="J15" s="51"/>
      <c r="K15" s="51"/>
      <c r="L15" s="282" t="s">
        <v>365</v>
      </c>
      <c r="M15" s="283"/>
      <c r="N15" s="63">
        <f>UPPER(IF(OR(M15="a",M15="as"),L11,IF(OR(M15="b",M15="bs"),L19,)))</f>
      </c>
      <c r="O15" s="72"/>
      <c r="P15" s="54"/>
      <c r="Q15" s="55"/>
      <c r="R15" s="56"/>
      <c r="T15" s="64" t="e">
        <f>#REF!</f>
        <v>#REF!</v>
      </c>
    </row>
    <row r="16" spans="1:20" s="57" customFormat="1" ht="12.75" customHeight="1">
      <c r="A16" s="45">
        <v>5</v>
      </c>
      <c r="B16" s="46"/>
      <c r="C16" s="46">
        <f>IF($D16="","",VLOOKUP($D16,'[5]男單 Prep'!$A$7:$P$36,16))</f>
        <v>14</v>
      </c>
      <c r="D16" s="47">
        <v>14</v>
      </c>
      <c r="E16" s="48" t="str">
        <f>UPPER(IF($D16="","",VLOOKUP($D16,'[5]男單 Prep'!$A$7:$P$36,2)))</f>
        <v>陳欣榮</v>
      </c>
      <c r="F16" s="46"/>
      <c r="G16" s="46"/>
      <c r="H16" s="46" t="str">
        <f>IF($D16="","",VLOOKUP($D16,'[5]男單 Prep'!$A$7:$P$36,4))</f>
        <v>台南縣</v>
      </c>
      <c r="I16" s="50"/>
      <c r="J16" s="51"/>
      <c r="K16" s="51"/>
      <c r="L16" s="282"/>
      <c r="M16" s="283"/>
      <c r="N16" s="67"/>
      <c r="O16" s="120"/>
      <c r="P16" s="52"/>
      <c r="Q16" s="53"/>
      <c r="R16" s="56"/>
      <c r="T16" s="64" t="e">
        <f>#REF!</f>
        <v>#REF!</v>
      </c>
    </row>
    <row r="17" spans="1:20" s="57" customFormat="1" ht="12.75" customHeight="1" thickBot="1">
      <c r="A17" s="45"/>
      <c r="B17" s="59"/>
      <c r="C17" s="59"/>
      <c r="D17" s="69"/>
      <c r="E17" s="60"/>
      <c r="F17" s="280" t="s">
        <v>343</v>
      </c>
      <c r="G17" s="280"/>
      <c r="H17" s="61" t="s">
        <v>13</v>
      </c>
      <c r="I17" s="119"/>
      <c r="J17" s="63">
        <f>UPPER(IF(OR(I17="a",I17="as"),E16,IF(OR(I17="b",I17="bs"),E18,)))</f>
      </c>
      <c r="K17" s="63"/>
      <c r="L17" s="51"/>
      <c r="M17" s="80"/>
      <c r="N17" s="101"/>
      <c r="O17" s="120"/>
      <c r="P17" s="52"/>
      <c r="Q17" s="53"/>
      <c r="R17" s="56"/>
      <c r="T17" s="84" t="e">
        <f>#REF!</f>
        <v>#REF!</v>
      </c>
    </row>
    <row r="18" spans="1:18" s="57" customFormat="1" ht="12.75" customHeight="1">
      <c r="A18" s="45">
        <v>6</v>
      </c>
      <c r="B18" s="46"/>
      <c r="C18" s="46">
        <f>IF($D18="","",VLOOKUP($D18,'[5]男單 Prep'!$A$7:$P$36,16))</f>
      </c>
      <c r="D18" s="47"/>
      <c r="E18" s="48" t="s">
        <v>75</v>
      </c>
      <c r="F18" s="46"/>
      <c r="G18" s="46"/>
      <c r="H18" s="46" t="s">
        <v>76</v>
      </c>
      <c r="I18" s="66"/>
      <c r="J18" s="67"/>
      <c r="K18" s="68"/>
      <c r="L18" s="51"/>
      <c r="M18" s="80"/>
      <c r="N18" s="101"/>
      <c r="O18" s="120"/>
      <c r="P18" s="52"/>
      <c r="Q18" s="53"/>
      <c r="R18" s="56"/>
    </row>
    <row r="19" spans="1:18" s="57" customFormat="1" ht="6.75" customHeight="1">
      <c r="A19" s="45"/>
      <c r="B19" s="59"/>
      <c r="C19" s="59"/>
      <c r="D19" s="69"/>
      <c r="E19" s="60"/>
      <c r="F19" s="51"/>
      <c r="G19" s="70"/>
      <c r="H19" s="51"/>
      <c r="I19" s="71"/>
      <c r="J19" s="282" t="s">
        <v>358</v>
      </c>
      <c r="K19" s="283"/>
      <c r="L19" s="63">
        <f>UPPER(IF(OR(K19="a",K19="as"),J17,IF(OR(K19="b",K19="bs"),J21,)))</f>
      </c>
      <c r="M19" s="85"/>
      <c r="N19" s="101"/>
      <c r="O19" s="120"/>
      <c r="P19" s="52"/>
      <c r="Q19" s="53"/>
      <c r="R19" s="56"/>
    </row>
    <row r="20" spans="1:18" s="57" customFormat="1" ht="12.75" customHeight="1">
      <c r="A20" s="45">
        <v>7</v>
      </c>
      <c r="B20" s="46"/>
      <c r="C20" s="46"/>
      <c r="D20" s="47">
        <v>29</v>
      </c>
      <c r="E20" s="48" t="str">
        <f>UPPER(IF($D20="","",VLOOKUP($D20,'[5]男單 Prep'!$A$7:$P$36,2)))</f>
        <v>楊鴻輝</v>
      </c>
      <c r="F20" s="46"/>
      <c r="G20" s="46"/>
      <c r="H20" s="46" t="str">
        <f>IF($D20="","",VLOOKUP($D20,'[5]男單 Prep'!$A$7:$P$36,4))</f>
        <v>高雄市</v>
      </c>
      <c r="I20" s="50"/>
      <c r="J20" s="282"/>
      <c r="K20" s="283"/>
      <c r="L20" s="67"/>
      <c r="M20" s="73"/>
      <c r="N20" s="101"/>
      <c r="O20" s="120"/>
      <c r="P20" s="52"/>
      <c r="Q20" s="53"/>
      <c r="R20" s="56"/>
    </row>
    <row r="21" spans="1:18" s="57" customFormat="1" ht="12.75" customHeight="1">
      <c r="A21" s="45"/>
      <c r="B21" s="59"/>
      <c r="C21" s="59"/>
      <c r="D21" s="59"/>
      <c r="E21" s="60"/>
      <c r="F21" s="280" t="s">
        <v>344</v>
      </c>
      <c r="G21" s="280"/>
      <c r="H21" s="61" t="s">
        <v>13</v>
      </c>
      <c r="I21" s="119"/>
      <c r="J21" s="63">
        <f>UPPER(IF(OR(I21="a",I21="as"),E20,IF(OR(I21="b",I21="bs"),E22,)))</f>
      </c>
      <c r="K21" s="78"/>
      <c r="L21" s="79"/>
      <c r="M21" s="73"/>
      <c r="N21" s="101"/>
      <c r="O21" s="120"/>
      <c r="P21" s="52"/>
      <c r="Q21" s="53"/>
      <c r="R21" s="56"/>
    </row>
    <row r="22" spans="1:18" s="57" customFormat="1" ht="12.75" customHeight="1">
      <c r="A22" s="45">
        <v>8</v>
      </c>
      <c r="B22" s="46" t="s">
        <v>77</v>
      </c>
      <c r="C22" s="46">
        <f>IF($D22="","",VLOOKUP($D22,'[5]男單 Prep'!$A$7:$P$36,16))</f>
        <v>6</v>
      </c>
      <c r="D22" s="47">
        <v>6</v>
      </c>
      <c r="E22" s="48" t="str">
        <f>UPPER(IF($D22="","",VLOOKUP($D22,'[5]男單 Prep'!$A$7:$P$36,2)))</f>
        <v>葉為</v>
      </c>
      <c r="F22" s="46"/>
      <c r="G22" s="46"/>
      <c r="H22" s="46" t="str">
        <f>IF($D22="","",VLOOKUP($D22,'[5]男單 Prep'!$A$7:$P$36,4))</f>
        <v>彰化縣</v>
      </c>
      <c r="I22" s="66"/>
      <c r="J22" s="67"/>
      <c r="K22" s="51"/>
      <c r="L22" s="79"/>
      <c r="M22" s="73"/>
      <c r="N22" s="101"/>
      <c r="O22" s="120"/>
      <c r="P22" s="52"/>
      <c r="Q22" s="53"/>
      <c r="R22" s="56"/>
    </row>
    <row r="23" spans="1:18" s="57" customFormat="1" ht="6.75" customHeight="1">
      <c r="A23" s="45"/>
      <c r="B23" s="59"/>
      <c r="C23" s="59"/>
      <c r="D23" s="59"/>
      <c r="E23" s="60"/>
      <c r="F23" s="51"/>
      <c r="G23" s="70"/>
      <c r="H23" s="51"/>
      <c r="I23" s="71"/>
      <c r="J23" s="51"/>
      <c r="K23" s="51"/>
      <c r="L23" s="79"/>
      <c r="M23" s="88"/>
      <c r="N23" s="282" t="s">
        <v>369</v>
      </c>
      <c r="O23" s="283"/>
      <c r="P23" s="63">
        <f>UPPER(IF(OR(O23="a",O23="as"),N15,IF(OR(O23="b",O23="bs"),N31,)))</f>
      </c>
      <c r="Q23" s="121"/>
      <c r="R23" s="56"/>
    </row>
    <row r="24" spans="1:18" s="57" customFormat="1" ht="12.75" customHeight="1">
      <c r="A24" s="45">
        <v>9</v>
      </c>
      <c r="B24" s="46" t="s">
        <v>78</v>
      </c>
      <c r="C24" s="46">
        <f>IF($D24="","",VLOOKUP($D24,'[5]男單 Prep'!$A$7:$P$36,16))</f>
        <v>3</v>
      </c>
      <c r="D24" s="47">
        <v>3</v>
      </c>
      <c r="E24" s="48" t="str">
        <f>UPPER(IF($D24="","",VLOOKUP($D24,'[5]男單 Prep'!$A$7:$P$36,2)))</f>
        <v>葉錦德</v>
      </c>
      <c r="F24" s="46"/>
      <c r="G24" s="46"/>
      <c r="H24" s="46" t="str">
        <f>IF($D24="","",VLOOKUP($D24,'[5]男單 Prep'!$A$7:$P$36,4))</f>
        <v>高雄市</v>
      </c>
      <c r="I24" s="50"/>
      <c r="J24" s="51"/>
      <c r="K24" s="51"/>
      <c r="L24" s="51"/>
      <c r="M24" s="73"/>
      <c r="N24" s="282"/>
      <c r="O24" s="283"/>
      <c r="P24" s="67"/>
      <c r="Q24" s="120"/>
      <c r="R24" s="56"/>
    </row>
    <row r="25" spans="1:18" s="57" customFormat="1" ht="12.75" customHeight="1">
      <c r="A25" s="45"/>
      <c r="B25" s="59"/>
      <c r="C25" s="59"/>
      <c r="D25" s="59"/>
      <c r="E25" s="60"/>
      <c r="F25" s="280" t="s">
        <v>345</v>
      </c>
      <c r="G25" s="280"/>
      <c r="H25" s="61" t="s">
        <v>13</v>
      </c>
      <c r="I25" s="119"/>
      <c r="J25" s="63">
        <f>UPPER(IF(OR(I25="a",I25="as"),E24,IF(OR(I25="b",I25="bs"),E26,)))</f>
      </c>
      <c r="K25" s="63"/>
      <c r="L25" s="51"/>
      <c r="M25" s="73"/>
      <c r="N25" s="52"/>
      <c r="O25" s="120"/>
      <c r="P25" s="52"/>
      <c r="Q25" s="120"/>
      <c r="R25" s="56"/>
    </row>
    <row r="26" spans="1:18" s="57" customFormat="1" ht="12.75" customHeight="1">
      <c r="A26" s="45">
        <v>10</v>
      </c>
      <c r="B26" s="46"/>
      <c r="C26" s="46">
        <f>IF($D26="","",VLOOKUP($D26,'[5]男單 Prep'!$A$7:$P$36,16))</f>
        <v>14</v>
      </c>
      <c r="D26" s="47">
        <v>13</v>
      </c>
      <c r="E26" s="48" t="str">
        <f>UPPER(IF($D26="","",VLOOKUP($D26,'[5]男單 Prep'!$A$7:$P$36,2)))</f>
        <v>陳禮城</v>
      </c>
      <c r="F26" s="46"/>
      <c r="G26" s="46"/>
      <c r="H26" s="46" t="str">
        <f>IF($D26="","",VLOOKUP($D26,'[5]男單 Prep'!$A$7:$P$36,4))</f>
        <v>台北縣</v>
      </c>
      <c r="I26" s="66"/>
      <c r="J26" s="67"/>
      <c r="K26" s="68"/>
      <c r="L26" s="51"/>
      <c r="M26" s="73"/>
      <c r="N26" s="52"/>
      <c r="O26" s="120"/>
      <c r="P26" s="52"/>
      <c r="Q26" s="120"/>
      <c r="R26" s="56"/>
    </row>
    <row r="27" spans="1:18" s="57" customFormat="1" ht="6.75" customHeight="1">
      <c r="A27" s="45"/>
      <c r="B27" s="59"/>
      <c r="C27" s="59"/>
      <c r="D27" s="69"/>
      <c r="E27" s="60"/>
      <c r="F27" s="51"/>
      <c r="G27" s="70"/>
      <c r="H27" s="51"/>
      <c r="I27" s="71"/>
      <c r="J27" s="282" t="s">
        <v>359</v>
      </c>
      <c r="K27" s="283"/>
      <c r="L27" s="63">
        <f>UPPER(IF(OR(K27="a",K27="as"),J25,IF(OR(K27="b",K27="bs"),J29,)))</f>
      </c>
      <c r="M27" s="72"/>
      <c r="N27" s="52"/>
      <c r="O27" s="120"/>
      <c r="P27" s="52"/>
      <c r="Q27" s="120"/>
      <c r="R27" s="56"/>
    </row>
    <row r="28" spans="1:18" s="57" customFormat="1" ht="12.75" customHeight="1">
      <c r="A28" s="45">
        <v>11</v>
      </c>
      <c r="B28" s="46"/>
      <c r="C28" s="46"/>
      <c r="D28" s="47">
        <v>27</v>
      </c>
      <c r="E28" s="48" t="str">
        <f>UPPER(IF($D28="","",VLOOKUP($D28,'[5]男單 Prep'!$A$7:$P$36,2)))</f>
        <v>陳翰璋</v>
      </c>
      <c r="F28" s="46"/>
      <c r="G28" s="46"/>
      <c r="H28" s="46" t="str">
        <f>IF($D28="","",VLOOKUP($D28,'[5]男單 Prep'!$A$7:$P$36,4))</f>
        <v>台北市</v>
      </c>
      <c r="I28" s="50"/>
      <c r="J28" s="282"/>
      <c r="K28" s="283"/>
      <c r="L28" s="67"/>
      <c r="M28" s="74"/>
      <c r="N28" s="52"/>
      <c r="O28" s="120"/>
      <c r="P28" s="52"/>
      <c r="Q28" s="120"/>
      <c r="R28" s="56"/>
    </row>
    <row r="29" spans="1:18" s="57" customFormat="1" ht="12.75" customHeight="1">
      <c r="A29" s="45" t="s">
        <v>79</v>
      </c>
      <c r="B29" s="46"/>
      <c r="C29" s="46"/>
      <c r="D29" s="47">
        <v>32</v>
      </c>
      <c r="E29" s="48" t="s">
        <v>80</v>
      </c>
      <c r="F29" s="65" t="s">
        <v>311</v>
      </c>
      <c r="G29" s="91"/>
      <c r="H29" s="92" t="s">
        <v>76</v>
      </c>
      <c r="I29" s="119"/>
      <c r="J29" s="63">
        <f>UPPER(IF(OR(I29="a",I29="as"),E28,IF(OR(I29="b",I29="bs"),E30,)))</f>
      </c>
      <c r="K29" s="78"/>
      <c r="L29" s="79"/>
      <c r="M29" s="80"/>
      <c r="N29" s="52"/>
      <c r="O29" s="120"/>
      <c r="P29" s="52"/>
      <c r="Q29" s="120"/>
      <c r="R29" s="56"/>
    </row>
    <row r="30" spans="1:18" s="57" customFormat="1" ht="12.75" customHeight="1">
      <c r="A30" s="45">
        <v>12</v>
      </c>
      <c r="B30" s="46"/>
      <c r="C30" s="46"/>
      <c r="D30" s="47">
        <v>18</v>
      </c>
      <c r="E30" s="48" t="str">
        <f>UPPER(IF($D30="","",VLOOKUP($D30,'[5]男單 Prep'!$A$7:$P$36,2)))</f>
        <v>沈瑞榮</v>
      </c>
      <c r="F30" s="65" t="s">
        <v>346</v>
      </c>
      <c r="G30" s="46"/>
      <c r="H30" s="46" t="str">
        <f>IF($D30="","",VLOOKUP($D30,'[5]男單 Prep'!$A$7:$P$36,4))</f>
        <v>台東縣</v>
      </c>
      <c r="I30" s="66"/>
      <c r="J30" s="67"/>
      <c r="K30" s="51"/>
      <c r="L30" s="79"/>
      <c r="M30" s="80"/>
      <c r="N30" s="52"/>
      <c r="O30" s="120"/>
      <c r="P30" s="52"/>
      <c r="Q30" s="120"/>
      <c r="R30" s="56"/>
    </row>
    <row r="31" spans="1:18" s="57" customFormat="1" ht="6.75" customHeight="1">
      <c r="A31" s="45"/>
      <c r="B31" s="59"/>
      <c r="C31" s="59"/>
      <c r="D31" s="69"/>
      <c r="E31" s="60"/>
      <c r="F31" s="51"/>
      <c r="G31" s="70"/>
      <c r="H31" s="51"/>
      <c r="I31" s="71"/>
      <c r="J31" s="51"/>
      <c r="K31" s="51"/>
      <c r="L31" s="282" t="s">
        <v>366</v>
      </c>
      <c r="M31" s="283"/>
      <c r="N31" s="63">
        <f>UPPER(IF(OR(M31="a",M31="as"),L27,IF(OR(M31="b",M31="bs"),L35,)))</f>
      </c>
      <c r="O31" s="122"/>
      <c r="P31" s="52"/>
      <c r="Q31" s="120"/>
      <c r="R31" s="56"/>
    </row>
    <row r="32" spans="1:18" s="57" customFormat="1" ht="12.75" customHeight="1">
      <c r="A32" s="45">
        <v>13</v>
      </c>
      <c r="B32" s="46"/>
      <c r="C32" s="46"/>
      <c r="D32" s="47">
        <v>21</v>
      </c>
      <c r="E32" s="48" t="str">
        <f>UPPER(IF($D32="","",VLOOKUP($D32,'[5]男單 Prep'!$A$7:$P$36,2)))</f>
        <v>吳崇楨</v>
      </c>
      <c r="F32" s="46"/>
      <c r="G32" s="46"/>
      <c r="H32" s="46" t="str">
        <f>IF($D32="","",VLOOKUP($D32,'[5]男單 Prep'!$A$7:$P$36,4))</f>
        <v>桃園縣</v>
      </c>
      <c r="I32" s="50"/>
      <c r="J32" s="51"/>
      <c r="K32" s="51"/>
      <c r="L32" s="282"/>
      <c r="M32" s="283"/>
      <c r="N32" s="67"/>
      <c r="O32" s="123"/>
      <c r="P32" s="52"/>
      <c r="Q32" s="120"/>
      <c r="R32" s="56"/>
    </row>
    <row r="33" spans="1:18" s="57" customFormat="1" ht="12.75" customHeight="1">
      <c r="A33" s="45"/>
      <c r="B33" s="59"/>
      <c r="C33" s="59"/>
      <c r="D33" s="69"/>
      <c r="E33" s="60"/>
      <c r="F33" s="280" t="s">
        <v>347</v>
      </c>
      <c r="G33" s="280"/>
      <c r="H33" s="61" t="s">
        <v>13</v>
      </c>
      <c r="I33" s="119"/>
      <c r="J33" s="63">
        <f>UPPER(IF(OR(I33="a",I33="as"),E32,IF(OR(I33="b",I33="bs"),E34,)))</f>
      </c>
      <c r="K33" s="63"/>
      <c r="L33" s="51"/>
      <c r="M33" s="80"/>
      <c r="N33" s="101"/>
      <c r="O33" s="123"/>
      <c r="P33" s="52"/>
      <c r="Q33" s="120"/>
      <c r="R33" s="56"/>
    </row>
    <row r="34" spans="1:18" s="57" customFormat="1" ht="12.75" customHeight="1">
      <c r="A34" s="45">
        <v>14</v>
      </c>
      <c r="B34" s="46"/>
      <c r="C34" s="46"/>
      <c r="D34" s="47">
        <v>30</v>
      </c>
      <c r="E34" s="48" t="str">
        <f>UPPER(IF($D34="","",VLOOKUP($D34,'[5]男單 Prep'!$A$7:$P$36,2)))</f>
        <v>葉展雄</v>
      </c>
      <c r="F34" s="46"/>
      <c r="G34" s="46"/>
      <c r="H34" s="46" t="str">
        <f>IF($D34="","",VLOOKUP($D34,'[5]男單 Prep'!$A$7:$P$36,4))</f>
        <v>嘉義市</v>
      </c>
      <c r="I34" s="66"/>
      <c r="J34" s="67"/>
      <c r="K34" s="68"/>
      <c r="L34" s="51"/>
      <c r="M34" s="80"/>
      <c r="N34" s="101"/>
      <c r="O34" s="123"/>
      <c r="P34" s="52"/>
      <c r="Q34" s="120"/>
      <c r="R34" s="56"/>
    </row>
    <row r="35" spans="1:18" s="57" customFormat="1" ht="6.75" customHeight="1">
      <c r="A35" s="45"/>
      <c r="B35" s="59"/>
      <c r="C35" s="59"/>
      <c r="D35" s="69"/>
      <c r="E35" s="60"/>
      <c r="F35" s="51"/>
      <c r="G35" s="70"/>
      <c r="H35" s="51"/>
      <c r="I35" s="71"/>
      <c r="J35" s="282" t="s">
        <v>360</v>
      </c>
      <c r="K35" s="283"/>
      <c r="L35" s="63">
        <f>UPPER(IF(OR(K35="a",K35="as"),J33,IF(OR(K35="b",K35="bs"),J37,)))</f>
      </c>
      <c r="M35" s="85"/>
      <c r="N35" s="101"/>
      <c r="O35" s="123"/>
      <c r="P35" s="52"/>
      <c r="Q35" s="120"/>
      <c r="R35" s="56"/>
    </row>
    <row r="36" spans="1:18" s="57" customFormat="1" ht="12.75" customHeight="1">
      <c r="A36" s="45">
        <v>15</v>
      </c>
      <c r="B36" s="46">
        <f>IF($D36="","",VLOOKUP($D36,'[5]男單 Prep'!$A$7:$P$36,15))</f>
      </c>
      <c r="C36" s="46">
        <f>IF($D36="","",VLOOKUP($D36,'[5]男單 Prep'!$A$7:$P$36,16))</f>
      </c>
      <c r="D36" s="47"/>
      <c r="E36" s="48" t="s">
        <v>81</v>
      </c>
      <c r="F36" s="46"/>
      <c r="G36" s="46"/>
      <c r="H36" s="46" t="s">
        <v>76</v>
      </c>
      <c r="I36" s="50"/>
      <c r="J36" s="282"/>
      <c r="K36" s="283"/>
      <c r="L36" s="67"/>
      <c r="M36" s="73"/>
      <c r="N36" s="101"/>
      <c r="O36" s="123"/>
      <c r="P36" s="52"/>
      <c r="Q36" s="120"/>
      <c r="R36" s="56"/>
    </row>
    <row r="37" spans="1:18" s="57" customFormat="1" ht="12.75" customHeight="1">
      <c r="A37" s="45"/>
      <c r="B37" s="59"/>
      <c r="C37" s="59"/>
      <c r="D37" s="59"/>
      <c r="E37" s="60"/>
      <c r="F37" s="280" t="s">
        <v>348</v>
      </c>
      <c r="G37" s="280"/>
      <c r="H37" s="61" t="s">
        <v>13</v>
      </c>
      <c r="I37" s="119"/>
      <c r="J37" s="63">
        <f>UPPER(IF(OR(I37="a",I37="as"),E36,IF(OR(I37="b",I37="bs"),E38,)))</f>
      </c>
      <c r="K37" s="78"/>
      <c r="L37" s="79"/>
      <c r="M37" s="73"/>
      <c r="N37" s="101"/>
      <c r="O37" s="123"/>
      <c r="P37" s="52"/>
      <c r="Q37" s="120"/>
      <c r="R37" s="56"/>
    </row>
    <row r="38" spans="1:18" s="57" customFormat="1" ht="12.75" customHeight="1">
      <c r="A38" s="45">
        <v>16</v>
      </c>
      <c r="B38" s="46" t="s">
        <v>82</v>
      </c>
      <c r="C38" s="46">
        <f>IF($D38="","",VLOOKUP($D38,'[5]男單 Prep'!$A$7:$P$36,16))</f>
        <v>6</v>
      </c>
      <c r="D38" s="47">
        <v>7</v>
      </c>
      <c r="E38" s="48" t="str">
        <f>UPPER(IF($D38="","",VLOOKUP($D38,'[5]男單 Prep'!$A$7:$P$36,2)))</f>
        <v>王松村</v>
      </c>
      <c r="F38" s="46"/>
      <c r="G38" s="46"/>
      <c r="H38" s="46" t="str">
        <f>IF($D38="","",VLOOKUP($D38,'[5]男單 Prep'!$A$7:$P$36,4))</f>
        <v>台南市</v>
      </c>
      <c r="I38" s="66"/>
      <c r="J38" s="67"/>
      <c r="K38" s="51"/>
      <c r="L38" s="79"/>
      <c r="M38" s="73"/>
      <c r="N38" s="123"/>
      <c r="O38" s="123"/>
      <c r="P38" s="52"/>
      <c r="Q38" s="120"/>
      <c r="R38" s="56"/>
    </row>
    <row r="39" spans="1:18" s="57" customFormat="1" ht="12.75" customHeight="1">
      <c r="A39" s="45"/>
      <c r="B39" s="59"/>
      <c r="C39" s="59"/>
      <c r="D39" s="59"/>
      <c r="E39" s="60"/>
      <c r="F39" s="51"/>
      <c r="G39" s="70"/>
      <c r="H39" s="51"/>
      <c r="I39" s="71"/>
      <c r="J39" s="51"/>
      <c r="K39" s="51"/>
      <c r="L39" s="79"/>
      <c r="M39" s="88"/>
      <c r="N39" s="288" t="s">
        <v>83</v>
      </c>
      <c r="O39" s="281" t="s">
        <v>371</v>
      </c>
      <c r="P39" s="281"/>
      <c r="Q39" s="287"/>
      <c r="R39" s="56"/>
    </row>
    <row r="40" spans="1:18" s="57" customFormat="1" ht="12.75" customHeight="1">
      <c r="A40" s="45">
        <v>17</v>
      </c>
      <c r="B40" s="46" t="s">
        <v>84</v>
      </c>
      <c r="C40" s="46">
        <f>IF($D40="","",VLOOKUP($D40,'[5]男單 Prep'!$A$7:$P$36,16))</f>
        <v>6</v>
      </c>
      <c r="D40" s="47">
        <v>5</v>
      </c>
      <c r="E40" s="48" t="str">
        <f>UPPER(IF($D40="","",VLOOKUP($D40,'[5]男單 Prep'!$A$7:$P$36,2)))</f>
        <v>劉辛騰</v>
      </c>
      <c r="F40" s="46"/>
      <c r="G40" s="46"/>
      <c r="H40" s="46" t="str">
        <f>IF($D40="","",VLOOKUP($D40,'[5]男單 Prep'!$A$7:$P$36,4))</f>
        <v>台中市</v>
      </c>
      <c r="I40" s="50"/>
      <c r="J40" s="51"/>
      <c r="K40" s="51"/>
      <c r="L40" s="51"/>
      <c r="M40" s="73"/>
      <c r="N40" s="288"/>
      <c r="O40" s="124"/>
      <c r="P40" s="125"/>
      <c r="Q40" s="126"/>
      <c r="R40" s="56"/>
    </row>
    <row r="41" spans="1:18" s="57" customFormat="1" ht="12.75" customHeight="1">
      <c r="A41" s="45"/>
      <c r="B41" s="59"/>
      <c r="C41" s="59"/>
      <c r="D41" s="59"/>
      <c r="E41" s="60"/>
      <c r="F41" s="280" t="s">
        <v>349</v>
      </c>
      <c r="G41" s="280"/>
      <c r="H41" s="61" t="s">
        <v>13</v>
      </c>
      <c r="I41" s="119"/>
      <c r="J41" s="63">
        <f>UPPER(IF(OR(I41="a",I41="as"),E40,IF(OR(I41="b",I41="bs"),E42,)))</f>
      </c>
      <c r="K41" s="63"/>
      <c r="L41" s="51"/>
      <c r="M41" s="73"/>
      <c r="N41" s="52"/>
      <c r="O41" s="53"/>
      <c r="P41" s="52"/>
      <c r="Q41" s="120"/>
      <c r="R41" s="56"/>
    </row>
    <row r="42" spans="1:18" s="57" customFormat="1" ht="12.75" customHeight="1">
      <c r="A42" s="45">
        <v>18</v>
      </c>
      <c r="B42" s="46"/>
      <c r="C42" s="46"/>
      <c r="D42" s="47">
        <v>31</v>
      </c>
      <c r="E42" s="48" t="s">
        <v>85</v>
      </c>
      <c r="F42" s="46"/>
      <c r="G42" s="46"/>
      <c r="H42" s="46" t="s">
        <v>86</v>
      </c>
      <c r="I42" s="66"/>
      <c r="J42" s="67"/>
      <c r="K42" s="68"/>
      <c r="L42" s="51"/>
      <c r="M42" s="73"/>
      <c r="N42" s="52"/>
      <c r="O42" s="53"/>
      <c r="P42" s="52"/>
      <c r="Q42" s="120"/>
      <c r="R42" s="56"/>
    </row>
    <row r="43" spans="1:18" s="57" customFormat="1" ht="6.75" customHeight="1">
      <c r="A43" s="45"/>
      <c r="B43" s="59"/>
      <c r="C43" s="59"/>
      <c r="D43" s="69"/>
      <c r="E43" s="60"/>
      <c r="F43" s="51"/>
      <c r="G43" s="70"/>
      <c r="H43" s="51"/>
      <c r="I43" s="71"/>
      <c r="J43" s="282" t="s">
        <v>361</v>
      </c>
      <c r="K43" s="283"/>
      <c r="L43" s="63">
        <f>UPPER(IF(OR(K43="a",K43="as"),J41,IF(OR(K43="b",K43="bs"),J45,)))</f>
      </c>
      <c r="M43" s="72"/>
      <c r="N43" s="52"/>
      <c r="O43" s="53"/>
      <c r="P43" s="52"/>
      <c r="Q43" s="120"/>
      <c r="R43" s="56"/>
    </row>
    <row r="44" spans="1:18" s="57" customFormat="1" ht="12.75" customHeight="1">
      <c r="A44" s="45">
        <v>19</v>
      </c>
      <c r="B44" s="46"/>
      <c r="C44" s="46">
        <f>IF($D44="","",VLOOKUP($D44,'[5]男單 Prep'!$A$7:$P$36,16))</f>
        <v>14</v>
      </c>
      <c r="D44" s="47">
        <v>15</v>
      </c>
      <c r="E44" s="48" t="str">
        <f>UPPER(IF($D44="","",VLOOKUP($D44,'[5]男單 Prep'!$A$7:$P$36,2)))</f>
        <v>江進喜</v>
      </c>
      <c r="F44" s="46"/>
      <c r="G44" s="46"/>
      <c r="H44" s="46" t="str">
        <f>IF($D44="","",VLOOKUP($D44,'[5]男單 Prep'!$A$7:$P$36,4))</f>
        <v>台北縣</v>
      </c>
      <c r="I44" s="50"/>
      <c r="J44" s="282"/>
      <c r="K44" s="283"/>
      <c r="L44" s="67"/>
      <c r="M44" s="74"/>
      <c r="N44" s="52"/>
      <c r="O44" s="53"/>
      <c r="P44" s="52"/>
      <c r="Q44" s="120"/>
      <c r="R44" s="56"/>
    </row>
    <row r="45" spans="1:18" s="57" customFormat="1" ht="12.75" customHeight="1">
      <c r="A45" s="45"/>
      <c r="B45" s="59"/>
      <c r="C45" s="59"/>
      <c r="D45" s="69"/>
      <c r="E45" s="60"/>
      <c r="F45" s="280" t="s">
        <v>350</v>
      </c>
      <c r="G45" s="280"/>
      <c r="H45" s="61" t="s">
        <v>13</v>
      </c>
      <c r="I45" s="119"/>
      <c r="J45" s="63">
        <f>UPPER(IF(OR(I45="a",I45="as"),E44,IF(OR(I45="b",I45="bs"),E46,)))</f>
      </c>
      <c r="K45" s="78"/>
      <c r="L45" s="79"/>
      <c r="M45" s="80"/>
      <c r="N45" s="52"/>
      <c r="O45" s="53"/>
      <c r="P45" s="52"/>
      <c r="Q45" s="120"/>
      <c r="R45" s="56"/>
    </row>
    <row r="46" spans="1:18" s="57" customFormat="1" ht="12.75" customHeight="1">
      <c r="A46" s="45">
        <v>20</v>
      </c>
      <c r="B46" s="46"/>
      <c r="C46" s="46"/>
      <c r="D46" s="47">
        <v>20</v>
      </c>
      <c r="E46" s="48" t="str">
        <f>UPPER(IF($D46="","",VLOOKUP($D46,'[5]男單 Prep'!$A$7:$P$36,2)))</f>
        <v>傅守仁</v>
      </c>
      <c r="F46" s="46"/>
      <c r="G46" s="46"/>
      <c r="H46" s="46"/>
      <c r="I46" s="66"/>
      <c r="J46" s="67"/>
      <c r="K46" s="51"/>
      <c r="L46" s="79"/>
      <c r="M46" s="80"/>
      <c r="N46" s="52"/>
      <c r="O46" s="53"/>
      <c r="P46" s="52"/>
      <c r="Q46" s="120"/>
      <c r="R46" s="56"/>
    </row>
    <row r="47" spans="1:18" s="57" customFormat="1" ht="6.75" customHeight="1">
      <c r="A47" s="45"/>
      <c r="B47" s="59"/>
      <c r="C47" s="59"/>
      <c r="D47" s="69"/>
      <c r="E47" s="60"/>
      <c r="F47" s="51"/>
      <c r="G47" s="70"/>
      <c r="H47" s="51"/>
      <c r="I47" s="71"/>
      <c r="J47" s="51"/>
      <c r="K47" s="51"/>
      <c r="L47" s="282" t="s">
        <v>367</v>
      </c>
      <c r="M47" s="283"/>
      <c r="N47" s="63">
        <f>UPPER(IF(OR(M47="a",M47="as"),L43,IF(OR(M47="b",M47="bs"),L51,)))</f>
      </c>
      <c r="O47" s="121"/>
      <c r="P47" s="52"/>
      <c r="Q47" s="120"/>
      <c r="R47" s="56"/>
    </row>
    <row r="48" spans="1:18" s="57" customFormat="1" ht="12.75" customHeight="1">
      <c r="A48" s="45">
        <v>21</v>
      </c>
      <c r="B48" s="46"/>
      <c r="C48" s="46"/>
      <c r="D48" s="47">
        <v>24</v>
      </c>
      <c r="E48" s="48" t="str">
        <f>UPPER(IF($D48="","",VLOOKUP($D48,'[5]男單 Prep'!$A$7:$P$36,2)))</f>
        <v>高碩文</v>
      </c>
      <c r="F48" s="46"/>
      <c r="G48" s="46"/>
      <c r="H48" s="46" t="str">
        <f>IF($D48="","",VLOOKUP($D48,'[5]男單 Prep'!$A$7:$P$36,4))</f>
        <v>台北市</v>
      </c>
      <c r="I48" s="50"/>
      <c r="J48" s="51"/>
      <c r="K48" s="51"/>
      <c r="L48" s="282"/>
      <c r="M48" s="283"/>
      <c r="N48" s="67"/>
      <c r="O48" s="120"/>
      <c r="P48" s="52"/>
      <c r="Q48" s="120"/>
      <c r="R48" s="56"/>
    </row>
    <row r="49" spans="1:18" s="57" customFormat="1" ht="12.75" customHeight="1">
      <c r="A49" s="45" t="s">
        <v>87</v>
      </c>
      <c r="B49" s="46"/>
      <c r="C49" s="46">
        <f>IF($D49="","",VLOOKUP($D49,'[5]男單 Prep'!$A$7:$P$36,16))</f>
        <v>12</v>
      </c>
      <c r="D49" s="47">
        <v>10</v>
      </c>
      <c r="E49" s="48" t="str">
        <f>UPPER(IF($D49="","",VLOOKUP($D49,'[5]男單 Prep'!$A$7:$P$36,2)))</f>
        <v>王興科</v>
      </c>
      <c r="F49" s="65" t="s">
        <v>351</v>
      </c>
      <c r="G49" s="77"/>
      <c r="H49" s="77" t="str">
        <f>IF($D49="","",VLOOKUP($D49,'[5]男單 Prep'!$A$7:$P$36,4))</f>
        <v>苗栗縣</v>
      </c>
      <c r="I49" s="119"/>
      <c r="J49" s="63">
        <f>UPPER(IF(OR(I49="a",I49="as"),E48,IF(OR(I49="b",I49="bs"),E50,)))</f>
      </c>
      <c r="K49" s="63"/>
      <c r="L49" s="51"/>
      <c r="M49" s="80"/>
      <c r="N49" s="101"/>
      <c r="O49" s="120"/>
      <c r="P49" s="52"/>
      <c r="Q49" s="120"/>
      <c r="R49" s="56"/>
    </row>
    <row r="50" spans="1:18" s="57" customFormat="1" ht="12.75" customHeight="1">
      <c r="A50" s="45">
        <v>22</v>
      </c>
      <c r="B50" s="46"/>
      <c r="C50" s="46">
        <f>IF($D50="","",VLOOKUP($D50,'[5]男單 Prep'!$A$7:$P$36,16))</f>
      </c>
      <c r="D50" s="47"/>
      <c r="E50" s="48" t="s">
        <v>88</v>
      </c>
      <c r="F50" s="65" t="s">
        <v>317</v>
      </c>
      <c r="G50" s="131"/>
      <c r="H50" s="46" t="s">
        <v>76</v>
      </c>
      <c r="I50" s="66"/>
      <c r="J50" s="67"/>
      <c r="K50" s="68"/>
      <c r="L50" s="51"/>
      <c r="M50" s="80"/>
      <c r="N50" s="101"/>
      <c r="O50" s="120"/>
      <c r="P50" s="52"/>
      <c r="Q50" s="120"/>
      <c r="R50" s="56"/>
    </row>
    <row r="51" spans="1:18" s="57" customFormat="1" ht="6.75" customHeight="1">
      <c r="A51" s="45"/>
      <c r="B51" s="59"/>
      <c r="C51" s="59"/>
      <c r="D51" s="69"/>
      <c r="E51" s="60"/>
      <c r="F51" s="51"/>
      <c r="G51" s="70"/>
      <c r="H51" s="51"/>
      <c r="I51" s="71"/>
      <c r="J51" s="282" t="s">
        <v>362</v>
      </c>
      <c r="K51" s="283"/>
      <c r="L51" s="63">
        <f>UPPER(IF(OR(K51="a",K51="as"),J49,IF(OR(K51="b",K51="bs"),J53,)))</f>
      </c>
      <c r="M51" s="85"/>
      <c r="N51" s="101"/>
      <c r="O51" s="120"/>
      <c r="P51" s="52"/>
      <c r="Q51" s="120"/>
      <c r="R51" s="56"/>
    </row>
    <row r="52" spans="1:18" s="57" customFormat="1" ht="12.75" customHeight="1">
      <c r="A52" s="45">
        <v>23</v>
      </c>
      <c r="B52" s="46"/>
      <c r="C52" s="46"/>
      <c r="D52" s="47">
        <v>26</v>
      </c>
      <c r="E52" s="48" t="str">
        <f>UPPER(IF($D52="","",VLOOKUP($D52,'[5]男單 Prep'!$A$7:$P$36,2)))</f>
        <v>姜自立</v>
      </c>
      <c r="F52" s="46"/>
      <c r="G52" s="46"/>
      <c r="H52" s="46" t="str">
        <f>IF($D52="","",VLOOKUP($D52,'[5]男單 Prep'!$A$7:$P$36,4))</f>
        <v>台南市</v>
      </c>
      <c r="I52" s="50"/>
      <c r="J52" s="282"/>
      <c r="K52" s="283"/>
      <c r="L52" s="67"/>
      <c r="M52" s="73"/>
      <c r="N52" s="101"/>
      <c r="O52" s="120"/>
      <c r="P52" s="52"/>
      <c r="Q52" s="120"/>
      <c r="R52" s="56"/>
    </row>
    <row r="53" spans="1:18" s="57" customFormat="1" ht="12.75" customHeight="1">
      <c r="A53" s="45"/>
      <c r="B53" s="59"/>
      <c r="C53" s="59"/>
      <c r="D53" s="59"/>
      <c r="E53" s="60"/>
      <c r="F53" s="280" t="s">
        <v>352</v>
      </c>
      <c r="G53" s="280"/>
      <c r="H53" s="61" t="s">
        <v>13</v>
      </c>
      <c r="I53" s="119"/>
      <c r="J53" s="63">
        <f>UPPER(IF(OR(I53="a",I53="as"),E52,IF(OR(I53="b",I53="bs"),E54,)))</f>
      </c>
      <c r="K53" s="78"/>
      <c r="L53" s="79"/>
      <c r="M53" s="73"/>
      <c r="N53" s="101"/>
      <c r="O53" s="120"/>
      <c r="P53" s="52"/>
      <c r="Q53" s="120"/>
      <c r="R53" s="56"/>
    </row>
    <row r="54" spans="1:18" s="57" customFormat="1" ht="12.75" customHeight="1">
      <c r="A54" s="45">
        <v>24</v>
      </c>
      <c r="B54" s="46" t="s">
        <v>89</v>
      </c>
      <c r="C54" s="46">
        <f>IF($D54="","",VLOOKUP($D54,'[5]男單 Prep'!$A$7:$P$36,16))</f>
        <v>6</v>
      </c>
      <c r="D54" s="47">
        <v>4</v>
      </c>
      <c r="E54" s="48" t="str">
        <f>UPPER(IF($D54="","",VLOOKUP($D54,'[5]男單 Prep'!$A$7:$P$36,2)))</f>
        <v>張殷嘉</v>
      </c>
      <c r="F54" s="46"/>
      <c r="G54" s="46"/>
      <c r="H54" s="46" t="str">
        <f>IF($D54="","",VLOOKUP($D54,'[5]男單 Prep'!$A$7:$P$36,4))</f>
        <v>台中市</v>
      </c>
      <c r="I54" s="66"/>
      <c r="J54" s="67"/>
      <c r="K54" s="51"/>
      <c r="L54" s="79"/>
      <c r="M54" s="73"/>
      <c r="N54" s="101"/>
      <c r="O54" s="120"/>
      <c r="P54" s="52"/>
      <c r="Q54" s="120"/>
      <c r="R54" s="56"/>
    </row>
    <row r="55" spans="1:18" s="57" customFormat="1" ht="6.75" customHeight="1">
      <c r="A55" s="45"/>
      <c r="B55" s="59"/>
      <c r="C55" s="59"/>
      <c r="D55" s="59"/>
      <c r="E55" s="60"/>
      <c r="F55" s="51"/>
      <c r="G55" s="70"/>
      <c r="H55" s="51"/>
      <c r="I55" s="71"/>
      <c r="J55" s="51"/>
      <c r="K55" s="51"/>
      <c r="L55" s="79"/>
      <c r="M55" s="88"/>
      <c r="N55" s="282" t="s">
        <v>370</v>
      </c>
      <c r="O55" s="283"/>
      <c r="P55" s="63">
        <f>UPPER(IF(OR(O55="a",O55="as"),N47,IF(OR(O55="b",O55="bs"),N63,)))</f>
      </c>
      <c r="Q55" s="122"/>
      <c r="R55" s="56"/>
    </row>
    <row r="56" spans="1:18" s="57" customFormat="1" ht="12.75" customHeight="1">
      <c r="A56" s="45">
        <v>25</v>
      </c>
      <c r="B56" s="46" t="s">
        <v>90</v>
      </c>
      <c r="C56" s="46">
        <f>IF($D56="","",VLOOKUP($D56,'[5]男單 Prep'!$A$7:$P$36,16))</f>
        <v>6</v>
      </c>
      <c r="D56" s="47">
        <v>8</v>
      </c>
      <c r="E56" s="48" t="str">
        <f>UPPER(IF($D56="","",VLOOKUP($D56,'[5]男單 Prep'!$A$7:$P$36,2)))</f>
        <v>尹大明</v>
      </c>
      <c r="F56" s="46"/>
      <c r="G56" s="46"/>
      <c r="H56" s="46" t="str">
        <f>IF($D56="","",VLOOKUP($D56,'[5]男單 Prep'!$A$7:$P$36,4))</f>
        <v>桃園縣</v>
      </c>
      <c r="I56" s="50"/>
      <c r="J56" s="51"/>
      <c r="K56" s="51"/>
      <c r="L56" s="51"/>
      <c r="M56" s="73"/>
      <c r="N56" s="282"/>
      <c r="O56" s="283"/>
      <c r="P56" s="67"/>
      <c r="Q56" s="127"/>
      <c r="R56" s="56"/>
    </row>
    <row r="57" spans="1:18" s="57" customFormat="1" ht="12.75" customHeight="1">
      <c r="A57" s="45"/>
      <c r="B57" s="59"/>
      <c r="C57" s="59"/>
      <c r="D57" s="59"/>
      <c r="E57" s="60"/>
      <c r="F57" s="280" t="s">
        <v>353</v>
      </c>
      <c r="G57" s="280"/>
      <c r="H57" s="61" t="s">
        <v>13</v>
      </c>
      <c r="I57" s="119"/>
      <c r="J57" s="63">
        <f>UPPER(IF(OR(I57="a",I57="as"),E56,IF(OR(I57="b",I57="bs"),E58,)))</f>
      </c>
      <c r="K57" s="63"/>
      <c r="L57" s="51"/>
      <c r="M57" s="73"/>
      <c r="N57" s="52"/>
      <c r="O57" s="120"/>
      <c r="P57" s="52"/>
      <c r="Q57" s="123"/>
      <c r="R57" s="56"/>
    </row>
    <row r="58" spans="1:18" s="57" customFormat="1" ht="12.75" customHeight="1">
      <c r="A58" s="45">
        <v>26</v>
      </c>
      <c r="B58" s="46"/>
      <c r="C58" s="46"/>
      <c r="D58" s="47">
        <v>19</v>
      </c>
      <c r="E58" s="48" t="str">
        <f>UPPER(IF($D58="","",VLOOKUP($D58,'[5]男單 Prep'!$A$7:$P$36,2)))</f>
        <v>蔣聯鎔</v>
      </c>
      <c r="F58" s="46"/>
      <c r="G58" s="46"/>
      <c r="H58" s="46" t="str">
        <f>IF($D58="","",VLOOKUP($D58,'[5]男單 Prep'!$A$7:$P$36,4))</f>
        <v>台北市</v>
      </c>
      <c r="I58" s="66"/>
      <c r="J58" s="67"/>
      <c r="K58" s="68"/>
      <c r="L58" s="51"/>
      <c r="M58" s="73"/>
      <c r="N58" s="52"/>
      <c r="O58" s="120"/>
      <c r="P58" s="52"/>
      <c r="Q58" s="123"/>
      <c r="R58" s="56"/>
    </row>
    <row r="59" spans="1:18" s="57" customFormat="1" ht="6.75" customHeight="1">
      <c r="A59" s="45"/>
      <c r="B59" s="59"/>
      <c r="C59" s="59"/>
      <c r="D59" s="69"/>
      <c r="E59" s="60"/>
      <c r="F59" s="51"/>
      <c r="G59" s="70"/>
      <c r="H59" s="51"/>
      <c r="I59" s="71"/>
      <c r="J59" s="282" t="s">
        <v>363</v>
      </c>
      <c r="K59" s="283"/>
      <c r="L59" s="63">
        <f>UPPER(IF(OR(K59="a",K59="as"),J57,IF(OR(K59="b",K59="bs"),J61,)))</f>
      </c>
      <c r="M59" s="72"/>
      <c r="N59" s="52"/>
      <c r="O59" s="120"/>
      <c r="P59" s="52"/>
      <c r="Q59" s="123"/>
      <c r="R59" s="56"/>
    </row>
    <row r="60" spans="1:18" s="57" customFormat="1" ht="12.75" customHeight="1">
      <c r="A60" s="45">
        <v>27</v>
      </c>
      <c r="B60" s="46"/>
      <c r="C60" s="46">
        <f>IF($D60="","",VLOOKUP($D60,'[5]男單 Prep'!$A$7:$P$36,16))</f>
        <v>11</v>
      </c>
      <c r="D60" s="47">
        <v>9</v>
      </c>
      <c r="E60" s="48" t="str">
        <f>UPPER(IF($D60="","",VLOOKUP($D60,'[5]男單 Prep'!$A$7:$P$36,2)))</f>
        <v>劉建民</v>
      </c>
      <c r="F60" s="46"/>
      <c r="G60" s="46"/>
      <c r="H60" s="46" t="str">
        <f>IF($D60="","",VLOOKUP($D60,'[5]男單 Prep'!$A$7:$P$36,4))</f>
        <v>苗栗縣</v>
      </c>
      <c r="I60" s="50"/>
      <c r="J60" s="282"/>
      <c r="K60" s="283"/>
      <c r="L60" s="67"/>
      <c r="M60" s="74"/>
      <c r="N60" s="52"/>
      <c r="O60" s="120"/>
      <c r="P60" s="52"/>
      <c r="Q60" s="123"/>
      <c r="R60" s="99"/>
    </row>
    <row r="61" spans="1:18" s="57" customFormat="1" ht="12.75" customHeight="1">
      <c r="A61" s="45"/>
      <c r="B61" s="59"/>
      <c r="C61" s="59"/>
      <c r="D61" s="69"/>
      <c r="E61" s="60"/>
      <c r="F61" s="280" t="s">
        <v>354</v>
      </c>
      <c r="G61" s="280"/>
      <c r="H61" s="61" t="s">
        <v>13</v>
      </c>
      <c r="I61" s="119"/>
      <c r="J61" s="63">
        <f>UPPER(IF(OR(I61="a",I61="as"),E60,IF(OR(I61="b",I61="bs"),E62,)))</f>
      </c>
      <c r="K61" s="78"/>
      <c r="L61" s="79"/>
      <c r="M61" s="80"/>
      <c r="N61" s="52"/>
      <c r="O61" s="120"/>
      <c r="P61" s="52"/>
      <c r="Q61" s="123"/>
      <c r="R61" s="56"/>
    </row>
    <row r="62" spans="1:18" s="57" customFormat="1" ht="12.75" customHeight="1">
      <c r="A62" s="45">
        <v>28</v>
      </c>
      <c r="B62" s="46"/>
      <c r="C62" s="46">
        <f>IF($D62="","",VLOOKUP($D62,'[5]男單 Prep'!$A$7:$P$36,16))</f>
        <v>14</v>
      </c>
      <c r="D62" s="47">
        <v>12</v>
      </c>
      <c r="E62" s="48" t="str">
        <f>UPPER(IF($D62="","",VLOOKUP($D62,'[5]男單 Prep'!$A$7:$P$36,2)))</f>
        <v>楊明順</v>
      </c>
      <c r="F62" s="46"/>
      <c r="G62" s="46"/>
      <c r="H62" s="46" t="str">
        <f>IF($D62="","",VLOOKUP($D62,'[5]男單 Prep'!$A$7:$P$36,4))</f>
        <v>屏東縣</v>
      </c>
      <c r="I62" s="66"/>
      <c r="J62" s="67"/>
      <c r="K62" s="51"/>
      <c r="L62" s="79"/>
      <c r="M62" s="80"/>
      <c r="N62" s="52"/>
      <c r="O62" s="120"/>
      <c r="P62" s="52"/>
      <c r="Q62" s="123"/>
      <c r="R62" s="56"/>
    </row>
    <row r="63" spans="1:18" s="57" customFormat="1" ht="6.75" customHeight="1">
      <c r="A63" s="45"/>
      <c r="B63" s="59"/>
      <c r="C63" s="59"/>
      <c r="D63" s="69"/>
      <c r="E63" s="60"/>
      <c r="F63" s="51"/>
      <c r="G63" s="70"/>
      <c r="H63" s="51"/>
      <c r="I63" s="71"/>
      <c r="J63" s="51"/>
      <c r="K63" s="51"/>
      <c r="L63" s="282" t="s">
        <v>368</v>
      </c>
      <c r="M63" s="283"/>
      <c r="N63" s="63">
        <f>UPPER(IF(OR(M63="a",M63="as"),L59,IF(OR(M63="b",M63="bs"),L67,)))</f>
      </c>
      <c r="O63" s="122"/>
      <c r="P63" s="52"/>
      <c r="Q63" s="123"/>
      <c r="R63" s="56"/>
    </row>
    <row r="64" spans="1:18" s="57" customFormat="1" ht="12.75" customHeight="1">
      <c r="A64" s="45">
        <v>29</v>
      </c>
      <c r="B64" s="46"/>
      <c r="C64" s="46"/>
      <c r="D64" s="47">
        <v>17</v>
      </c>
      <c r="E64" s="48" t="str">
        <f>UPPER(IF($D64="","",VLOOKUP($D64,'[5]男單 Prep'!$A$7:$P$36,2)))</f>
        <v>謝頂敏</v>
      </c>
      <c r="F64" s="46"/>
      <c r="G64" s="46"/>
      <c r="H64" s="46" t="str">
        <f>IF($D64="","",VLOOKUP($D64,'[5]男單 Prep'!$A$7:$P$36,4))</f>
        <v>彰化縣</v>
      </c>
      <c r="I64" s="50"/>
      <c r="J64" s="51"/>
      <c r="K64" s="51"/>
      <c r="L64" s="282"/>
      <c r="M64" s="283"/>
      <c r="N64" s="67"/>
      <c r="O64" s="88"/>
      <c r="P64" s="54"/>
      <c r="Q64" s="55"/>
      <c r="R64" s="56"/>
    </row>
    <row r="65" spans="1:18" s="57" customFormat="1" ht="12.75" customHeight="1">
      <c r="A65" s="45" t="s">
        <v>91</v>
      </c>
      <c r="B65" s="46"/>
      <c r="C65" s="46"/>
      <c r="D65" s="47">
        <v>25</v>
      </c>
      <c r="E65" s="48" t="str">
        <f>UPPER(IF($D65="","",VLOOKUP($D65,'[5]男單 Prep'!$A$7:$P$36,2)))</f>
        <v>林志榮</v>
      </c>
      <c r="F65" s="65" t="s">
        <v>355</v>
      </c>
      <c r="G65" s="77"/>
      <c r="H65" s="77" t="str">
        <f>IF($D65="","",VLOOKUP($D65,'[5]男單 Prep'!$A$7:$P$36,4))</f>
        <v>台南市</v>
      </c>
      <c r="I65" s="119"/>
      <c r="J65" s="63">
        <f>UPPER(IF(OR(I65="a",I65="as"),E64,IF(OR(I65="b",I65="bs"),E66,)))</f>
      </c>
      <c r="K65" s="63"/>
      <c r="L65" s="51"/>
      <c r="M65" s="80"/>
      <c r="N65" s="73"/>
      <c r="O65" s="88"/>
      <c r="P65" s="54"/>
      <c r="Q65" s="55"/>
      <c r="R65" s="56"/>
    </row>
    <row r="66" spans="1:18" s="57" customFormat="1" ht="12.75" customHeight="1">
      <c r="A66" s="45">
        <v>30</v>
      </c>
      <c r="B66" s="46"/>
      <c r="C66" s="46">
        <f>IF($D66="","",VLOOKUP($D66,'[5]男單 Prep'!$A$7:$P$36,16))</f>
        <v>14</v>
      </c>
      <c r="D66" s="47">
        <v>16</v>
      </c>
      <c r="E66" s="48" t="str">
        <f>UPPER(IF($D66="","",VLOOKUP($D66,'[5]男單 Prep'!$A$7:$P$36,2)))</f>
        <v>呂文雄</v>
      </c>
      <c r="F66" s="65" t="s">
        <v>322</v>
      </c>
      <c r="G66" s="131"/>
      <c r="H66" s="46" t="str">
        <f>IF($D66="","",VLOOKUP($D66,'[5]男單 Prep'!$A$7:$P$36,4))</f>
        <v>苗栗縣</v>
      </c>
      <c r="I66" s="66"/>
      <c r="J66" s="67"/>
      <c r="K66" s="68"/>
      <c r="L66" s="51"/>
      <c r="M66" s="80"/>
      <c r="N66" s="73"/>
      <c r="O66" s="88"/>
      <c r="P66" s="54"/>
      <c r="Q66" s="55"/>
      <c r="R66" s="56"/>
    </row>
    <row r="67" spans="1:18" s="57" customFormat="1" ht="6.75" customHeight="1">
      <c r="A67" s="45"/>
      <c r="B67" s="59"/>
      <c r="C67" s="59"/>
      <c r="D67" s="69"/>
      <c r="E67" s="60"/>
      <c r="F67" s="51"/>
      <c r="G67" s="70"/>
      <c r="H67" s="51"/>
      <c r="I67" s="71"/>
      <c r="J67" s="282" t="s">
        <v>364</v>
      </c>
      <c r="K67" s="283"/>
      <c r="L67" s="63">
        <f>UPPER(IF(OR(K67="a",K67="as"),J65,IF(OR(K67="b",K67="bs"),J69,)))</f>
      </c>
      <c r="M67" s="85"/>
      <c r="N67" s="73"/>
      <c r="O67" s="88"/>
      <c r="P67" s="54"/>
      <c r="Q67" s="55"/>
      <c r="R67" s="56"/>
    </row>
    <row r="68" spans="1:18" s="57" customFormat="1" ht="12.75" customHeight="1">
      <c r="A68" s="45">
        <v>31</v>
      </c>
      <c r="B68" s="46"/>
      <c r="C68" s="46"/>
      <c r="D68" s="47">
        <v>22</v>
      </c>
      <c r="E68" s="48" t="str">
        <f>UPPER(IF($D68="","",VLOOKUP($D68,'[5]男單 Prep'!$A$7:$P$36,2)))</f>
        <v>林春慶</v>
      </c>
      <c r="F68" s="46"/>
      <c r="G68" s="46"/>
      <c r="H68" s="46" t="str">
        <f>IF($D68="","",VLOOKUP($D68,'[5]男單 Prep'!$A$7:$P$36,4))</f>
        <v>台北縣</v>
      </c>
      <c r="I68" s="50"/>
      <c r="J68" s="282"/>
      <c r="K68" s="283"/>
      <c r="L68" s="67"/>
      <c r="M68" s="73"/>
      <c r="N68" s="73"/>
      <c r="O68" s="73"/>
      <c r="P68" s="54"/>
      <c r="Q68" s="55"/>
      <c r="R68" s="56"/>
    </row>
    <row r="69" spans="1:18" s="57" customFormat="1" ht="12.75" customHeight="1">
      <c r="A69" s="45"/>
      <c r="B69" s="59"/>
      <c r="C69" s="59"/>
      <c r="D69" s="59"/>
      <c r="E69" s="60"/>
      <c r="F69" s="280" t="s">
        <v>356</v>
      </c>
      <c r="G69" s="280"/>
      <c r="H69" s="61" t="s">
        <v>13</v>
      </c>
      <c r="I69" s="119"/>
      <c r="J69" s="63">
        <f>UPPER(IF(OR(I69="a",I69="as"),E68,IF(OR(I69="b",I69="bs"),E70,)))</f>
      </c>
      <c r="K69" s="78"/>
      <c r="L69" s="79"/>
      <c r="M69" s="73"/>
      <c r="N69" s="73"/>
      <c r="O69" s="73"/>
      <c r="P69" s="54"/>
      <c r="Q69" s="55"/>
      <c r="R69" s="56"/>
    </row>
    <row r="70" spans="1:18" s="57" customFormat="1" ht="12.75" customHeight="1">
      <c r="A70" s="45">
        <v>32</v>
      </c>
      <c r="B70" s="46" t="s">
        <v>92</v>
      </c>
      <c r="C70" s="46">
        <f>IF($D70="","",VLOOKUP($D70,'[5]男單 Prep'!$A$7:$P$36,16))</f>
        <v>3</v>
      </c>
      <c r="D70" s="47">
        <v>2</v>
      </c>
      <c r="E70" s="48" t="str">
        <f>UPPER(IF($D70="","",VLOOKUP($D70,'[5]男單 Prep'!$A$7:$P$36,2)))</f>
        <v>謝文勇</v>
      </c>
      <c r="F70" s="46"/>
      <c r="G70" s="46"/>
      <c r="H70" s="46" t="str">
        <f>IF($D70="","",VLOOKUP($D70,'[5]男單 Prep'!$A$7:$P$36,4))</f>
        <v>宜蘭縣</v>
      </c>
      <c r="I70" s="66"/>
      <c r="J70" s="67"/>
      <c r="K70" s="51"/>
      <c r="L70" s="79"/>
      <c r="M70" s="79"/>
      <c r="N70" s="101"/>
      <c r="O70" s="123"/>
      <c r="P70" s="54"/>
      <c r="Q70" s="55"/>
      <c r="R70" s="56"/>
    </row>
    <row r="71" spans="1:18" s="57" customFormat="1" ht="6.75" customHeight="1">
      <c r="A71" s="102"/>
      <c r="B71" s="102"/>
      <c r="C71" s="102"/>
      <c r="D71" s="102"/>
      <c r="E71" s="128"/>
      <c r="F71" s="103"/>
      <c r="G71" s="103"/>
      <c r="H71" s="103"/>
      <c r="I71" s="104"/>
      <c r="J71" s="105"/>
      <c r="K71" s="106"/>
      <c r="L71" s="107"/>
      <c r="M71" s="108"/>
      <c r="N71" s="107"/>
      <c r="O71" s="108"/>
      <c r="P71" s="105"/>
      <c r="Q71" s="106"/>
      <c r="R71" s="56"/>
    </row>
    <row r="72" ht="15">
      <c r="E72" s="129"/>
    </row>
    <row r="73" ht="15">
      <c r="E73" s="129"/>
    </row>
    <row r="74" ht="15">
      <c r="E74" s="129"/>
    </row>
    <row r="75" ht="15">
      <c r="E75" s="129"/>
    </row>
    <row r="76" ht="15">
      <c r="E76" s="129"/>
    </row>
    <row r="77" ht="15">
      <c r="E77" s="129"/>
    </row>
    <row r="78" ht="15">
      <c r="E78" s="129"/>
    </row>
    <row r="79" ht="15">
      <c r="E79" s="129"/>
    </row>
    <row r="80" ht="15">
      <c r="E80" s="129"/>
    </row>
    <row r="81" ht="15">
      <c r="E81" s="129"/>
    </row>
    <row r="82" ht="15">
      <c r="E82" s="129"/>
    </row>
    <row r="83" ht="15">
      <c r="E83" s="129"/>
    </row>
    <row r="84" ht="15">
      <c r="E84" s="129"/>
    </row>
    <row r="85" ht="15">
      <c r="E85" s="129"/>
    </row>
    <row r="86" ht="15">
      <c r="E86" s="129"/>
    </row>
    <row r="87" ht="15">
      <c r="E87" s="129"/>
    </row>
    <row r="88" ht="15">
      <c r="E88" s="129"/>
    </row>
    <row r="89" ht="15">
      <c r="E89" s="129"/>
    </row>
    <row r="90" ht="15">
      <c r="E90" s="129"/>
    </row>
    <row r="91" ht="15">
      <c r="E91" s="129"/>
    </row>
    <row r="92" ht="15">
      <c r="E92" s="129"/>
    </row>
    <row r="93" ht="15">
      <c r="E93" s="129"/>
    </row>
    <row r="94" ht="15">
      <c r="E94" s="129"/>
    </row>
    <row r="95" ht="15">
      <c r="E95" s="129"/>
    </row>
    <row r="96" ht="15">
      <c r="E96" s="129"/>
    </row>
    <row r="97" ht="15">
      <c r="E97" s="129"/>
    </row>
    <row r="98" ht="15">
      <c r="E98" s="129"/>
    </row>
    <row r="99" ht="15">
      <c r="E99" s="129"/>
    </row>
    <row r="100" ht="15">
      <c r="E100" s="129"/>
    </row>
    <row r="101" ht="15">
      <c r="E101" s="129"/>
    </row>
    <row r="102" ht="15">
      <c r="E102" s="129"/>
    </row>
    <row r="103" ht="15">
      <c r="E103" s="129"/>
    </row>
    <row r="104" ht="15">
      <c r="E104" s="129"/>
    </row>
    <row r="105" ht="15">
      <c r="E105" s="129"/>
    </row>
    <row r="106" ht="15">
      <c r="E106" s="129"/>
    </row>
    <row r="107" ht="15">
      <c r="E107" s="129"/>
    </row>
    <row r="108" ht="15">
      <c r="E108" s="129"/>
    </row>
    <row r="109" ht="15">
      <c r="E109" s="129"/>
    </row>
    <row r="110" ht="15">
      <c r="E110" s="129"/>
    </row>
    <row r="111" ht="15">
      <c r="E111" s="129"/>
    </row>
    <row r="112" ht="15">
      <c r="E112" s="129"/>
    </row>
    <row r="113" ht="15">
      <c r="E113" s="129"/>
    </row>
    <row r="114" ht="15">
      <c r="E114" s="129"/>
    </row>
    <row r="115" ht="15">
      <c r="E115" s="129"/>
    </row>
    <row r="116" ht="15">
      <c r="E116" s="129"/>
    </row>
    <row r="117" ht="15">
      <c r="E117" s="129"/>
    </row>
    <row r="118" ht="15">
      <c r="E118" s="129"/>
    </row>
    <row r="119" ht="15">
      <c r="E119" s="129"/>
    </row>
    <row r="120" ht="15">
      <c r="E120" s="129"/>
    </row>
    <row r="121" ht="15">
      <c r="E121" s="129"/>
    </row>
    <row r="122" ht="15">
      <c r="E122" s="129"/>
    </row>
    <row r="123" ht="15">
      <c r="E123" s="129"/>
    </row>
    <row r="124" ht="15">
      <c r="E124" s="129"/>
    </row>
    <row r="125" ht="15">
      <c r="E125" s="129"/>
    </row>
    <row r="126" ht="15">
      <c r="E126" s="129"/>
    </row>
    <row r="127" ht="15">
      <c r="E127" s="129"/>
    </row>
    <row r="128" ht="15">
      <c r="E128" s="129"/>
    </row>
    <row r="129" ht="15">
      <c r="E129" s="129"/>
    </row>
    <row r="130" ht="15">
      <c r="E130" s="129"/>
    </row>
    <row r="131" ht="15">
      <c r="E131" s="129"/>
    </row>
    <row r="132" ht="15">
      <c r="E132" s="129"/>
    </row>
    <row r="133" ht="15">
      <c r="E133" s="129"/>
    </row>
    <row r="134" ht="15">
      <c r="E134" s="129"/>
    </row>
    <row r="135" ht="15">
      <c r="E135" s="129"/>
    </row>
    <row r="136" ht="15">
      <c r="E136" s="129"/>
    </row>
    <row r="137" ht="15">
      <c r="E137" s="129"/>
    </row>
    <row r="138" ht="15">
      <c r="E138" s="129"/>
    </row>
    <row r="139" ht="15">
      <c r="E139" s="129"/>
    </row>
    <row r="140" ht="15">
      <c r="E140" s="129"/>
    </row>
    <row r="141" ht="15">
      <c r="E141" s="129"/>
    </row>
    <row r="142" ht="15">
      <c r="E142" s="129"/>
    </row>
    <row r="143" ht="15">
      <c r="E143" s="129"/>
    </row>
    <row r="144" ht="15">
      <c r="E144" s="129"/>
    </row>
    <row r="145" ht="15">
      <c r="E145" s="129"/>
    </row>
    <row r="146" ht="15">
      <c r="E146" s="129"/>
    </row>
    <row r="147" ht="15">
      <c r="E147" s="129"/>
    </row>
    <row r="148" ht="15">
      <c r="E148" s="129"/>
    </row>
    <row r="149" ht="15">
      <c r="E149" s="129"/>
    </row>
    <row r="150" ht="15">
      <c r="E150" s="129"/>
    </row>
    <row r="151" ht="15">
      <c r="E151" s="129"/>
    </row>
    <row r="152" ht="15">
      <c r="E152" s="129"/>
    </row>
    <row r="153" ht="15">
      <c r="E153" s="129"/>
    </row>
    <row r="154" ht="15">
      <c r="E154" s="129"/>
    </row>
    <row r="155" ht="15">
      <c r="E155" s="129"/>
    </row>
    <row r="156" ht="15">
      <c r="E156" s="129"/>
    </row>
    <row r="157" ht="15">
      <c r="E157" s="129"/>
    </row>
    <row r="158" ht="15">
      <c r="E158" s="129"/>
    </row>
  </sheetData>
  <mergeCells count="28">
    <mergeCell ref="F9:G9"/>
    <mergeCell ref="J11:K12"/>
    <mergeCell ref="L15:M16"/>
    <mergeCell ref="F17:G17"/>
    <mergeCell ref="J19:K20"/>
    <mergeCell ref="F21:G21"/>
    <mergeCell ref="N23:O24"/>
    <mergeCell ref="F25:G25"/>
    <mergeCell ref="F37:G37"/>
    <mergeCell ref="N39:N40"/>
    <mergeCell ref="F41:G41"/>
    <mergeCell ref="J27:K28"/>
    <mergeCell ref="L31:M32"/>
    <mergeCell ref="F33:G33"/>
    <mergeCell ref="J35:K36"/>
    <mergeCell ref="F69:G69"/>
    <mergeCell ref="F53:G53"/>
    <mergeCell ref="N55:O56"/>
    <mergeCell ref="F57:G57"/>
    <mergeCell ref="J59:K60"/>
    <mergeCell ref="O39:Q39"/>
    <mergeCell ref="F61:G61"/>
    <mergeCell ref="L63:M64"/>
    <mergeCell ref="J67:K68"/>
    <mergeCell ref="J43:K44"/>
    <mergeCell ref="F45:G45"/>
    <mergeCell ref="L47:M48"/>
    <mergeCell ref="J51:K52"/>
  </mergeCells>
  <conditionalFormatting sqref="G40 G42 G8 G10 G16 G18 G20 G24 G44 G46 G52 G54 G22 G26 G32 G34 G36 G38 G56 G58 G60 G62 G68 G70 G12:G14 G28:G30 G48:G50 G64:G66">
    <cfRule type="expression" priority="1" dxfId="0" stopIfTrue="1">
      <formula>AND($D8&lt;9,$C8&gt;0)</formula>
    </cfRule>
  </conditionalFormatting>
  <conditionalFormatting sqref="H9 H41 H17 H37 H21 H57 H25 H69 H61 H53 H33 H45">
    <cfRule type="expression" priority="2" dxfId="1" stopIfTrue="1">
      <formula>AND($N$2="CU",H9="Umpire")</formula>
    </cfRule>
    <cfRule type="expression" priority="3" dxfId="2" stopIfTrue="1">
      <formula>AND($N$2="CU",H9&lt;&gt;"Umpire",I9&lt;&gt;"")</formula>
    </cfRule>
    <cfRule type="expression" priority="4" dxfId="3" stopIfTrue="1">
      <formula>AND($N$2="CU",H9&lt;&gt;"Umpire")</formula>
    </cfRule>
  </conditionalFormatting>
  <conditionalFormatting sqref="D68 D62 D16 D18 D22 D20 D24 D26 D32 D34 D38 D36 D40 D42 D44 D46 D52 D54 D56 D58 D60 D70 D13:D14 D28:D30 D48:D50 D64:D66">
    <cfRule type="expression" priority="5" dxfId="4" stopIfTrue="1">
      <formula>AND($D13&lt;9,$C13&gt;0)</formula>
    </cfRule>
  </conditionalFormatting>
  <conditionalFormatting sqref="L11 L19 L27 L35 L43 L51 L59 L67 N15 N31 N47 N63 P23 P55 J9 J13 J17 J21 J25 J29 J33 J37 J41 J45 J49 J53 J57 J61 J65 J69">
    <cfRule type="expression" priority="6" dxfId="0" stopIfTrue="1">
      <formula>I9="as"</formula>
    </cfRule>
    <cfRule type="expression" priority="7" dxfId="0" stopIfTrue="1">
      <formula>I9="bs"</formula>
    </cfRule>
  </conditionalFormatting>
  <conditionalFormatting sqref="D8 D10 D12">
    <cfRule type="expression" priority="8" dxfId="4" stopIfTrue="1">
      <formula>$D8&lt;9</formula>
    </cfRule>
  </conditionalFormatting>
  <conditionalFormatting sqref="B8 B10 B16 B18 B20 B22 B24 B26 B32 B34 B36 B38 B40 B42 B44 B46 B52 B54 B56 B58 B60 B62 B68 B70 B12:B14 B28:B30 B48:B50 B64:B66">
    <cfRule type="cellIs" priority="9" dxfId="6" operator="equal" stopIfTrue="1">
      <formula>"QA"</formula>
    </cfRule>
    <cfRule type="cellIs" priority="10" dxfId="6" operator="equal" stopIfTrue="1">
      <formula>"DA"</formula>
    </cfRule>
  </conditionalFormatting>
  <conditionalFormatting sqref="I9 I13 I17 I21 I25 I29 I33 I37 I41 I45 I49 I53 I57 I61 I65 I69 O40">
    <cfRule type="expression" priority="11" dxfId="7" stopIfTrue="1">
      <formula>$N$2="CU"</formula>
    </cfRule>
  </conditionalFormatting>
  <dataValidations count="1">
    <dataValidation type="list" allowBlank="1" showInputMessage="1" sqref="H9 H37 H57 H61 H33 H69 H41 H17 H45 H53 H25 H21">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T103"/>
  <sheetViews>
    <sheetView showGridLines="0" workbookViewId="0" topLeftCell="A1">
      <selection activeCell="L9" sqref="L9"/>
    </sheetView>
  </sheetViews>
  <sheetFormatPr defaultColWidth="9.00390625" defaultRowHeight="16.5"/>
  <cols>
    <col min="1" max="1" width="2.25390625" style="2" customWidth="1"/>
    <col min="2" max="3" width="2.75390625" style="2" customWidth="1"/>
    <col min="4" max="4" width="0.74609375" style="2" customWidth="1"/>
    <col min="5" max="5" width="6.625" style="2" customWidth="1"/>
    <col min="6" max="7" width="7.00390625" style="2" customWidth="1"/>
    <col min="8" max="8" width="4.75390625" style="2" customWidth="1"/>
    <col min="9" max="9" width="0.5" style="3" customWidth="1"/>
    <col min="10" max="10" width="7.875" style="2" customWidth="1"/>
    <col min="11" max="11" width="7.875" style="3" customWidth="1"/>
    <col min="12" max="12" width="7.875" style="2" customWidth="1"/>
    <col min="13" max="13" width="7.875" style="4" customWidth="1"/>
    <col min="14" max="14" width="7.875" style="2" customWidth="1"/>
    <col min="15" max="15" width="7.875" style="3" customWidth="1"/>
    <col min="16" max="16" width="7.875" style="2" customWidth="1"/>
    <col min="17" max="17" width="0.74609375" style="4" customWidth="1"/>
    <col min="18" max="18" width="0" style="2" hidden="1" customWidth="1"/>
    <col min="19" max="19" width="7.625" style="2" customWidth="1"/>
    <col min="20" max="20" width="8.00390625" style="2" hidden="1" customWidth="1"/>
    <col min="21" max="16384" width="9.00390625" style="2" customWidth="1"/>
  </cols>
  <sheetData>
    <row r="1" ht="18">
      <c r="A1" s="109" t="s">
        <v>93</v>
      </c>
    </row>
    <row r="2" spans="1:17" s="114" customFormat="1" ht="14.25" customHeight="1">
      <c r="A2" s="5" t="str">
        <f>'[6]Week SetUp'!$A$6</f>
        <v>99年宏凱盃</v>
      </c>
      <c r="B2" s="5"/>
      <c r="C2" s="5"/>
      <c r="D2" s="5"/>
      <c r="E2" s="5"/>
      <c r="F2" s="5"/>
      <c r="G2" s="5"/>
      <c r="H2" s="5"/>
      <c r="I2" s="110"/>
      <c r="J2" s="111"/>
      <c r="K2" s="110"/>
      <c r="L2" s="111"/>
      <c r="M2" s="110"/>
      <c r="N2" s="110" t="s">
        <v>1</v>
      </c>
      <c r="O2" s="110"/>
      <c r="P2" s="112"/>
      <c r="Q2" s="113"/>
    </row>
    <row r="3" spans="1:17" s="118" customFormat="1" ht="14.25" customHeight="1">
      <c r="A3" s="14" t="str">
        <f>'[6]Week SetUp'!$A$8</f>
        <v>全國壯年網球排名錦標賽</v>
      </c>
      <c r="B3" s="115"/>
      <c r="C3" s="116"/>
      <c r="D3" s="116"/>
      <c r="E3" s="116"/>
      <c r="F3" s="116"/>
      <c r="G3" s="116"/>
      <c r="H3" s="116"/>
      <c r="I3" s="117"/>
      <c r="J3" s="111"/>
      <c r="K3" s="117"/>
      <c r="L3" s="111"/>
      <c r="M3" s="117"/>
      <c r="N3" s="116"/>
      <c r="O3" s="117"/>
      <c r="P3" s="116"/>
      <c r="Q3" s="117"/>
    </row>
    <row r="4" spans="1:17" s="24" customFormat="1" ht="11.25" customHeight="1">
      <c r="A4" s="19" t="s">
        <v>2</v>
      </c>
      <c r="B4" s="19"/>
      <c r="C4" s="19"/>
      <c r="D4" s="19"/>
      <c r="E4" s="20"/>
      <c r="F4" s="19" t="s">
        <v>3</v>
      </c>
      <c r="G4" s="20"/>
      <c r="H4" s="19"/>
      <c r="I4" s="21"/>
      <c r="J4" s="19"/>
      <c r="K4" s="22"/>
      <c r="L4" s="19"/>
      <c r="M4" s="22"/>
      <c r="N4" s="19"/>
      <c r="O4" s="21"/>
      <c r="P4" s="20"/>
      <c r="Q4" s="23" t="s">
        <v>4</v>
      </c>
    </row>
    <row r="5" spans="1:17" s="32" customFormat="1" ht="11.25" customHeight="1" thickBot="1">
      <c r="A5" s="25" t="str">
        <f>'[6]Week SetUp'!$A$10</f>
        <v>2010/11/13-15</v>
      </c>
      <c r="B5" s="25"/>
      <c r="C5" s="25"/>
      <c r="D5" s="26"/>
      <c r="E5" s="26"/>
      <c r="F5" s="26" t="str">
        <f>'[6]Week SetUp'!$C$10</f>
        <v>台中市</v>
      </c>
      <c r="G5" s="27"/>
      <c r="H5" s="26"/>
      <c r="I5" s="28"/>
      <c r="J5" s="29"/>
      <c r="K5" s="28"/>
      <c r="L5" s="30"/>
      <c r="M5" s="28"/>
      <c r="N5" s="26"/>
      <c r="O5" s="28"/>
      <c r="P5" s="26"/>
      <c r="Q5" s="31" t="str">
        <f>'[6]Week SetUp'!$E$10</f>
        <v>王正松</v>
      </c>
    </row>
    <row r="6" spans="1:17" s="37" customFormat="1" ht="9.75">
      <c r="A6" s="33"/>
      <c r="B6" s="34" t="s">
        <v>5</v>
      </c>
      <c r="C6" s="34" t="s">
        <v>6</v>
      </c>
      <c r="D6" s="34"/>
      <c r="E6" s="35" t="s">
        <v>7</v>
      </c>
      <c r="F6" s="35"/>
      <c r="G6" s="20"/>
      <c r="H6" s="35"/>
      <c r="I6" s="36"/>
      <c r="J6" s="34" t="s">
        <v>8</v>
      </c>
      <c r="K6" s="36"/>
      <c r="L6" s="34" t="s">
        <v>24</v>
      </c>
      <c r="M6" s="36"/>
      <c r="N6" s="34" t="s">
        <v>9</v>
      </c>
      <c r="O6" s="36"/>
      <c r="P6" s="34" t="s">
        <v>10</v>
      </c>
      <c r="Q6" s="22"/>
    </row>
    <row r="7" spans="1:17" s="37" customFormat="1" ht="3.75" customHeight="1" thickBot="1">
      <c r="A7" s="38"/>
      <c r="B7" s="39"/>
      <c r="C7" s="40"/>
      <c r="D7" s="39"/>
      <c r="E7" s="41"/>
      <c r="F7" s="41"/>
      <c r="G7" s="42"/>
      <c r="H7" s="41"/>
      <c r="I7" s="43"/>
      <c r="J7" s="39"/>
      <c r="K7" s="43"/>
      <c r="L7" s="39"/>
      <c r="M7" s="43"/>
      <c r="N7" s="39"/>
      <c r="O7" s="43"/>
      <c r="P7" s="39"/>
      <c r="Q7" s="44"/>
    </row>
    <row r="8" spans="1:20" s="57" customFormat="1" ht="12.75" customHeight="1">
      <c r="A8" s="45">
        <v>1</v>
      </c>
      <c r="B8" s="46" t="s">
        <v>12</v>
      </c>
      <c r="C8" s="46">
        <f>IF($D8="","",VLOOKUP($D8,'[6]男單 Prep'!$A$7:$P$38,16))</f>
        <v>1</v>
      </c>
      <c r="D8" s="47">
        <v>1</v>
      </c>
      <c r="E8" s="48" t="str">
        <f>UPPER(IF($D8="","",VLOOKUP($D8,'[6]男單 Prep'!$A$7:$P$38,2)))</f>
        <v>黃建賓</v>
      </c>
      <c r="F8" s="46"/>
      <c r="G8" s="46"/>
      <c r="H8" s="46" t="str">
        <f>IF($D8="","",VLOOKUP($D8,'[6]男單 Prep'!$A$7:$P$38,4))</f>
        <v>台中市</v>
      </c>
      <c r="I8" s="50"/>
      <c r="J8" s="51"/>
      <c r="K8" s="51"/>
      <c r="L8" s="51"/>
      <c r="M8" s="185" t="s">
        <v>339</v>
      </c>
      <c r="N8" s="52"/>
      <c r="O8" s="53"/>
      <c r="P8" s="54"/>
      <c r="Q8" s="55"/>
      <c r="R8" s="56"/>
      <c r="T8" s="58" t="e">
        <f>#REF!</f>
        <v>#REF!</v>
      </c>
    </row>
    <row r="9" spans="1:20" s="57" customFormat="1" ht="12.75" customHeight="1">
      <c r="A9" s="45"/>
      <c r="B9" s="59"/>
      <c r="C9" s="59"/>
      <c r="D9" s="59"/>
      <c r="E9" s="60"/>
      <c r="F9" s="284"/>
      <c r="G9" s="284"/>
      <c r="H9" s="61" t="s">
        <v>13</v>
      </c>
      <c r="I9" s="119"/>
      <c r="J9" s="63">
        <f>UPPER(IF(OR(I9="a",I9="as"),E8,IF(OR(I9="b",I9="bs"),E10,)))</f>
      </c>
      <c r="K9" s="63"/>
      <c r="L9" s="51"/>
      <c r="M9" s="70" t="s">
        <v>340</v>
      </c>
      <c r="N9" s="52"/>
      <c r="O9" s="53"/>
      <c r="P9" s="54"/>
      <c r="Q9" s="55"/>
      <c r="R9" s="56"/>
      <c r="T9" s="64" t="e">
        <f>#REF!</f>
        <v>#REF!</v>
      </c>
    </row>
    <row r="10" spans="1:20" s="57" customFormat="1" ht="12.75" customHeight="1">
      <c r="A10" s="45">
        <v>2</v>
      </c>
      <c r="B10" s="46">
        <f>IF($D10="","",VLOOKUP($D10,'[6]男單 Prep'!$A$7:$P$38,15))</f>
      </c>
      <c r="C10" s="46">
        <f>IF($D10="","",VLOOKUP($D10,'[6]男單 Prep'!$A$7:$P$38,16))</f>
      </c>
      <c r="D10" s="47"/>
      <c r="E10" s="48" t="s">
        <v>25</v>
      </c>
      <c r="F10" s="46"/>
      <c r="G10" s="46"/>
      <c r="H10" s="46">
        <f>IF($D10="","",VLOOKUP($D10,'[6]男單 Prep'!$A$7:$P$38,4))</f>
      </c>
      <c r="I10" s="66"/>
      <c r="J10" s="67"/>
      <c r="K10" s="68"/>
      <c r="L10" s="51"/>
      <c r="M10" s="51"/>
      <c r="N10" s="52"/>
      <c r="O10" s="53"/>
      <c r="P10" s="54"/>
      <c r="Q10" s="55"/>
      <c r="R10" s="56"/>
      <c r="T10" s="64" t="e">
        <f>#REF!</f>
        <v>#REF!</v>
      </c>
    </row>
    <row r="11" spans="1:20" s="57" customFormat="1" ht="6.75" customHeight="1">
      <c r="A11" s="45"/>
      <c r="B11" s="59"/>
      <c r="C11" s="59"/>
      <c r="D11" s="69"/>
      <c r="E11" s="60"/>
      <c r="F11" s="51"/>
      <c r="G11" s="70"/>
      <c r="H11" s="51"/>
      <c r="I11" s="71"/>
      <c r="J11" s="282" t="s">
        <v>380</v>
      </c>
      <c r="K11" s="283"/>
      <c r="L11" s="63">
        <f>UPPER(IF(OR(K11="a",K11="as"),J9,IF(OR(K11="b",K11="bs"),J13,)))</f>
      </c>
      <c r="M11" s="72"/>
      <c r="N11" s="73"/>
      <c r="O11" s="73"/>
      <c r="P11" s="54"/>
      <c r="Q11" s="55"/>
      <c r="R11" s="56"/>
      <c r="T11" s="64" t="e">
        <f>#REF!</f>
        <v>#REF!</v>
      </c>
    </row>
    <row r="12" spans="1:20" s="57" customFormat="1" ht="12.75" customHeight="1">
      <c r="A12" s="45">
        <v>3</v>
      </c>
      <c r="B12" s="46">
        <f>IF($D12="","",VLOOKUP($D12,'[6]男單 Prep'!$A$7:$P$38,15))</f>
      </c>
      <c r="C12" s="46">
        <f>IF($D12="","",VLOOKUP($D12,'[6]男單 Prep'!$A$7:$P$38,16))</f>
      </c>
      <c r="D12" s="47"/>
      <c r="E12" s="48" t="s">
        <v>25</v>
      </c>
      <c r="F12" s="46"/>
      <c r="G12" s="46"/>
      <c r="H12" s="46">
        <f>IF($D12="","",VLOOKUP($D12,'[6]男單 Prep'!$A$7:$P$38,4))</f>
      </c>
      <c r="I12" s="50"/>
      <c r="J12" s="282"/>
      <c r="K12" s="283"/>
      <c r="L12" s="67"/>
      <c r="M12" s="74"/>
      <c r="N12" s="73"/>
      <c r="O12" s="73"/>
      <c r="P12" s="54"/>
      <c r="Q12" s="55"/>
      <c r="R12" s="56"/>
      <c r="T12" s="64" t="e">
        <f>#REF!</f>
        <v>#REF!</v>
      </c>
    </row>
    <row r="13" spans="1:20" s="57" customFormat="1" ht="12.75" customHeight="1">
      <c r="A13" s="45"/>
      <c r="B13" s="59"/>
      <c r="C13" s="59"/>
      <c r="D13" s="69"/>
      <c r="E13" s="60"/>
      <c r="F13" s="284"/>
      <c r="G13" s="284"/>
      <c r="H13" s="61" t="s">
        <v>13</v>
      </c>
      <c r="I13" s="119"/>
      <c r="J13" s="63">
        <f>UPPER(IF(OR(I13="a",I13="as"),E12,IF(OR(I13="b",I13="bs"),E14,)))</f>
      </c>
      <c r="K13" s="78"/>
      <c r="L13" s="79"/>
      <c r="M13" s="80"/>
      <c r="N13" s="73"/>
      <c r="O13" s="73"/>
      <c r="P13" s="54"/>
      <c r="Q13" s="55"/>
      <c r="R13" s="56"/>
      <c r="T13" s="64" t="e">
        <f>#REF!</f>
        <v>#REF!</v>
      </c>
    </row>
    <row r="14" spans="1:20" s="57" customFormat="1" ht="12.75" customHeight="1">
      <c r="A14" s="45">
        <v>4</v>
      </c>
      <c r="B14" s="46"/>
      <c r="C14" s="46"/>
      <c r="D14" s="47">
        <v>20</v>
      </c>
      <c r="E14" s="48" t="str">
        <f>UPPER(IF($D14="","",VLOOKUP($D14,'[6]男單 Prep'!$A$7:$P$38,2)))</f>
        <v>程明振</v>
      </c>
      <c r="F14" s="46"/>
      <c r="G14" s="46"/>
      <c r="H14" s="46" t="str">
        <f>IF($D14="","",VLOOKUP($D14,'[6]男單 Prep'!$A$7:$P$38,4))</f>
        <v>桃園縣</v>
      </c>
      <c r="I14" s="66"/>
      <c r="J14" s="67"/>
      <c r="K14" s="51"/>
      <c r="L14" s="79"/>
      <c r="M14" s="80"/>
      <c r="N14" s="73"/>
      <c r="O14" s="73"/>
      <c r="P14" s="54"/>
      <c r="Q14" s="55"/>
      <c r="R14" s="56"/>
      <c r="T14" s="64" t="e">
        <f>#REF!</f>
        <v>#REF!</v>
      </c>
    </row>
    <row r="15" spans="1:20" s="57" customFormat="1" ht="6.75" customHeight="1">
      <c r="A15" s="45"/>
      <c r="B15" s="59"/>
      <c r="C15" s="59"/>
      <c r="D15" s="69"/>
      <c r="E15" s="60"/>
      <c r="F15" s="51"/>
      <c r="G15" s="70"/>
      <c r="H15" s="51"/>
      <c r="I15" s="71"/>
      <c r="J15" s="51"/>
      <c r="K15" s="51"/>
      <c r="L15" s="282" t="s">
        <v>388</v>
      </c>
      <c r="M15" s="283"/>
      <c r="N15" s="63">
        <f>UPPER(IF(OR(M15="a",M15="as"),L11,IF(OR(M15="b",M15="bs"),L19,)))</f>
      </c>
      <c r="O15" s="72"/>
      <c r="P15" s="54"/>
      <c r="Q15" s="55"/>
      <c r="R15" s="56"/>
      <c r="T15" s="64" t="e">
        <f>#REF!</f>
        <v>#REF!</v>
      </c>
    </row>
    <row r="16" spans="1:20" s="57" customFormat="1" ht="12.75" customHeight="1">
      <c r="A16" s="45">
        <v>5</v>
      </c>
      <c r="B16" s="46"/>
      <c r="C16" s="46"/>
      <c r="D16" s="47">
        <v>15</v>
      </c>
      <c r="E16" s="48" t="str">
        <f>UPPER(IF($D16="","",VLOOKUP($D16,'[6]男單 Prep'!$A$7:$P$38,2)))</f>
        <v>陳四平</v>
      </c>
      <c r="F16" s="46"/>
      <c r="G16" s="46"/>
      <c r="H16" s="46" t="str">
        <f>IF($D16="","",VLOOKUP($D16,'[6]男單 Prep'!$A$7:$P$38,4))</f>
        <v>台中市</v>
      </c>
      <c r="I16" s="50"/>
      <c r="J16" s="51"/>
      <c r="K16" s="51"/>
      <c r="L16" s="282"/>
      <c r="M16" s="283"/>
      <c r="N16" s="67"/>
      <c r="O16" s="120"/>
      <c r="P16" s="52"/>
      <c r="Q16" s="53"/>
      <c r="R16" s="56"/>
      <c r="T16" s="64" t="e">
        <f>#REF!</f>
        <v>#REF!</v>
      </c>
    </row>
    <row r="17" spans="1:20" s="57" customFormat="1" ht="12.75" customHeight="1" thickBot="1">
      <c r="A17" s="45"/>
      <c r="B17" s="59"/>
      <c r="C17" s="59"/>
      <c r="D17" s="69"/>
      <c r="E17" s="60"/>
      <c r="F17" s="284" t="s">
        <v>372</v>
      </c>
      <c r="G17" s="284"/>
      <c r="H17" s="61" t="s">
        <v>13</v>
      </c>
      <c r="I17" s="119"/>
      <c r="J17" s="63">
        <f>UPPER(IF(OR(I17="a",I17="as"),E16,IF(OR(I17="b",I17="bs"),E18,)))</f>
      </c>
      <c r="K17" s="63"/>
      <c r="L17" s="51"/>
      <c r="M17" s="80"/>
      <c r="N17" s="101"/>
      <c r="O17" s="120"/>
      <c r="P17" s="52"/>
      <c r="Q17" s="53"/>
      <c r="R17" s="56"/>
      <c r="T17" s="84" t="e">
        <f>#REF!</f>
        <v>#REF!</v>
      </c>
    </row>
    <row r="18" spans="1:18" s="57" customFormat="1" ht="12.75" customHeight="1">
      <c r="A18" s="45">
        <v>6</v>
      </c>
      <c r="B18" s="46"/>
      <c r="C18" s="46"/>
      <c r="D18" s="47">
        <v>11</v>
      </c>
      <c r="E18" s="48" t="str">
        <f>UPPER(IF($D18="","",VLOOKUP($D18,'[6]男單 Prep'!$A$7:$P$38,2)))</f>
        <v>鍾景榮</v>
      </c>
      <c r="F18" s="46"/>
      <c r="G18" s="46"/>
      <c r="H18" s="46" t="str">
        <f>IF($D18="","",VLOOKUP($D18,'[6]男單 Prep'!$A$7:$P$38,4))</f>
        <v>台北市</v>
      </c>
      <c r="I18" s="66"/>
      <c r="J18" s="67"/>
      <c r="K18" s="68"/>
      <c r="L18" s="51"/>
      <c r="M18" s="80"/>
      <c r="N18" s="101"/>
      <c r="O18" s="120"/>
      <c r="P18" s="52"/>
      <c r="Q18" s="53"/>
      <c r="R18" s="56"/>
    </row>
    <row r="19" spans="1:18" s="57" customFormat="1" ht="6.75" customHeight="1">
      <c r="A19" s="45"/>
      <c r="B19" s="59"/>
      <c r="C19" s="59"/>
      <c r="D19" s="69"/>
      <c r="E19" s="60"/>
      <c r="F19" s="51"/>
      <c r="G19" s="70"/>
      <c r="H19" s="51"/>
      <c r="I19" s="71"/>
      <c r="J19" s="282" t="s">
        <v>381</v>
      </c>
      <c r="K19" s="283"/>
      <c r="L19" s="63">
        <f>UPPER(IF(OR(K19="a",K19="as"),J17,IF(OR(K19="b",K19="bs"),J21,)))</f>
      </c>
      <c r="M19" s="85"/>
      <c r="N19" s="101"/>
      <c r="O19" s="120"/>
      <c r="P19" s="52"/>
      <c r="Q19" s="53"/>
      <c r="R19" s="56"/>
    </row>
    <row r="20" spans="1:18" s="57" customFormat="1" ht="12.75" customHeight="1">
      <c r="A20" s="45">
        <v>7</v>
      </c>
      <c r="B20" s="46">
        <f>IF($D20="","",VLOOKUP($D20,'[6]男單 Prep'!$A$7:$P$38,15))</f>
      </c>
      <c r="C20" s="46">
        <f>IF($D20="","",VLOOKUP($D20,'[6]男單 Prep'!$A$7:$P$38,16))</f>
      </c>
      <c r="D20" s="47"/>
      <c r="E20" s="48" t="s">
        <v>25</v>
      </c>
      <c r="F20" s="46"/>
      <c r="G20" s="46"/>
      <c r="H20" s="46">
        <f>IF($D20="","",VLOOKUP($D20,'[6]男單 Prep'!$A$7:$P$38,4))</f>
      </c>
      <c r="I20" s="50"/>
      <c r="J20" s="282"/>
      <c r="K20" s="283"/>
      <c r="L20" s="67"/>
      <c r="M20" s="73"/>
      <c r="N20" s="101"/>
      <c r="O20" s="120"/>
      <c r="P20" s="52"/>
      <c r="Q20" s="53"/>
      <c r="R20" s="56"/>
    </row>
    <row r="21" spans="1:18" s="57" customFormat="1" ht="12.75" customHeight="1">
      <c r="A21" s="45"/>
      <c r="B21" s="59"/>
      <c r="C21" s="59"/>
      <c r="D21" s="59"/>
      <c r="E21" s="60"/>
      <c r="F21" s="284"/>
      <c r="G21" s="284"/>
      <c r="H21" s="61" t="s">
        <v>13</v>
      </c>
      <c r="I21" s="119"/>
      <c r="J21" s="63">
        <f>UPPER(IF(OR(I21="a",I21="as"),E20,IF(OR(I21="b",I21="bs"),E22,)))</f>
      </c>
      <c r="K21" s="78"/>
      <c r="L21" s="79"/>
      <c r="M21" s="73"/>
      <c r="N21" s="101"/>
      <c r="O21" s="120"/>
      <c r="P21" s="52"/>
      <c r="Q21" s="53"/>
      <c r="R21" s="56"/>
    </row>
    <row r="22" spans="1:18" s="57" customFormat="1" ht="12.75" customHeight="1">
      <c r="A22" s="45">
        <v>8</v>
      </c>
      <c r="B22" s="46" t="s">
        <v>29</v>
      </c>
      <c r="C22" s="46">
        <f>IF($D22="","",VLOOKUP($D22,'[6]男單 Prep'!$A$7:$P$38,16))</f>
        <v>6</v>
      </c>
      <c r="D22" s="47">
        <v>5</v>
      </c>
      <c r="E22" s="48" t="str">
        <f>UPPER(IF($D22="","",VLOOKUP($D22,'[6]男單 Prep'!$A$7:$P$38,2)))</f>
        <v>林幸福</v>
      </c>
      <c r="F22" s="46"/>
      <c r="G22" s="46"/>
      <c r="H22" s="46" t="str">
        <f>IF($D22="","",VLOOKUP($D22,'[6]男單 Prep'!$A$7:$P$38,4))</f>
        <v>台北市</v>
      </c>
      <c r="I22" s="66"/>
      <c r="J22" s="67"/>
      <c r="K22" s="51"/>
      <c r="L22" s="79"/>
      <c r="M22" s="73"/>
      <c r="N22" s="101"/>
      <c r="O22" s="120"/>
      <c r="P22" s="52"/>
      <c r="Q22" s="53"/>
      <c r="R22" s="56"/>
    </row>
    <row r="23" spans="1:18" s="57" customFormat="1" ht="6.75" customHeight="1">
      <c r="A23" s="45"/>
      <c r="B23" s="59"/>
      <c r="C23" s="59"/>
      <c r="D23" s="59"/>
      <c r="E23" s="60"/>
      <c r="F23" s="51"/>
      <c r="G23" s="70"/>
      <c r="H23" s="51"/>
      <c r="I23" s="71"/>
      <c r="J23" s="51"/>
      <c r="K23" s="51"/>
      <c r="L23" s="79"/>
      <c r="M23" s="88"/>
      <c r="N23" s="282" t="s">
        <v>392</v>
      </c>
      <c r="O23" s="283"/>
      <c r="P23" s="63">
        <f>UPPER(IF(OR(O23="a",O23="as"),N15,IF(OR(O23="b",O23="bs"),N31,)))</f>
      </c>
      <c r="Q23" s="121"/>
      <c r="R23" s="56"/>
    </row>
    <row r="24" spans="1:18" s="57" customFormat="1" ht="12.75" customHeight="1">
      <c r="A24" s="45">
        <v>9</v>
      </c>
      <c r="B24" s="46" t="s">
        <v>18</v>
      </c>
      <c r="C24" s="46">
        <f>IF($D24="","",VLOOKUP($D24,'[6]男單 Prep'!$A$7:$P$38,16))</f>
        <v>3</v>
      </c>
      <c r="D24" s="47">
        <v>3</v>
      </c>
      <c r="E24" s="48" t="str">
        <f>UPPER(IF($D24="","",VLOOKUP($D24,'[6]男單 Prep'!$A$7:$P$38,2)))</f>
        <v>劉雲忠</v>
      </c>
      <c r="F24" s="46"/>
      <c r="G24" s="46"/>
      <c r="H24" s="46"/>
      <c r="I24" s="50"/>
      <c r="J24" s="51"/>
      <c r="K24" s="51"/>
      <c r="L24" s="51"/>
      <c r="M24" s="73"/>
      <c r="N24" s="282"/>
      <c r="O24" s="283"/>
      <c r="P24" s="67"/>
      <c r="Q24" s="120"/>
      <c r="R24" s="56"/>
    </row>
    <row r="25" spans="1:18" s="57" customFormat="1" ht="12.75" customHeight="1">
      <c r="A25" s="45"/>
      <c r="B25" s="59"/>
      <c r="C25" s="59"/>
      <c r="D25" s="59"/>
      <c r="E25" s="60"/>
      <c r="F25" s="284"/>
      <c r="G25" s="284"/>
      <c r="H25" s="61" t="s">
        <v>13</v>
      </c>
      <c r="I25" s="119"/>
      <c r="J25" s="63">
        <f>UPPER(IF(OR(I25="a",I25="as"),E24,IF(OR(I25="b",I25="bs"),E26,)))</f>
      </c>
      <c r="K25" s="63"/>
      <c r="L25" s="51"/>
      <c r="M25" s="73"/>
      <c r="N25" s="52"/>
      <c r="O25" s="120"/>
      <c r="P25" s="52"/>
      <c r="Q25" s="120"/>
      <c r="R25" s="56"/>
    </row>
    <row r="26" spans="1:18" s="57" customFormat="1" ht="12.75" customHeight="1">
      <c r="A26" s="45">
        <v>10</v>
      </c>
      <c r="B26" s="46">
        <f>IF($D26="","",VLOOKUP($D26,'[6]男單 Prep'!$A$7:$P$38,15))</f>
      </c>
      <c r="C26" s="46">
        <f>IF($D26="","",VLOOKUP($D26,'[6]男單 Prep'!$A$7:$P$38,16))</f>
      </c>
      <c r="D26" s="47"/>
      <c r="E26" s="48" t="s">
        <v>25</v>
      </c>
      <c r="F26" s="46"/>
      <c r="G26" s="46"/>
      <c r="H26" s="46">
        <f>IF($D26="","",VLOOKUP($D26,'[6]男單 Prep'!$A$7:$P$38,4))</f>
      </c>
      <c r="I26" s="66"/>
      <c r="J26" s="67"/>
      <c r="K26" s="68"/>
      <c r="L26" s="51"/>
      <c r="M26" s="73"/>
      <c r="N26" s="52"/>
      <c r="O26" s="120"/>
      <c r="P26" s="52"/>
      <c r="Q26" s="120"/>
      <c r="R26" s="56"/>
    </row>
    <row r="27" spans="1:18" s="57" customFormat="1" ht="6.75" customHeight="1">
      <c r="A27" s="45"/>
      <c r="B27" s="59"/>
      <c r="C27" s="59"/>
      <c r="D27" s="69"/>
      <c r="E27" s="60"/>
      <c r="F27" s="51"/>
      <c r="G27" s="70"/>
      <c r="H27" s="51"/>
      <c r="I27" s="71"/>
      <c r="J27" s="282" t="s">
        <v>382</v>
      </c>
      <c r="K27" s="283"/>
      <c r="L27" s="63">
        <f>UPPER(IF(OR(K27="a",K27="as"),J25,IF(OR(K27="b",K27="bs"),J29,)))</f>
      </c>
      <c r="M27" s="72"/>
      <c r="N27" s="52"/>
      <c r="O27" s="120"/>
      <c r="P27" s="52"/>
      <c r="Q27" s="120"/>
      <c r="R27" s="56"/>
    </row>
    <row r="28" spans="1:18" s="57" customFormat="1" ht="12.75" customHeight="1">
      <c r="A28" s="45">
        <v>11</v>
      </c>
      <c r="B28" s="46"/>
      <c r="C28" s="46"/>
      <c r="D28" s="47">
        <v>22</v>
      </c>
      <c r="E28" s="48" t="str">
        <f>UPPER(IF($D28="","",VLOOKUP($D28,'[6]男單 Prep'!$A$7:$P$38,2)))</f>
        <v>余是庸</v>
      </c>
      <c r="F28" s="46"/>
      <c r="G28" s="46"/>
      <c r="H28" s="46" t="str">
        <f>IF($D28="","",VLOOKUP($D28,'[6]男單 Prep'!$A$7:$P$38,4))</f>
        <v>台北市</v>
      </c>
      <c r="I28" s="50"/>
      <c r="J28" s="282"/>
      <c r="K28" s="283"/>
      <c r="L28" s="67"/>
      <c r="M28" s="74"/>
      <c r="N28" s="52"/>
      <c r="O28" s="120"/>
      <c r="P28" s="52"/>
      <c r="Q28" s="120"/>
      <c r="R28" s="56"/>
    </row>
    <row r="29" spans="1:18" s="57" customFormat="1" ht="12.75" customHeight="1">
      <c r="A29" s="45"/>
      <c r="B29" s="59"/>
      <c r="C29" s="59"/>
      <c r="D29" s="69"/>
      <c r="E29" s="60"/>
      <c r="F29" s="284" t="s">
        <v>374</v>
      </c>
      <c r="G29" s="284"/>
      <c r="H29" s="61" t="s">
        <v>13</v>
      </c>
      <c r="I29" s="119"/>
      <c r="J29" s="63">
        <f>UPPER(IF(OR(I29="a",I29="as"),E28,IF(OR(I29="b",I29="bs"),E30,)))</f>
      </c>
      <c r="K29" s="78"/>
      <c r="L29" s="79"/>
      <c r="M29" s="80"/>
      <c r="N29" s="52"/>
      <c r="O29" s="120"/>
      <c r="P29" s="52"/>
      <c r="Q29" s="120"/>
      <c r="R29" s="56"/>
    </row>
    <row r="30" spans="1:18" s="57" customFormat="1" ht="12.75" customHeight="1">
      <c r="A30" s="45">
        <v>12</v>
      </c>
      <c r="B30" s="46"/>
      <c r="C30" s="46"/>
      <c r="D30" s="47">
        <v>10</v>
      </c>
      <c r="E30" s="48" t="str">
        <f>UPPER(IF($D30="","",VLOOKUP($D30,'[6]男單 Prep'!$A$7:$P$38,2)))</f>
        <v>林智廣</v>
      </c>
      <c r="F30" s="46"/>
      <c r="G30" s="46"/>
      <c r="H30" s="46" t="str">
        <f>IF($D30="","",VLOOKUP($D30,'[6]男單 Prep'!$A$7:$P$38,4))</f>
        <v>台中縣</v>
      </c>
      <c r="I30" s="66"/>
      <c r="J30" s="67"/>
      <c r="K30" s="51"/>
      <c r="L30" s="79"/>
      <c r="M30" s="80"/>
      <c r="N30" s="52"/>
      <c r="O30" s="120"/>
      <c r="P30" s="52"/>
      <c r="Q30" s="120"/>
      <c r="R30" s="56"/>
    </row>
    <row r="31" spans="1:18" s="57" customFormat="1" ht="6.75" customHeight="1">
      <c r="A31" s="45"/>
      <c r="B31" s="59"/>
      <c r="C31" s="59"/>
      <c r="D31" s="69"/>
      <c r="E31" s="60"/>
      <c r="F31" s="51"/>
      <c r="G31" s="70"/>
      <c r="H31" s="51"/>
      <c r="I31" s="71"/>
      <c r="J31" s="51"/>
      <c r="K31" s="51"/>
      <c r="L31" s="282" t="s">
        <v>389</v>
      </c>
      <c r="M31" s="283"/>
      <c r="N31" s="63">
        <f>UPPER(IF(OR(M31="a",M31="as"),L27,IF(OR(M31="b",M31="bs"),L35,)))</f>
      </c>
      <c r="O31" s="122"/>
      <c r="P31" s="52"/>
      <c r="Q31" s="120"/>
      <c r="R31" s="56"/>
    </row>
    <row r="32" spans="1:18" s="57" customFormat="1" ht="12.75" customHeight="1">
      <c r="A32" s="45">
        <v>13</v>
      </c>
      <c r="B32" s="46"/>
      <c r="C32" s="46"/>
      <c r="D32" s="47">
        <v>14</v>
      </c>
      <c r="E32" s="48" t="str">
        <f>UPPER(IF($D32="","",VLOOKUP($D32,'[6]男單 Prep'!$A$7:$P$38,2)))</f>
        <v>陳明亮</v>
      </c>
      <c r="F32" s="46"/>
      <c r="G32" s="46"/>
      <c r="H32" s="46" t="str">
        <f>IF($D32="","",VLOOKUP($D32,'[6]男單 Prep'!$A$7:$P$38,4))</f>
        <v>苗栗縣</v>
      </c>
      <c r="I32" s="50"/>
      <c r="J32" s="51"/>
      <c r="K32" s="51"/>
      <c r="L32" s="282"/>
      <c r="M32" s="283"/>
      <c r="N32" s="67"/>
      <c r="O32" s="123"/>
      <c r="P32" s="52"/>
      <c r="Q32" s="120"/>
      <c r="R32" s="56"/>
    </row>
    <row r="33" spans="1:18" s="57" customFormat="1" ht="12.75" customHeight="1">
      <c r="A33" s="45"/>
      <c r="B33" s="59"/>
      <c r="C33" s="59"/>
      <c r="D33" s="69"/>
      <c r="E33" s="60"/>
      <c r="F33" s="284" t="s">
        <v>375</v>
      </c>
      <c r="G33" s="284"/>
      <c r="H33" s="61" t="s">
        <v>13</v>
      </c>
      <c r="I33" s="119"/>
      <c r="J33" s="63">
        <f>UPPER(IF(OR(I33="a",I33="as"),E32,IF(OR(I33="b",I33="bs"),E34,)))</f>
      </c>
      <c r="K33" s="63"/>
      <c r="L33" s="51"/>
      <c r="M33" s="80"/>
      <c r="N33" s="101"/>
      <c r="O33" s="123"/>
      <c r="P33" s="52"/>
      <c r="Q33" s="120"/>
      <c r="R33" s="56"/>
    </row>
    <row r="34" spans="1:18" s="57" customFormat="1" ht="12.75" customHeight="1">
      <c r="A34" s="45">
        <v>14</v>
      </c>
      <c r="B34" s="46"/>
      <c r="C34" s="46">
        <f>IF($D34="","",VLOOKUP($D34,'[6]男單 Prep'!$A$7:$P$38,16))</f>
        <v>9</v>
      </c>
      <c r="D34" s="47">
        <v>9</v>
      </c>
      <c r="E34" s="48" t="str">
        <f>UPPER(IF($D34="","",VLOOKUP($D34,'[6]男單 Prep'!$A$7:$P$38,2)))</f>
        <v>李永明</v>
      </c>
      <c r="F34" s="46"/>
      <c r="G34" s="46"/>
      <c r="H34" s="46"/>
      <c r="I34" s="66"/>
      <c r="J34" s="67"/>
      <c r="K34" s="68"/>
      <c r="L34" s="51"/>
      <c r="M34" s="80"/>
      <c r="N34" s="101"/>
      <c r="O34" s="123"/>
      <c r="P34" s="52"/>
      <c r="Q34" s="120"/>
      <c r="R34" s="56"/>
    </row>
    <row r="35" spans="1:18" s="57" customFormat="1" ht="6.75" customHeight="1">
      <c r="A35" s="45"/>
      <c r="B35" s="59"/>
      <c r="C35" s="59"/>
      <c r="D35" s="69"/>
      <c r="E35" s="60"/>
      <c r="F35" s="51"/>
      <c r="G35" s="70"/>
      <c r="H35" s="51"/>
      <c r="I35" s="71"/>
      <c r="J35" s="282" t="s">
        <v>383</v>
      </c>
      <c r="K35" s="283"/>
      <c r="L35" s="63">
        <f>UPPER(IF(OR(K35="a",K35="as"),J33,IF(OR(K35="b",K35="bs"),J37,)))</f>
      </c>
      <c r="M35" s="85"/>
      <c r="N35" s="101"/>
      <c r="O35" s="123"/>
      <c r="P35" s="52"/>
      <c r="Q35" s="120"/>
      <c r="R35" s="56"/>
    </row>
    <row r="36" spans="1:18" s="57" customFormat="1" ht="12.75" customHeight="1">
      <c r="A36" s="45">
        <v>15</v>
      </c>
      <c r="B36" s="46">
        <f>IF($D36="","",VLOOKUP($D36,'[6]男單 Prep'!$A$7:$P$38,15))</f>
      </c>
      <c r="C36" s="46">
        <f>IF($D36="","",VLOOKUP($D36,'[6]男單 Prep'!$A$7:$P$38,16))</f>
      </c>
      <c r="D36" s="47"/>
      <c r="E36" s="48" t="s">
        <v>25</v>
      </c>
      <c r="F36" s="46"/>
      <c r="G36" s="46"/>
      <c r="H36" s="46">
        <f>IF($D36="","",VLOOKUP($D36,'[6]男單 Prep'!$A$7:$P$38,4))</f>
      </c>
      <c r="I36" s="50"/>
      <c r="J36" s="282"/>
      <c r="K36" s="283"/>
      <c r="L36" s="67"/>
      <c r="M36" s="73"/>
      <c r="N36" s="101"/>
      <c r="O36" s="123"/>
      <c r="P36" s="52"/>
      <c r="Q36" s="120"/>
      <c r="R36" s="56"/>
    </row>
    <row r="37" spans="1:18" s="57" customFormat="1" ht="12.75" customHeight="1">
      <c r="A37" s="45"/>
      <c r="B37" s="59"/>
      <c r="C37" s="59"/>
      <c r="D37" s="59"/>
      <c r="E37" s="60"/>
      <c r="F37" s="284"/>
      <c r="G37" s="284"/>
      <c r="H37" s="61" t="s">
        <v>13</v>
      </c>
      <c r="I37" s="119"/>
      <c r="J37" s="63">
        <f>UPPER(IF(OR(I37="a",I37="as"),E36,IF(OR(I37="b",I37="bs"),E38,)))</f>
      </c>
      <c r="K37" s="78"/>
      <c r="L37" s="79"/>
      <c r="M37" s="73"/>
      <c r="N37" s="101"/>
      <c r="O37" s="123"/>
      <c r="P37" s="52"/>
      <c r="Q37" s="120"/>
      <c r="R37" s="56"/>
    </row>
    <row r="38" spans="1:18" s="57" customFormat="1" ht="12.75" customHeight="1">
      <c r="A38" s="45">
        <v>16</v>
      </c>
      <c r="B38" s="46" t="s">
        <v>28</v>
      </c>
      <c r="C38" s="46">
        <f>IF($D38="","",VLOOKUP($D38,'[6]男單 Prep'!$A$7:$P$38,16))</f>
        <v>6</v>
      </c>
      <c r="D38" s="47">
        <v>6</v>
      </c>
      <c r="E38" s="48" t="str">
        <f>UPPER(IF($D38="","",VLOOKUP($D38,'[6]男單 Prep'!$A$7:$P$38,2)))</f>
        <v>湯献進</v>
      </c>
      <c r="F38" s="46"/>
      <c r="G38" s="46"/>
      <c r="H38" s="46" t="str">
        <f>IF($D38="","",VLOOKUP($D38,'[6]男單 Prep'!$A$7:$P$38,4))</f>
        <v>台中縣</v>
      </c>
      <c r="I38" s="66"/>
      <c r="J38" s="67"/>
      <c r="K38" s="51"/>
      <c r="L38" s="79"/>
      <c r="M38" s="73"/>
      <c r="N38" s="123"/>
      <c r="O38" s="123"/>
      <c r="P38" s="123"/>
      <c r="Q38" s="120"/>
      <c r="R38" s="56"/>
    </row>
    <row r="39" spans="1:18" s="57" customFormat="1" ht="12.75" customHeight="1">
      <c r="A39" s="45"/>
      <c r="B39" s="59"/>
      <c r="C39" s="59"/>
      <c r="D39" s="59"/>
      <c r="E39" s="60"/>
      <c r="F39" s="51"/>
      <c r="G39" s="70"/>
      <c r="H39" s="51"/>
      <c r="I39" s="71"/>
      <c r="J39" s="51"/>
      <c r="K39" s="51"/>
      <c r="L39" s="79"/>
      <c r="M39" s="88"/>
      <c r="N39" s="288" t="s">
        <v>11</v>
      </c>
      <c r="O39" s="291" t="s">
        <v>394</v>
      </c>
      <c r="P39" s="291"/>
      <c r="Q39" s="292"/>
      <c r="R39" s="56"/>
    </row>
    <row r="40" spans="1:18" s="57" customFormat="1" ht="12.75" customHeight="1">
      <c r="A40" s="45">
        <v>17</v>
      </c>
      <c r="B40" s="46" t="s">
        <v>26</v>
      </c>
      <c r="C40" s="46">
        <f>IF($D40="","",VLOOKUP($D40,'[6]男單 Prep'!$A$7:$P$38,16))</f>
        <v>9</v>
      </c>
      <c r="D40" s="47">
        <v>8</v>
      </c>
      <c r="E40" s="48" t="str">
        <f>UPPER(IF($D40="","",VLOOKUP($D40,'[6]男單 Prep'!$A$7:$P$38,2)))</f>
        <v>李良順</v>
      </c>
      <c r="F40" s="46"/>
      <c r="G40" s="46"/>
      <c r="H40" s="46" t="str">
        <f>IF($D40="","",VLOOKUP($D40,'[6]男單 Prep'!$A$7:$P$38,4))</f>
        <v>高雄市</v>
      </c>
      <c r="I40" s="50"/>
      <c r="J40" s="51"/>
      <c r="K40" s="51"/>
      <c r="L40" s="51"/>
      <c r="M40" s="73"/>
      <c r="N40" s="288"/>
      <c r="O40" s="124"/>
      <c r="P40" s="125"/>
      <c r="Q40" s="126"/>
      <c r="R40" s="56"/>
    </row>
    <row r="41" spans="1:18" s="57" customFormat="1" ht="12.75" customHeight="1">
      <c r="A41" s="45"/>
      <c r="B41" s="59"/>
      <c r="C41" s="59"/>
      <c r="D41" s="59"/>
      <c r="E41" s="60"/>
      <c r="F41" s="284"/>
      <c r="G41" s="284"/>
      <c r="H41" s="61" t="s">
        <v>13</v>
      </c>
      <c r="I41" s="119"/>
      <c r="J41" s="63">
        <f>UPPER(IF(OR(I41="a",I41="as"),E40,IF(OR(I41="b",I41="bs"),E42,)))</f>
      </c>
      <c r="K41" s="63"/>
      <c r="L41" s="51"/>
      <c r="M41" s="73"/>
      <c r="N41" s="52"/>
      <c r="O41" s="53"/>
      <c r="P41" s="52"/>
      <c r="Q41" s="120"/>
      <c r="R41" s="56"/>
    </row>
    <row r="42" spans="1:18" s="57" customFormat="1" ht="12.75" customHeight="1">
      <c r="A42" s="45">
        <v>18</v>
      </c>
      <c r="B42" s="46">
        <f>IF($D42="","",VLOOKUP($D42,'[6]男單 Prep'!$A$7:$P$38,15))</f>
      </c>
      <c r="C42" s="46">
        <f>IF($D42="","",VLOOKUP($D42,'[6]男單 Prep'!$A$7:$P$38,16))</f>
      </c>
      <c r="D42" s="47"/>
      <c r="E42" s="48" t="s">
        <v>25</v>
      </c>
      <c r="F42" s="46"/>
      <c r="G42" s="46"/>
      <c r="H42" s="46">
        <f>IF($D42="","",VLOOKUP($D42,'[6]男單 Prep'!$A$7:$P$38,4))</f>
      </c>
      <c r="I42" s="66"/>
      <c r="J42" s="67"/>
      <c r="K42" s="68"/>
      <c r="L42" s="51"/>
      <c r="M42" s="73"/>
      <c r="N42" s="52"/>
      <c r="O42" s="53"/>
      <c r="P42" s="52"/>
      <c r="Q42" s="120"/>
      <c r="R42" s="56"/>
    </row>
    <row r="43" spans="1:18" s="57" customFormat="1" ht="6.75" customHeight="1">
      <c r="A43" s="45"/>
      <c r="B43" s="59"/>
      <c r="C43" s="59"/>
      <c r="D43" s="69"/>
      <c r="E43" s="60"/>
      <c r="F43" s="51"/>
      <c r="G43" s="70"/>
      <c r="H43" s="51"/>
      <c r="I43" s="71"/>
      <c r="J43" s="282" t="s">
        <v>384</v>
      </c>
      <c r="K43" s="283"/>
      <c r="L43" s="63">
        <f>UPPER(IF(OR(K43="a",K43="as"),J41,IF(OR(K43="b",K43="bs"),J45,)))</f>
      </c>
      <c r="M43" s="72"/>
      <c r="N43" s="52"/>
      <c r="O43" s="53"/>
      <c r="P43" s="52"/>
      <c r="Q43" s="120"/>
      <c r="R43" s="56"/>
    </row>
    <row r="44" spans="1:18" s="57" customFormat="1" ht="12.75" customHeight="1">
      <c r="A44" s="45">
        <v>19</v>
      </c>
      <c r="B44" s="46"/>
      <c r="C44" s="46"/>
      <c r="D44" s="47">
        <v>18</v>
      </c>
      <c r="E44" s="48" t="str">
        <f>UPPER(IF($D44="","",VLOOKUP($D44,'[6]男單 Prep'!$A$7:$P$38,2)))</f>
        <v>賴波章</v>
      </c>
      <c r="F44" s="46"/>
      <c r="G44" s="46"/>
      <c r="H44" s="46"/>
      <c r="I44" s="50"/>
      <c r="J44" s="282"/>
      <c r="K44" s="283"/>
      <c r="L44" s="67"/>
      <c r="M44" s="74"/>
      <c r="N44" s="52"/>
      <c r="O44" s="53"/>
      <c r="P44" s="52"/>
      <c r="Q44" s="120"/>
      <c r="R44" s="56"/>
    </row>
    <row r="45" spans="1:18" s="57" customFormat="1" ht="12.75" customHeight="1">
      <c r="A45" s="45"/>
      <c r="B45" s="59"/>
      <c r="C45" s="59"/>
      <c r="D45" s="69"/>
      <c r="E45" s="60"/>
      <c r="F45" s="284" t="s">
        <v>376</v>
      </c>
      <c r="G45" s="284"/>
      <c r="H45" s="61" t="s">
        <v>13</v>
      </c>
      <c r="I45" s="119"/>
      <c r="J45" s="63">
        <f>UPPER(IF(OR(I45="a",I45="as"),E44,IF(OR(I45="b",I45="bs"),E46,)))</f>
      </c>
      <c r="K45" s="78"/>
      <c r="L45" s="79"/>
      <c r="M45" s="80"/>
      <c r="N45" s="52"/>
      <c r="O45" s="53"/>
      <c r="P45" s="52"/>
      <c r="Q45" s="120"/>
      <c r="R45" s="56"/>
    </row>
    <row r="46" spans="1:18" s="57" customFormat="1" ht="12.75" customHeight="1">
      <c r="A46" s="45">
        <v>20</v>
      </c>
      <c r="B46" s="46"/>
      <c r="C46" s="46"/>
      <c r="D46" s="47">
        <v>12</v>
      </c>
      <c r="E46" s="48" t="str">
        <f>UPPER(IF($D46="","",VLOOKUP($D46,'[6]男單 Prep'!$A$7:$P$38,2)))</f>
        <v>張正興</v>
      </c>
      <c r="F46" s="46"/>
      <c r="G46" s="46"/>
      <c r="H46" s="46" t="str">
        <f>IF($D46="","",VLOOKUP($D46,'[6]男單 Prep'!$A$7:$P$38,4))</f>
        <v>台東縣</v>
      </c>
      <c r="I46" s="66"/>
      <c r="J46" s="67"/>
      <c r="K46" s="51"/>
      <c r="L46" s="79"/>
      <c r="M46" s="80"/>
      <c r="N46" s="52"/>
      <c r="O46" s="53"/>
      <c r="P46" s="52"/>
      <c r="Q46" s="120"/>
      <c r="R46" s="56"/>
    </row>
    <row r="47" spans="1:18" s="57" customFormat="1" ht="6.75" customHeight="1">
      <c r="A47" s="45"/>
      <c r="B47" s="59"/>
      <c r="C47" s="59"/>
      <c r="D47" s="69"/>
      <c r="E47" s="60"/>
      <c r="F47" s="51"/>
      <c r="G47" s="70"/>
      <c r="H47" s="51"/>
      <c r="I47" s="71"/>
      <c r="J47" s="51"/>
      <c r="K47" s="51"/>
      <c r="L47" s="282" t="s">
        <v>390</v>
      </c>
      <c r="M47" s="283"/>
      <c r="N47" s="63">
        <f>UPPER(IF(OR(M47="a",M47="as"),L43,IF(OR(M47="b",M47="bs"),L51,)))</f>
      </c>
      <c r="O47" s="121"/>
      <c r="P47" s="52"/>
      <c r="Q47" s="120"/>
      <c r="R47" s="56"/>
    </row>
    <row r="48" spans="1:18" s="57" customFormat="1" ht="12.75" customHeight="1">
      <c r="A48" s="45">
        <v>21</v>
      </c>
      <c r="B48" s="46"/>
      <c r="C48" s="46"/>
      <c r="D48" s="47">
        <v>13</v>
      </c>
      <c r="E48" s="48" t="str">
        <f>UPPER(IF($D48="","",VLOOKUP($D48,'[6]男單 Prep'!$A$7:$P$38,2)))</f>
        <v>謝德亮</v>
      </c>
      <c r="F48" s="46"/>
      <c r="G48" s="46"/>
      <c r="H48" s="46" t="str">
        <f>IF($D48="","",VLOOKUP($D48,'[6]男單 Prep'!$A$7:$P$38,4))</f>
        <v>南投縣</v>
      </c>
      <c r="I48" s="50"/>
      <c r="J48" s="51"/>
      <c r="K48" s="51"/>
      <c r="L48" s="282"/>
      <c r="M48" s="283"/>
      <c r="N48" s="67"/>
      <c r="O48" s="120"/>
      <c r="P48" s="52"/>
      <c r="Q48" s="120"/>
      <c r="R48" s="56"/>
    </row>
    <row r="49" spans="1:18" s="57" customFormat="1" ht="12.75" customHeight="1">
      <c r="A49" s="45"/>
      <c r="B49" s="59"/>
      <c r="C49" s="59"/>
      <c r="D49" s="69"/>
      <c r="E49" s="60"/>
      <c r="F49" s="284" t="s">
        <v>377</v>
      </c>
      <c r="G49" s="284"/>
      <c r="H49" s="61" t="s">
        <v>13</v>
      </c>
      <c r="I49" s="119"/>
      <c r="J49" s="63">
        <f>UPPER(IF(OR(I49="a",I49="as"),E48,IF(OR(I49="b",I49="bs"),E50,)))</f>
      </c>
      <c r="K49" s="63"/>
      <c r="L49" s="51"/>
      <c r="M49" s="80"/>
      <c r="N49" s="101"/>
      <c r="O49" s="120"/>
      <c r="P49" s="52"/>
      <c r="Q49" s="120"/>
      <c r="R49" s="56"/>
    </row>
    <row r="50" spans="1:18" s="57" customFormat="1" ht="12.75" customHeight="1">
      <c r="A50" s="45">
        <v>22</v>
      </c>
      <c r="B50" s="46"/>
      <c r="C50" s="46"/>
      <c r="D50" s="47">
        <v>16</v>
      </c>
      <c r="E50" s="48" t="str">
        <f>UPPER(IF($D50="","",VLOOKUP($D50,'[6]男單 Prep'!$A$7:$P$38,2)))</f>
        <v>蔡鎮鴻</v>
      </c>
      <c r="F50" s="46"/>
      <c r="G50" s="46"/>
      <c r="H50" s="46" t="str">
        <f>IF($D50="","",VLOOKUP($D50,'[6]男單 Prep'!$A$7:$P$38,4))</f>
        <v>高雄市</v>
      </c>
      <c r="I50" s="66"/>
      <c r="J50" s="67"/>
      <c r="K50" s="68"/>
      <c r="L50" s="51"/>
      <c r="M50" s="80"/>
      <c r="N50" s="101"/>
      <c r="O50" s="120"/>
      <c r="P50" s="52"/>
      <c r="Q50" s="120"/>
      <c r="R50" s="56"/>
    </row>
    <row r="51" spans="1:18" s="57" customFormat="1" ht="6.75" customHeight="1">
      <c r="A51" s="45"/>
      <c r="B51" s="59"/>
      <c r="C51" s="59"/>
      <c r="D51" s="69"/>
      <c r="E51" s="60"/>
      <c r="F51" s="51"/>
      <c r="G51" s="70"/>
      <c r="H51" s="51"/>
      <c r="I51" s="71"/>
      <c r="J51" s="282" t="s">
        <v>385</v>
      </c>
      <c r="K51" s="283"/>
      <c r="L51" s="63">
        <f>UPPER(IF(OR(K51="a",K51="as"),J49,IF(OR(K51="b",K51="bs"),J53,)))</f>
      </c>
      <c r="M51" s="85"/>
      <c r="N51" s="101"/>
      <c r="O51" s="120"/>
      <c r="P51" s="52"/>
      <c r="Q51" s="120"/>
      <c r="R51" s="56"/>
    </row>
    <row r="52" spans="1:18" s="57" customFormat="1" ht="12.75" customHeight="1">
      <c r="A52" s="45">
        <v>23</v>
      </c>
      <c r="B52" s="46">
        <f>IF($D52="","",VLOOKUP($D52,'[6]男單 Prep'!$A$7:$P$38,15))</f>
      </c>
      <c r="C52" s="46">
        <f>IF($D52="","",VLOOKUP($D52,'[6]男單 Prep'!$A$7:$P$38,16))</f>
      </c>
      <c r="D52" s="47"/>
      <c r="E52" s="48" t="s">
        <v>25</v>
      </c>
      <c r="F52" s="46"/>
      <c r="G52" s="46"/>
      <c r="H52" s="46">
        <f>IF($D52="","",VLOOKUP($D52,'[6]男單 Prep'!$A$7:$P$38,4))</f>
      </c>
      <c r="I52" s="50"/>
      <c r="J52" s="282"/>
      <c r="K52" s="283"/>
      <c r="L52" s="67"/>
      <c r="M52" s="73"/>
      <c r="N52" s="101"/>
      <c r="O52" s="120"/>
      <c r="P52" s="52"/>
      <c r="Q52" s="120"/>
      <c r="R52" s="56"/>
    </row>
    <row r="53" spans="1:18" s="57" customFormat="1" ht="12.75" customHeight="1">
      <c r="A53" s="45"/>
      <c r="B53" s="59"/>
      <c r="C53" s="59"/>
      <c r="D53" s="59"/>
      <c r="E53" s="60"/>
      <c r="F53" s="284"/>
      <c r="G53" s="284"/>
      <c r="H53" s="61" t="s">
        <v>13</v>
      </c>
      <c r="I53" s="119"/>
      <c r="J53" s="63">
        <f>UPPER(IF(OR(I53="a",I53="as"),E52,IF(OR(I53="b",I53="bs"),E54,)))</f>
      </c>
      <c r="K53" s="78"/>
      <c r="L53" s="79"/>
      <c r="M53" s="73"/>
      <c r="N53" s="101"/>
      <c r="O53" s="120"/>
      <c r="P53" s="52"/>
      <c r="Q53" s="120"/>
      <c r="R53" s="56"/>
    </row>
    <row r="54" spans="1:18" s="57" customFormat="1" ht="12.75" customHeight="1">
      <c r="A54" s="45">
        <v>24</v>
      </c>
      <c r="B54" s="46" t="s">
        <v>17</v>
      </c>
      <c r="C54" s="46">
        <f>IF($D54="","",VLOOKUP($D54,'[6]男單 Prep'!$A$7:$P$38,16))</f>
        <v>3</v>
      </c>
      <c r="D54" s="47">
        <v>4</v>
      </c>
      <c r="E54" s="48" t="str">
        <f>UPPER(IF($D54="","",VLOOKUP($D54,'[6]男單 Prep'!$A$7:$P$38,2)))</f>
        <v>施能通</v>
      </c>
      <c r="F54" s="46"/>
      <c r="G54" s="46"/>
      <c r="H54" s="46" t="str">
        <f>IF($D54="","",VLOOKUP($D54,'[6]男單 Prep'!$A$7:$P$38,4))</f>
        <v>彰化縣</v>
      </c>
      <c r="I54" s="66"/>
      <c r="J54" s="67"/>
      <c r="K54" s="51"/>
      <c r="L54" s="79"/>
      <c r="M54" s="73"/>
      <c r="N54" s="101"/>
      <c r="O54" s="120"/>
      <c r="P54" s="52"/>
      <c r="Q54" s="120"/>
      <c r="R54" s="56"/>
    </row>
    <row r="55" spans="1:18" s="57" customFormat="1" ht="6.75" customHeight="1">
      <c r="A55" s="45"/>
      <c r="B55" s="59"/>
      <c r="C55" s="59"/>
      <c r="D55" s="59"/>
      <c r="E55" s="60"/>
      <c r="F55" s="51"/>
      <c r="G55" s="70"/>
      <c r="H55" s="51"/>
      <c r="I55" s="71"/>
      <c r="J55" s="51"/>
      <c r="K55" s="51"/>
      <c r="L55" s="79"/>
      <c r="M55" s="88"/>
      <c r="N55" s="282" t="s">
        <v>393</v>
      </c>
      <c r="O55" s="283"/>
      <c r="P55" s="63">
        <f>UPPER(IF(OR(O55="a",O55="as"),N47,IF(OR(O55="b",O55="bs"),N63,)))</f>
      </c>
      <c r="Q55" s="122"/>
      <c r="R55" s="56"/>
    </row>
    <row r="56" spans="1:18" s="57" customFormat="1" ht="12.75" customHeight="1">
      <c r="A56" s="45">
        <v>25</v>
      </c>
      <c r="B56" s="46" t="s">
        <v>27</v>
      </c>
      <c r="C56" s="46">
        <f>IF($D56="","",VLOOKUP($D56,'[6]男單 Prep'!$A$7:$P$38,16))</f>
        <v>8</v>
      </c>
      <c r="D56" s="47">
        <v>7</v>
      </c>
      <c r="E56" s="48" t="str">
        <f>UPPER(IF($D56="","",VLOOKUP($D56,'[6]男單 Prep'!$A$7:$P$38,2)))</f>
        <v>顏榮洲</v>
      </c>
      <c r="F56" s="46"/>
      <c r="G56" s="46"/>
      <c r="H56" s="46" t="str">
        <f>IF($D56="","",VLOOKUP($D56,'[6]男單 Prep'!$A$7:$P$38,4))</f>
        <v>台中縣</v>
      </c>
      <c r="I56" s="50"/>
      <c r="J56" s="51"/>
      <c r="K56" s="51"/>
      <c r="L56" s="51"/>
      <c r="M56" s="73"/>
      <c r="N56" s="282"/>
      <c r="O56" s="283"/>
      <c r="P56" s="67"/>
      <c r="Q56" s="127"/>
      <c r="R56" s="56"/>
    </row>
    <row r="57" spans="1:18" s="57" customFormat="1" ht="12.75" customHeight="1">
      <c r="A57" s="45"/>
      <c r="B57" s="59"/>
      <c r="C57" s="59"/>
      <c r="D57" s="59"/>
      <c r="E57" s="60"/>
      <c r="F57" s="284"/>
      <c r="G57" s="284"/>
      <c r="H57" s="61" t="s">
        <v>13</v>
      </c>
      <c r="I57" s="119"/>
      <c r="J57" s="63">
        <f>UPPER(IF(OR(I57="a",I57="as"),E56,IF(OR(I57="b",I57="bs"),E58,)))</f>
      </c>
      <c r="K57" s="63"/>
      <c r="L57" s="51"/>
      <c r="M57" s="73"/>
      <c r="N57" s="52"/>
      <c r="O57" s="120"/>
      <c r="P57" s="52"/>
      <c r="Q57" s="123"/>
      <c r="R57" s="56"/>
    </row>
    <row r="58" spans="1:18" s="57" customFormat="1" ht="12.75" customHeight="1">
      <c r="A58" s="45">
        <v>26</v>
      </c>
      <c r="B58" s="46">
        <f>IF($D58="","",VLOOKUP($D58,'[6]男單 Prep'!$A$7:$P$38,15))</f>
      </c>
      <c r="C58" s="46">
        <f>IF($D58="","",VLOOKUP($D58,'[6]男單 Prep'!$A$7:$P$38,16))</f>
      </c>
      <c r="D58" s="47"/>
      <c r="E58" s="48" t="s">
        <v>25</v>
      </c>
      <c r="F58" s="46"/>
      <c r="G58" s="46"/>
      <c r="H58" s="46">
        <f>IF($D58="","",VLOOKUP($D58,'[6]男單 Prep'!$A$7:$P$38,4))</f>
      </c>
      <c r="I58" s="66"/>
      <c r="J58" s="67"/>
      <c r="K58" s="68"/>
      <c r="L58" s="51"/>
      <c r="M58" s="73"/>
      <c r="N58" s="52"/>
      <c r="O58" s="120"/>
      <c r="P58" s="52"/>
      <c r="Q58" s="123"/>
      <c r="R58" s="56"/>
    </row>
    <row r="59" spans="1:18" s="57" customFormat="1" ht="6.75" customHeight="1">
      <c r="A59" s="45"/>
      <c r="B59" s="59"/>
      <c r="C59" s="59"/>
      <c r="D59" s="69"/>
      <c r="E59" s="60"/>
      <c r="F59" s="51"/>
      <c r="G59" s="70"/>
      <c r="H59" s="51"/>
      <c r="I59" s="71"/>
      <c r="J59" s="282" t="s">
        <v>386</v>
      </c>
      <c r="K59" s="283"/>
      <c r="L59" s="63">
        <f>UPPER(IF(OR(K59="a",K59="as"),J57,IF(OR(K59="b",K59="bs"),J61,)))</f>
      </c>
      <c r="M59" s="72"/>
      <c r="N59" s="52"/>
      <c r="O59" s="120"/>
      <c r="P59" s="52"/>
      <c r="Q59" s="123"/>
      <c r="R59" s="56"/>
    </row>
    <row r="60" spans="1:18" s="57" customFormat="1" ht="12.75" customHeight="1">
      <c r="A60" s="45">
        <v>27</v>
      </c>
      <c r="B60" s="46"/>
      <c r="C60" s="46"/>
      <c r="D60" s="47">
        <v>23</v>
      </c>
      <c r="E60" s="48" t="str">
        <f>UPPER(IF($D60="","",VLOOKUP($D60,'[6]男單 Prep'!$A$7:$P$38,2)))</f>
        <v>陳永波</v>
      </c>
      <c r="F60" s="46"/>
      <c r="G60" s="46"/>
      <c r="H60" s="46" t="str">
        <f>IF($D60="","",VLOOKUP($D60,'[6]男單 Prep'!$A$7:$P$38,4))</f>
        <v>台中市</v>
      </c>
      <c r="I60" s="50"/>
      <c r="J60" s="282"/>
      <c r="K60" s="283"/>
      <c r="L60" s="67"/>
      <c r="M60" s="74"/>
      <c r="N60" s="52"/>
      <c r="O60" s="120"/>
      <c r="P60" s="52"/>
      <c r="Q60" s="123"/>
      <c r="R60" s="99"/>
    </row>
    <row r="61" spans="1:18" s="57" customFormat="1" ht="12.75" customHeight="1">
      <c r="A61" s="45"/>
      <c r="B61" s="59"/>
      <c r="C61" s="59"/>
      <c r="D61" s="69"/>
      <c r="E61" s="60"/>
      <c r="F61" s="284" t="s">
        <v>378</v>
      </c>
      <c r="G61" s="284"/>
      <c r="H61" s="61" t="s">
        <v>13</v>
      </c>
      <c r="I61" s="119"/>
      <c r="J61" s="63">
        <f>UPPER(IF(OR(I61="a",I61="as"),E60,IF(OR(I61="b",I61="bs"),E62,)))</f>
      </c>
      <c r="K61" s="78"/>
      <c r="L61" s="79"/>
      <c r="M61" s="80"/>
      <c r="N61" s="52"/>
      <c r="O61" s="120"/>
      <c r="P61" s="52"/>
      <c r="Q61" s="123"/>
      <c r="R61" s="56"/>
    </row>
    <row r="62" spans="1:18" s="57" customFormat="1" ht="12.75" customHeight="1">
      <c r="A62" s="45">
        <v>28</v>
      </c>
      <c r="B62" s="46"/>
      <c r="C62" s="46"/>
      <c r="D62" s="47">
        <v>17</v>
      </c>
      <c r="E62" s="48" t="str">
        <f>UPPER(IF($D62="","",VLOOKUP($D62,'[6]男單 Prep'!$A$7:$P$38,2)))</f>
        <v>吳金霖</v>
      </c>
      <c r="F62" s="46"/>
      <c r="G62" s="46"/>
      <c r="H62" s="46" t="str">
        <f>IF($D62="","",VLOOKUP($D62,'[6]男單 Prep'!$A$7:$P$38,4))</f>
        <v>桃園縣</v>
      </c>
      <c r="I62" s="66"/>
      <c r="J62" s="67"/>
      <c r="K62" s="51"/>
      <c r="L62" s="79"/>
      <c r="M62" s="80"/>
      <c r="N62" s="52"/>
      <c r="O62" s="120"/>
      <c r="P62" s="52"/>
      <c r="Q62" s="123"/>
      <c r="R62" s="56"/>
    </row>
    <row r="63" spans="1:18" s="57" customFormat="1" ht="6.75" customHeight="1">
      <c r="A63" s="45"/>
      <c r="B63" s="59"/>
      <c r="C63" s="59"/>
      <c r="D63" s="69"/>
      <c r="E63" s="60"/>
      <c r="F63" s="51"/>
      <c r="G63" s="70"/>
      <c r="H63" s="51"/>
      <c r="I63" s="71"/>
      <c r="J63" s="51"/>
      <c r="K63" s="51"/>
      <c r="L63" s="282" t="s">
        <v>391</v>
      </c>
      <c r="M63" s="283"/>
      <c r="N63" s="63">
        <f>UPPER(IF(OR(M63="a",M63="as"),L59,IF(OR(M63="b",M63="bs"),L67,)))</f>
      </c>
      <c r="O63" s="122"/>
      <c r="P63" s="52"/>
      <c r="Q63" s="123"/>
      <c r="R63" s="56"/>
    </row>
    <row r="64" spans="1:18" s="57" customFormat="1" ht="12.75" customHeight="1">
      <c r="A64" s="45">
        <v>29</v>
      </c>
      <c r="B64" s="46"/>
      <c r="C64" s="46"/>
      <c r="D64" s="47">
        <v>21</v>
      </c>
      <c r="E64" s="48" t="str">
        <f>UPPER(IF($D64="","",VLOOKUP($D64,'[6]男單 Prep'!$A$7:$P$38,2)))</f>
        <v>林欽珍</v>
      </c>
      <c r="F64" s="46"/>
      <c r="G64" s="46"/>
      <c r="H64" s="46" t="str">
        <f>IF($D64="","",VLOOKUP($D64,'[6]男單 Prep'!$A$7:$P$38,4))</f>
        <v>桃園縣</v>
      </c>
      <c r="I64" s="50"/>
      <c r="J64" s="51"/>
      <c r="K64" s="51"/>
      <c r="L64" s="282"/>
      <c r="M64" s="283"/>
      <c r="N64" s="67"/>
      <c r="O64" s="88"/>
      <c r="P64" s="54"/>
      <c r="Q64" s="55"/>
      <c r="R64" s="56"/>
    </row>
    <row r="65" spans="1:18" s="57" customFormat="1" ht="12.75" customHeight="1">
      <c r="A65" s="45"/>
      <c r="B65" s="59"/>
      <c r="C65" s="59"/>
      <c r="D65" s="69"/>
      <c r="E65" s="60"/>
      <c r="F65" s="284" t="s">
        <v>379</v>
      </c>
      <c r="G65" s="284"/>
      <c r="H65" s="61" t="s">
        <v>13</v>
      </c>
      <c r="I65" s="119"/>
      <c r="J65" s="63">
        <f>UPPER(IF(OR(I65="a",I65="as"),E64,IF(OR(I65="b",I65="bs"),E66,)))</f>
      </c>
      <c r="K65" s="63"/>
      <c r="L65" s="51"/>
      <c r="M65" s="80"/>
      <c r="N65" s="73"/>
      <c r="O65" s="88"/>
      <c r="P65" s="54"/>
      <c r="Q65" s="55"/>
      <c r="R65" s="56"/>
    </row>
    <row r="66" spans="1:18" s="57" customFormat="1" ht="12.75" customHeight="1">
      <c r="A66" s="45">
        <v>30</v>
      </c>
      <c r="B66" s="46"/>
      <c r="C66" s="46"/>
      <c r="D66" s="47">
        <v>19</v>
      </c>
      <c r="E66" s="48" t="str">
        <f>UPPER(IF($D66="","",VLOOKUP($D66,'[6]男單 Prep'!$A$7:$P$38,2)))</f>
        <v>林豊昌</v>
      </c>
      <c r="F66" s="46"/>
      <c r="G66" s="46"/>
      <c r="H66" s="46" t="str">
        <f>IF($D66="","",VLOOKUP($D66,'[6]男單 Prep'!$A$7:$P$38,4))</f>
        <v>高雄市</v>
      </c>
      <c r="I66" s="66"/>
      <c r="J66" s="67"/>
      <c r="K66" s="68"/>
      <c r="L66" s="51"/>
      <c r="M66" s="80"/>
      <c r="N66" s="73"/>
      <c r="O66" s="88"/>
      <c r="P66" s="54"/>
      <c r="Q66" s="55"/>
      <c r="R66" s="56"/>
    </row>
    <row r="67" spans="1:18" s="57" customFormat="1" ht="6.75" customHeight="1">
      <c r="A67" s="45"/>
      <c r="B67" s="59"/>
      <c r="C67" s="59"/>
      <c r="D67" s="69"/>
      <c r="E67" s="60"/>
      <c r="F67" s="51"/>
      <c r="G67" s="70"/>
      <c r="H67" s="51"/>
      <c r="I67" s="71"/>
      <c r="J67" s="282" t="s">
        <v>387</v>
      </c>
      <c r="K67" s="283"/>
      <c r="L67" s="63">
        <f>UPPER(IF(OR(K67="a",K67="as"),J65,IF(OR(K67="b",K67="bs"),J69,)))</f>
      </c>
      <c r="M67" s="85"/>
      <c r="N67" s="73"/>
      <c r="O67" s="88"/>
      <c r="P67" s="54"/>
      <c r="Q67" s="55"/>
      <c r="R67" s="56"/>
    </row>
    <row r="68" spans="1:18" s="57" customFormat="1" ht="12.75" customHeight="1">
      <c r="A68" s="45">
        <v>31</v>
      </c>
      <c r="B68" s="46">
        <f>IF($D68="","",VLOOKUP($D68,'[6]男單 Prep'!$A$7:$P$38,15))</f>
      </c>
      <c r="C68" s="46">
        <f>IF($D68="","",VLOOKUP($D68,'[6]男單 Prep'!$A$7:$P$38,16))</f>
      </c>
      <c r="D68" s="47"/>
      <c r="E68" s="48" t="s">
        <v>25</v>
      </c>
      <c r="F68" s="46"/>
      <c r="G68" s="46"/>
      <c r="H68" s="46">
        <f>IF($D68="","",VLOOKUP($D68,'[6]男單 Prep'!$A$7:$P$38,4))</f>
      </c>
      <c r="I68" s="50"/>
      <c r="J68" s="282"/>
      <c r="K68" s="283"/>
      <c r="L68" s="67"/>
      <c r="M68" s="73"/>
      <c r="N68" s="73"/>
      <c r="O68" s="73"/>
      <c r="P68" s="54"/>
      <c r="Q68" s="55"/>
      <c r="R68" s="56"/>
    </row>
    <row r="69" spans="1:18" s="57" customFormat="1" ht="12.75" customHeight="1">
      <c r="A69" s="45"/>
      <c r="B69" s="59"/>
      <c r="C69" s="59"/>
      <c r="D69" s="59"/>
      <c r="E69" s="60"/>
      <c r="F69" s="284"/>
      <c r="G69" s="284"/>
      <c r="H69" s="61" t="s">
        <v>13</v>
      </c>
      <c r="I69" s="119"/>
      <c r="J69" s="63">
        <f>UPPER(IF(OR(I69="a",I69="as"),E68,IF(OR(I69="b",I69="bs"),E70,)))</f>
      </c>
      <c r="K69" s="78"/>
      <c r="L69" s="79"/>
      <c r="M69" s="73"/>
      <c r="N69" s="73"/>
      <c r="O69" s="73"/>
      <c r="P69" s="54"/>
      <c r="Q69" s="55"/>
      <c r="R69" s="56"/>
    </row>
    <row r="70" spans="1:18" s="57" customFormat="1" ht="12.75" customHeight="1">
      <c r="A70" s="45">
        <v>32</v>
      </c>
      <c r="B70" s="46" t="s">
        <v>22</v>
      </c>
      <c r="C70" s="46">
        <f>IF($D70="","",VLOOKUP($D70,'[6]男單 Prep'!$A$7:$P$38,16))</f>
        <v>3</v>
      </c>
      <c r="D70" s="47">
        <v>2</v>
      </c>
      <c r="E70" s="48" t="str">
        <f>UPPER(IF($D70="","",VLOOKUP($D70,'[6]男單 Prep'!$A$7:$P$38,2)))</f>
        <v>邱錫吉</v>
      </c>
      <c r="F70" s="46"/>
      <c r="G70" s="46"/>
      <c r="H70" s="46" t="str">
        <f>IF($D70="","",VLOOKUP($D70,'[6]男單 Prep'!$A$7:$P$38,4))</f>
        <v>台中市</v>
      </c>
      <c r="I70" s="66"/>
      <c r="J70" s="67"/>
      <c r="K70" s="51"/>
      <c r="L70" s="79"/>
      <c r="M70" s="79"/>
      <c r="N70" s="101"/>
      <c r="O70" s="123"/>
      <c r="P70" s="54"/>
      <c r="Q70" s="55"/>
      <c r="R70" s="56"/>
    </row>
    <row r="71" ht="15">
      <c r="E71" s="129"/>
    </row>
    <row r="72" ht="15">
      <c r="E72" s="129"/>
    </row>
    <row r="73" ht="15">
      <c r="E73" s="129"/>
    </row>
    <row r="74" ht="15">
      <c r="E74" s="129"/>
    </row>
    <row r="75" ht="15">
      <c r="E75" s="129"/>
    </row>
    <row r="76" ht="15">
      <c r="E76" s="129"/>
    </row>
    <row r="77" ht="15">
      <c r="E77" s="129"/>
    </row>
    <row r="78" ht="15">
      <c r="E78" s="129"/>
    </row>
    <row r="79" ht="15">
      <c r="E79" s="129"/>
    </row>
    <row r="80" ht="15">
      <c r="E80" s="129"/>
    </row>
    <row r="81" ht="15">
      <c r="E81" s="129"/>
    </row>
    <row r="82" ht="15">
      <c r="E82" s="129"/>
    </row>
    <row r="83" ht="15">
      <c r="E83" s="129"/>
    </row>
    <row r="84" ht="15">
      <c r="E84" s="129"/>
    </row>
    <row r="85" ht="15">
      <c r="E85" s="129"/>
    </row>
    <row r="86" ht="15">
      <c r="E86" s="129"/>
    </row>
    <row r="87" ht="15">
      <c r="E87" s="129"/>
    </row>
    <row r="88" ht="15">
      <c r="E88" s="129"/>
    </row>
    <row r="89" ht="15">
      <c r="E89" s="129"/>
    </row>
    <row r="90" ht="15">
      <c r="E90" s="129"/>
    </row>
    <row r="91" ht="15">
      <c r="E91" s="129"/>
    </row>
    <row r="92" ht="15">
      <c r="E92" s="129"/>
    </row>
    <row r="93" ht="15">
      <c r="E93" s="129"/>
    </row>
    <row r="94" ht="15">
      <c r="E94" s="129"/>
    </row>
    <row r="95" ht="15">
      <c r="E95" s="129"/>
    </row>
    <row r="96" ht="15">
      <c r="E96" s="129"/>
    </row>
    <row r="97" ht="15">
      <c r="E97" s="129"/>
    </row>
    <row r="98" ht="15">
      <c r="E98" s="129"/>
    </row>
    <row r="99" ht="15">
      <c r="E99" s="129"/>
    </row>
    <row r="100" ht="15">
      <c r="E100" s="129"/>
    </row>
    <row r="101" ht="15">
      <c r="E101" s="129"/>
    </row>
    <row r="102" ht="15">
      <c r="E102" s="129"/>
    </row>
    <row r="103" ht="15">
      <c r="E103" s="129"/>
    </row>
  </sheetData>
  <mergeCells count="32">
    <mergeCell ref="F9:G9"/>
    <mergeCell ref="J11:K12"/>
    <mergeCell ref="F13:G13"/>
    <mergeCell ref="L15:M16"/>
    <mergeCell ref="F17:G17"/>
    <mergeCell ref="J19:K20"/>
    <mergeCell ref="F21:G21"/>
    <mergeCell ref="N23:O24"/>
    <mergeCell ref="F25:G25"/>
    <mergeCell ref="J27:K28"/>
    <mergeCell ref="F29:G29"/>
    <mergeCell ref="L31:M32"/>
    <mergeCell ref="F33:G33"/>
    <mergeCell ref="J35:K36"/>
    <mergeCell ref="F37:G37"/>
    <mergeCell ref="N39:N40"/>
    <mergeCell ref="F41:G41"/>
    <mergeCell ref="J43:K44"/>
    <mergeCell ref="F45:G45"/>
    <mergeCell ref="O39:Q39"/>
    <mergeCell ref="L47:M48"/>
    <mergeCell ref="F49:G49"/>
    <mergeCell ref="J51:K52"/>
    <mergeCell ref="F53:G53"/>
    <mergeCell ref="N55:O56"/>
    <mergeCell ref="F57:G57"/>
    <mergeCell ref="J59:K60"/>
    <mergeCell ref="F61:G61"/>
    <mergeCell ref="L63:M64"/>
    <mergeCell ref="F65:G65"/>
    <mergeCell ref="J67:K68"/>
    <mergeCell ref="F69:G69"/>
  </mergeCells>
  <conditionalFormatting sqref="G40 G42 G8 G10 G12 G14 G16 G18 G20 G24 G44 G46 G48 G50 G52 G54 G22 G26 G28 G30 G32 G34 G36 G38 G56 G58 G60 G62 G64 G66 G68 G70">
    <cfRule type="expression" priority="1" dxfId="0" stopIfTrue="1">
      <formula>AND($D8&lt;9,$C8&gt;0)</formula>
    </cfRule>
  </conditionalFormatting>
  <conditionalFormatting sqref="H9 H41 H17 J67 H21 L15 H25 H49 L31 H53 H33 H45 H37 H13 L47 H29 N23 J19 J27 J35 J43 J51 J59 J11 H57 H65 H69 H61 L63 N55">
    <cfRule type="expression" priority="2" dxfId="1" stopIfTrue="1">
      <formula>AND($N$2="CU",H9="Umpire")</formula>
    </cfRule>
    <cfRule type="expression" priority="3" dxfId="2" stopIfTrue="1">
      <formula>AND($N$2="CU",H9&lt;&gt;"Umpire",I9&lt;&gt;"")</formula>
    </cfRule>
    <cfRule type="expression" priority="4" dxfId="3" stopIfTrue="1">
      <formula>AND($N$2="CU",H9&lt;&gt;"Umpire")</formula>
    </cfRule>
  </conditionalFormatting>
  <conditionalFormatting sqref="D68 D66 D64 D14 D62 D16 D18 D22 D20 D24 D26 D28 D30 D32 D34 D38 D36 D40 D42 D44 D48 D50 D46 D52 D54 D56 D58 D60 D70">
    <cfRule type="expression" priority="5" dxfId="4" stopIfTrue="1">
      <formula>AND($D14&lt;9,$C14&gt;0)</formula>
    </cfRule>
  </conditionalFormatting>
  <conditionalFormatting sqref="L11 L19 L27 L35 L43 L51 L59 L67 N15 N31 N47 N63 P23 P55 J9 J13 J17 J21 J25 J29 J33 J37 J41 J45 J49 J53 J57 J61 J65 J69">
    <cfRule type="expression" priority="6" dxfId="0" stopIfTrue="1">
      <formula>I9="as"</formula>
    </cfRule>
    <cfRule type="expression" priority="7" dxfId="0" stopIfTrue="1">
      <formula>I9="bs"</formula>
    </cfRule>
  </conditionalFormatting>
  <conditionalFormatting sqref="D8 D10 D12">
    <cfRule type="expression" priority="8" dxfId="4" stopIfTrue="1">
      <formula>$D8&lt;9</formula>
    </cfRule>
  </conditionalFormatting>
  <conditionalFormatting sqref="B8 B10 B12 B14 B16 B18 B20 B22 B24 B26 B28 B30 B32 B34 B36 B38 B40 B42 B44 B46 B48 B50 B52 B54 B56 B58 B60 B62 B64 B66 B68 B70">
    <cfRule type="cellIs" priority="9" dxfId="6" operator="equal" stopIfTrue="1">
      <formula>"QA"</formula>
    </cfRule>
    <cfRule type="cellIs" priority="10" dxfId="6" operator="equal" stopIfTrue="1">
      <formula>"DA"</formula>
    </cfRule>
  </conditionalFormatting>
  <conditionalFormatting sqref="I9 I13 I17 I21 I25 I29 I33 I37 I41 I45 I49 I53 I57 I61 I65 I69 O40">
    <cfRule type="expression" priority="11" dxfId="7" stopIfTrue="1">
      <formula>$N$2="CU"</formula>
    </cfRule>
  </conditionalFormatting>
  <dataValidations count="1">
    <dataValidation type="list" allowBlank="1" showInputMessage="1" sqref="H9 L47 L31 L15 J67 J11 J59 J19 J27 J35 J43 J51 H69 H65 H61 H57 H37 H33 H53 H49 H45 H21 H41 H17 H29 H13 H25 L63 N23 N55">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T100"/>
  <sheetViews>
    <sheetView showGridLines="0" workbookViewId="0" topLeftCell="A28">
      <selection activeCell="O79" sqref="O79"/>
    </sheetView>
  </sheetViews>
  <sheetFormatPr defaultColWidth="9.00390625" defaultRowHeight="16.5"/>
  <cols>
    <col min="1" max="1" width="2.125" style="2" customWidth="1"/>
    <col min="2" max="3" width="2.75390625" style="2" customWidth="1"/>
    <col min="4" max="4" width="0.6171875" style="2" customWidth="1"/>
    <col min="5" max="5" width="8.375" style="2" customWidth="1"/>
    <col min="6" max="7" width="6.875" style="2" customWidth="1"/>
    <col min="8" max="8" width="4.625" style="2" customWidth="1"/>
    <col min="9" max="9" width="0.6171875" style="3" customWidth="1"/>
    <col min="10" max="10" width="8.00390625" style="2" customWidth="1"/>
    <col min="11" max="11" width="8.00390625" style="3" customWidth="1"/>
    <col min="12" max="12" width="8.00390625" style="2" customWidth="1"/>
    <col min="13" max="13" width="8.00390625" style="4" customWidth="1"/>
    <col min="14" max="14" width="8.00390625" style="2" customWidth="1"/>
    <col min="15" max="15" width="8.00390625" style="3" customWidth="1"/>
    <col min="16" max="16" width="5.875" style="2" customWidth="1"/>
    <col min="17" max="17" width="0.74609375" style="4" customWidth="1"/>
    <col min="18" max="18" width="8.00390625" style="2" hidden="1" customWidth="1"/>
    <col min="19" max="19" width="7.625" style="2" customWidth="1"/>
    <col min="20" max="20" width="8.00390625" style="2" hidden="1" customWidth="1"/>
    <col min="21" max="16384" width="9.00390625" style="2" customWidth="1"/>
  </cols>
  <sheetData>
    <row r="1" ht="15" customHeight="1">
      <c r="A1" s="109" t="s">
        <v>94</v>
      </c>
    </row>
    <row r="2" spans="1:17" s="114" customFormat="1" ht="12.75" customHeight="1">
      <c r="A2" s="5" t="str">
        <f>'[7]Week SetUp'!$A$6</f>
        <v>99年宏凱盃</v>
      </c>
      <c r="B2" s="5"/>
      <c r="C2" s="5"/>
      <c r="D2" s="5"/>
      <c r="E2" s="5"/>
      <c r="F2" s="5"/>
      <c r="G2" s="5"/>
      <c r="H2" s="5"/>
      <c r="I2" s="110"/>
      <c r="J2" s="111"/>
      <c r="K2" s="110"/>
      <c r="L2" s="111"/>
      <c r="M2" s="110"/>
      <c r="N2" s="110" t="s">
        <v>1</v>
      </c>
      <c r="O2" s="110"/>
      <c r="P2" s="112"/>
      <c r="Q2" s="113"/>
    </row>
    <row r="3" spans="1:17" s="118" customFormat="1" ht="12.75" customHeight="1">
      <c r="A3" s="14" t="str">
        <f>'[7]Week SetUp'!$A$8</f>
        <v>全國壯年網球排名錦標賽</v>
      </c>
      <c r="B3" s="115"/>
      <c r="C3" s="116"/>
      <c r="D3" s="116"/>
      <c r="E3" s="116"/>
      <c r="F3" s="116"/>
      <c r="G3" s="116"/>
      <c r="H3" s="116"/>
      <c r="I3" s="117"/>
      <c r="J3" s="111"/>
      <c r="K3" s="117"/>
      <c r="L3" s="111"/>
      <c r="M3" s="117"/>
      <c r="N3" s="116"/>
      <c r="O3" s="117"/>
      <c r="P3" s="116"/>
      <c r="Q3" s="117"/>
    </row>
    <row r="4" spans="1:17" s="24" customFormat="1" ht="8.25" customHeight="1">
      <c r="A4" s="19" t="s">
        <v>2</v>
      </c>
      <c r="B4" s="19"/>
      <c r="C4" s="19"/>
      <c r="D4" s="19"/>
      <c r="E4" s="20"/>
      <c r="F4" s="19" t="s">
        <v>3</v>
      </c>
      <c r="G4" s="20"/>
      <c r="H4" s="19"/>
      <c r="I4" s="21"/>
      <c r="J4" s="19"/>
      <c r="K4" s="22"/>
      <c r="L4" s="19"/>
      <c r="M4" s="22"/>
      <c r="N4" s="19"/>
      <c r="O4" s="21"/>
      <c r="P4" s="20"/>
      <c r="Q4" s="23" t="s">
        <v>4</v>
      </c>
    </row>
    <row r="5" spans="1:17" s="32" customFormat="1" ht="11.25" customHeight="1" thickBot="1">
      <c r="A5" s="25" t="str">
        <f>'[7]Week SetUp'!$A$10</f>
        <v>2010/11/13-15</v>
      </c>
      <c r="B5" s="25"/>
      <c r="C5" s="25"/>
      <c r="D5" s="26"/>
      <c r="E5" s="26"/>
      <c r="F5" s="26" t="str">
        <f>'[7]Week SetUp'!$C$10</f>
        <v>台中市</v>
      </c>
      <c r="G5" s="27"/>
      <c r="H5" s="26"/>
      <c r="I5" s="28"/>
      <c r="J5" s="29"/>
      <c r="K5" s="28"/>
      <c r="L5" s="30"/>
      <c r="M5" s="28"/>
      <c r="N5" s="26"/>
      <c r="O5" s="28"/>
      <c r="P5" s="26"/>
      <c r="Q5" s="31" t="str">
        <f>'[7]Week SetUp'!$E$10</f>
        <v>王正松</v>
      </c>
    </row>
    <row r="6" spans="1:17" s="37" customFormat="1" ht="9.75">
      <c r="A6" s="33"/>
      <c r="B6" s="34" t="s">
        <v>5</v>
      </c>
      <c r="C6" s="34" t="s">
        <v>6</v>
      </c>
      <c r="D6" s="34"/>
      <c r="E6" s="35" t="s">
        <v>7</v>
      </c>
      <c r="F6" s="35"/>
      <c r="G6" s="20"/>
      <c r="H6" s="35"/>
      <c r="I6" s="36"/>
      <c r="J6" s="34" t="s">
        <v>8</v>
      </c>
      <c r="K6" s="36"/>
      <c r="L6" s="34" t="s">
        <v>9</v>
      </c>
      <c r="M6" s="36"/>
      <c r="N6" s="34" t="s">
        <v>10</v>
      </c>
      <c r="O6" s="36"/>
      <c r="P6" s="34" t="s">
        <v>11</v>
      </c>
      <c r="Q6" s="22"/>
    </row>
    <row r="7" spans="1:17" s="37" customFormat="1" ht="2.25" customHeight="1" thickBot="1">
      <c r="A7" s="38"/>
      <c r="B7" s="39"/>
      <c r="C7" s="40"/>
      <c r="D7" s="39"/>
      <c r="E7" s="41"/>
      <c r="F7" s="41"/>
      <c r="G7" s="42"/>
      <c r="H7" s="41"/>
      <c r="I7" s="43"/>
      <c r="J7" s="39"/>
      <c r="K7" s="43"/>
      <c r="L7" s="39"/>
      <c r="M7" s="43"/>
      <c r="N7" s="39"/>
      <c r="O7" s="43"/>
      <c r="P7" s="39"/>
      <c r="Q7" s="44"/>
    </row>
    <row r="8" spans="1:20" s="57" customFormat="1" ht="12" customHeight="1">
      <c r="A8" s="45">
        <v>1</v>
      </c>
      <c r="B8" s="46" t="s">
        <v>12</v>
      </c>
      <c r="C8" s="46">
        <f>IF($D8="","",VLOOKUP($D8,'[7]男單 Prep'!$A$7:$P$22,16))</f>
        <v>1</v>
      </c>
      <c r="D8" s="47">
        <v>1</v>
      </c>
      <c r="E8" s="48" t="str">
        <f>UPPER(IF($D8="","",VLOOKUP($D8,'[7]男單 Prep'!$A$7:$P$22,2)))</f>
        <v>張安南</v>
      </c>
      <c r="F8" s="46"/>
      <c r="G8" s="46"/>
      <c r="H8" s="46" t="str">
        <f>IF($D8="","",VLOOKUP($D8,'[7]男單 Prep'!$A$7:$P$22,4))</f>
        <v>台中縣</v>
      </c>
      <c r="I8" s="50"/>
      <c r="J8" s="51"/>
      <c r="K8" s="51"/>
      <c r="L8" s="51"/>
      <c r="M8" s="185" t="s">
        <v>339</v>
      </c>
      <c r="N8" s="52"/>
      <c r="O8" s="53"/>
      <c r="P8" s="54"/>
      <c r="Q8" s="55"/>
      <c r="R8" s="56"/>
      <c r="T8" s="58" t="e">
        <f>#REF!</f>
        <v>#REF!</v>
      </c>
    </row>
    <row r="9" spans="1:20" s="57" customFormat="1" ht="12" customHeight="1">
      <c r="A9" s="45"/>
      <c r="B9" s="59"/>
      <c r="C9" s="59"/>
      <c r="D9" s="59"/>
      <c r="E9" s="60"/>
      <c r="F9" s="284"/>
      <c r="G9" s="284"/>
      <c r="H9" s="61" t="s">
        <v>13</v>
      </c>
      <c r="I9" s="119"/>
      <c r="J9" s="63">
        <f>UPPER(IF(OR(I9="a",I9="as"),E8,IF(OR(I9="b",I9="bs"),E10,)))</f>
      </c>
      <c r="K9" s="63"/>
      <c r="L9" s="51"/>
      <c r="M9" s="70" t="s">
        <v>340</v>
      </c>
      <c r="N9" s="52"/>
      <c r="O9" s="53"/>
      <c r="P9" s="54"/>
      <c r="Q9" s="55"/>
      <c r="R9" s="56"/>
      <c r="T9" s="64" t="e">
        <f>#REF!</f>
        <v>#REF!</v>
      </c>
    </row>
    <row r="10" spans="1:20" s="57" customFormat="1" ht="12" customHeight="1">
      <c r="A10" s="45">
        <v>2</v>
      </c>
      <c r="B10" s="46">
        <f>IF($D10="","",VLOOKUP($D10,'[7]男單 Prep'!$A$7:$P$22,15))</f>
      </c>
      <c r="C10" s="46">
        <f>IF($D10="","",VLOOKUP($D10,'[7]男單 Prep'!$A$7:$P$22,16))</f>
      </c>
      <c r="D10" s="47"/>
      <c r="E10" s="48" t="s">
        <v>25</v>
      </c>
      <c r="F10" s="285"/>
      <c r="G10" s="285"/>
      <c r="H10" s="46">
        <f>IF($D10="","",VLOOKUP($D10,'[7]男單 Prep'!$A$7:$P$22,4))</f>
      </c>
      <c r="I10" s="66"/>
      <c r="J10" s="284" t="s">
        <v>401</v>
      </c>
      <c r="K10" s="293"/>
      <c r="L10" s="51"/>
      <c r="M10" s="51"/>
      <c r="N10" s="52"/>
      <c r="O10" s="53"/>
      <c r="P10" s="54"/>
      <c r="Q10" s="55"/>
      <c r="R10" s="56"/>
      <c r="T10" s="64" t="e">
        <f>#REF!</f>
        <v>#REF!</v>
      </c>
    </row>
    <row r="11" spans="1:20" s="57" customFormat="1" ht="3" customHeight="1">
      <c r="A11" s="45"/>
      <c r="B11" s="59"/>
      <c r="C11" s="59"/>
      <c r="D11" s="69"/>
      <c r="E11" s="60"/>
      <c r="F11" s="51"/>
      <c r="G11" s="70"/>
      <c r="H11" s="51"/>
      <c r="I11" s="71"/>
      <c r="J11" s="294"/>
      <c r="K11" s="295"/>
      <c r="L11" s="63">
        <f>UPPER(IF(OR(K11="a",K11="as"),J9,IF(OR(K11="b",K11="bs"),J10,)))</f>
      </c>
      <c r="M11" s="72"/>
      <c r="N11" s="73"/>
      <c r="O11" s="73"/>
      <c r="P11" s="54"/>
      <c r="Q11" s="55"/>
      <c r="R11" s="56"/>
      <c r="T11" s="64" t="e">
        <f>#REF!</f>
        <v>#REF!</v>
      </c>
    </row>
    <row r="12" spans="1:20" s="57" customFormat="1" ht="12" customHeight="1">
      <c r="A12" s="45">
        <v>3</v>
      </c>
      <c r="B12" s="46"/>
      <c r="C12" s="46"/>
      <c r="D12" s="47">
        <v>14</v>
      </c>
      <c r="E12" s="48" t="str">
        <f>UPPER(IF($D12="","",VLOOKUP($D12,'[7]男單 Prep'!$A$7:$P$22,2)))</f>
        <v>王忠義</v>
      </c>
      <c r="F12" s="46"/>
      <c r="G12" s="46"/>
      <c r="H12" s="46" t="str">
        <f>IF($D12="","",VLOOKUP($D12,'[7]男單 Prep'!$A$7:$P$22,4))</f>
        <v>台中市</v>
      </c>
      <c r="I12" s="50"/>
      <c r="J12" s="294"/>
      <c r="K12" s="295"/>
      <c r="L12" s="67"/>
      <c r="M12" s="74"/>
      <c r="N12" s="73"/>
      <c r="O12" s="73"/>
      <c r="P12" s="54"/>
      <c r="Q12" s="55"/>
      <c r="R12" s="56"/>
      <c r="T12" s="64" t="e">
        <f>#REF!</f>
        <v>#REF!</v>
      </c>
    </row>
    <row r="13" spans="1:20" s="57" customFormat="1" ht="2.25" customHeight="1">
      <c r="A13" s="45"/>
      <c r="B13" s="59"/>
      <c r="C13" s="59"/>
      <c r="D13" s="69"/>
      <c r="E13" s="60"/>
      <c r="F13" s="284" t="s">
        <v>395</v>
      </c>
      <c r="G13" s="284"/>
      <c r="H13" s="61" t="s">
        <v>13</v>
      </c>
      <c r="I13" s="119"/>
      <c r="J13" s="285"/>
      <c r="K13" s="296"/>
      <c r="L13" s="79"/>
      <c r="M13" s="80"/>
      <c r="N13" s="73"/>
      <c r="O13" s="73"/>
      <c r="P13" s="54"/>
      <c r="Q13" s="55"/>
      <c r="R13" s="56"/>
      <c r="T13" s="64" t="e">
        <f>#REF!</f>
        <v>#REF!</v>
      </c>
    </row>
    <row r="14" spans="1:20" s="57" customFormat="1" ht="12" customHeight="1">
      <c r="A14" s="45">
        <v>4</v>
      </c>
      <c r="B14" s="46"/>
      <c r="C14" s="46"/>
      <c r="D14" s="47">
        <v>10</v>
      </c>
      <c r="E14" s="48" t="str">
        <f>UPPER(IF($D14="","",VLOOKUP($D14,'[7]男單 Prep'!$A$7:$P$22,2)))</f>
        <v>潘進銓</v>
      </c>
      <c r="F14" s="285"/>
      <c r="G14" s="285"/>
      <c r="H14" s="46" t="str">
        <f>IF($D14="","",VLOOKUP($D14,'[7]男單 Prep'!$A$7:$P$22,4))</f>
        <v>南投縣</v>
      </c>
      <c r="I14" s="66"/>
      <c r="J14" s="67"/>
      <c r="K14" s="51"/>
      <c r="L14" s="282" t="s">
        <v>405</v>
      </c>
      <c r="M14" s="283"/>
      <c r="N14" s="73"/>
      <c r="O14" s="73"/>
      <c r="P14" s="54"/>
      <c r="Q14" s="55"/>
      <c r="R14" s="56"/>
      <c r="T14" s="64" t="e">
        <f>#REF!</f>
        <v>#REF!</v>
      </c>
    </row>
    <row r="15" spans="1:20" s="57" customFormat="1" ht="3" customHeight="1">
      <c r="A15" s="45"/>
      <c r="B15" s="59"/>
      <c r="C15" s="59"/>
      <c r="D15" s="69"/>
      <c r="E15" s="60"/>
      <c r="F15" s="51"/>
      <c r="G15" s="70"/>
      <c r="H15" s="51"/>
      <c r="I15" s="71"/>
      <c r="J15" s="51"/>
      <c r="K15" s="51"/>
      <c r="L15" s="282"/>
      <c r="M15" s="283"/>
      <c r="N15" s="63">
        <f>UPPER(IF(OR(M15="a",M15="as"),L11,IF(OR(M15="b",M15="bs"),L19,)))</f>
      </c>
      <c r="O15" s="72"/>
      <c r="P15" s="54"/>
      <c r="Q15" s="55"/>
      <c r="R15" s="56"/>
      <c r="T15" s="64" t="e">
        <f>#REF!</f>
        <v>#REF!</v>
      </c>
    </row>
    <row r="16" spans="1:20" s="57" customFormat="1" ht="12" customHeight="1">
      <c r="A16" s="45">
        <v>5</v>
      </c>
      <c r="B16" s="46" t="s">
        <v>18</v>
      </c>
      <c r="C16" s="46">
        <f>IF($D16="","",VLOOKUP($D16,'[7]男單 Prep'!$A$7:$P$22,16))</f>
        <v>9</v>
      </c>
      <c r="D16" s="47">
        <v>3</v>
      </c>
      <c r="E16" s="48" t="str">
        <f>UPPER(IF($D16="","",VLOOKUP($D16,'[7]男單 Prep'!$A$7:$P$22,2)))</f>
        <v>鍾恒廣</v>
      </c>
      <c r="F16" s="46"/>
      <c r="G16" s="46"/>
      <c r="H16" s="46" t="str">
        <f>IF($D16="","",VLOOKUP($D16,'[7]男單 Prep'!$A$7:$P$22,4))</f>
        <v>屏東縣</v>
      </c>
      <c r="I16" s="50"/>
      <c r="J16" s="51"/>
      <c r="K16" s="51"/>
      <c r="L16" s="282"/>
      <c r="M16" s="283"/>
      <c r="N16" s="67"/>
      <c r="O16" s="74"/>
      <c r="P16" s="54"/>
      <c r="Q16" s="55"/>
      <c r="R16" s="56"/>
      <c r="T16" s="64" t="e">
        <f>#REF!</f>
        <v>#REF!</v>
      </c>
    </row>
    <row r="17" spans="1:20" s="57" customFormat="1" ht="2.25" customHeight="1" thickBot="1">
      <c r="A17" s="45"/>
      <c r="B17" s="59"/>
      <c r="C17" s="59"/>
      <c r="D17" s="69"/>
      <c r="E17" s="60"/>
      <c r="F17" s="284" t="s">
        <v>396</v>
      </c>
      <c r="G17" s="284"/>
      <c r="H17" s="61" t="s">
        <v>13</v>
      </c>
      <c r="I17" s="119"/>
      <c r="J17" s="63">
        <f>UPPER(IF(OR(I17="a",I17="as"),E16,IF(OR(I17="b",I17="bs"),E18,)))</f>
      </c>
      <c r="K17" s="63"/>
      <c r="L17" s="51"/>
      <c r="M17" s="80"/>
      <c r="N17" s="73"/>
      <c r="O17" s="80"/>
      <c r="P17" s="54"/>
      <c r="Q17" s="55"/>
      <c r="R17" s="56"/>
      <c r="T17" s="84" t="e">
        <f>#REF!</f>
        <v>#REF!</v>
      </c>
    </row>
    <row r="18" spans="1:18" s="57" customFormat="1" ht="12" customHeight="1">
      <c r="A18" s="45">
        <v>6</v>
      </c>
      <c r="B18" s="46"/>
      <c r="C18" s="46"/>
      <c r="D18" s="47">
        <v>13</v>
      </c>
      <c r="E18" s="48" t="str">
        <f>UPPER(IF($D18="","",VLOOKUP($D18,'[7]男單 Prep'!$A$7:$P$22,2)))</f>
        <v>何天放</v>
      </c>
      <c r="F18" s="285"/>
      <c r="G18" s="285"/>
      <c r="H18" s="46" t="str">
        <f>IF($D18="","",VLOOKUP($D18,'[7]男單 Prep'!$A$7:$P$22,4))</f>
        <v>台中市</v>
      </c>
      <c r="I18" s="66"/>
      <c r="J18" s="284" t="s">
        <v>402</v>
      </c>
      <c r="K18" s="293"/>
      <c r="L18" s="51"/>
      <c r="M18" s="80"/>
      <c r="N18" s="73"/>
      <c r="O18" s="80"/>
      <c r="P18" s="54"/>
      <c r="Q18" s="55"/>
      <c r="R18" s="56"/>
    </row>
    <row r="19" spans="1:18" s="57" customFormat="1" ht="3" customHeight="1">
      <c r="A19" s="45"/>
      <c r="B19" s="59"/>
      <c r="C19" s="59"/>
      <c r="D19" s="69"/>
      <c r="E19" s="60"/>
      <c r="F19" s="51"/>
      <c r="G19" s="70"/>
      <c r="H19" s="51"/>
      <c r="I19" s="71"/>
      <c r="J19" s="294"/>
      <c r="K19" s="295"/>
      <c r="L19" s="63">
        <f>UPPER(IF(OR(K19="a",K19="as"),J17,IF(OR(K19="b",K19="bs"),J18,)))</f>
      </c>
      <c r="M19" s="85"/>
      <c r="N19" s="73"/>
      <c r="O19" s="80"/>
      <c r="P19" s="54"/>
      <c r="Q19" s="55"/>
      <c r="R19" s="56"/>
    </row>
    <row r="20" spans="1:18" s="57" customFormat="1" ht="12" customHeight="1">
      <c r="A20" s="45">
        <v>7</v>
      </c>
      <c r="B20" s="46"/>
      <c r="C20" s="46"/>
      <c r="D20" s="47">
        <v>7</v>
      </c>
      <c r="E20" s="48" t="str">
        <f>UPPER(IF($D20="","",VLOOKUP($D20,'[7]男單 Prep'!$A$7:$P$22,2)))</f>
        <v>洪和献</v>
      </c>
      <c r="F20" s="46"/>
      <c r="G20" s="46"/>
      <c r="H20" s="46" t="str">
        <f>IF($D20="","",VLOOKUP($D20,'[7]男單 Prep'!$A$7:$P$22,4))</f>
        <v>屏東縣</v>
      </c>
      <c r="I20" s="50"/>
      <c r="J20" s="294"/>
      <c r="K20" s="295"/>
      <c r="L20" s="67"/>
      <c r="M20" s="73"/>
      <c r="N20" s="73"/>
      <c r="O20" s="80"/>
      <c r="P20" s="54"/>
      <c r="Q20" s="55"/>
      <c r="R20" s="56"/>
    </row>
    <row r="21" spans="1:18" s="57" customFormat="1" ht="2.25" customHeight="1">
      <c r="A21" s="45"/>
      <c r="B21" s="59"/>
      <c r="C21" s="59"/>
      <c r="D21" s="59"/>
      <c r="E21" s="60"/>
      <c r="F21" s="284" t="s">
        <v>397</v>
      </c>
      <c r="G21" s="284"/>
      <c r="H21" s="61" t="s">
        <v>13</v>
      </c>
      <c r="I21" s="119"/>
      <c r="J21" s="285"/>
      <c r="K21" s="296"/>
      <c r="L21" s="79"/>
      <c r="M21" s="73"/>
      <c r="N21" s="73"/>
      <c r="O21" s="80"/>
      <c r="P21" s="54"/>
      <c r="Q21" s="55"/>
      <c r="R21" s="56"/>
    </row>
    <row r="22" spans="1:18" s="57" customFormat="1" ht="12" customHeight="1">
      <c r="A22" s="45">
        <v>8</v>
      </c>
      <c r="B22" s="46"/>
      <c r="C22" s="46"/>
      <c r="D22" s="47">
        <v>12</v>
      </c>
      <c r="E22" s="48" t="str">
        <f>UPPER(IF($D22="","",VLOOKUP($D22,'[7]男單 Prep'!$A$7:$P$22,2)))</f>
        <v>莊奎文</v>
      </c>
      <c r="F22" s="285"/>
      <c r="G22" s="285"/>
      <c r="H22" s="46" t="str">
        <f>IF($D22="","",VLOOKUP($D22,'[7]男單 Prep'!$A$7:$P$22,4))</f>
        <v>台中市</v>
      </c>
      <c r="I22" s="66"/>
      <c r="J22" s="67"/>
      <c r="K22" s="51"/>
      <c r="L22" s="79"/>
      <c r="M22" s="73"/>
      <c r="N22" s="282" t="s">
        <v>407</v>
      </c>
      <c r="O22" s="283"/>
      <c r="P22" s="54"/>
      <c r="Q22" s="55"/>
      <c r="R22" s="56"/>
    </row>
    <row r="23" spans="1:18" s="57" customFormat="1" ht="3" customHeight="1">
      <c r="A23" s="45"/>
      <c r="B23" s="59"/>
      <c r="C23" s="59"/>
      <c r="D23" s="59"/>
      <c r="E23" s="60"/>
      <c r="F23" s="51"/>
      <c r="G23" s="70"/>
      <c r="H23" s="51"/>
      <c r="I23" s="71"/>
      <c r="J23" s="51"/>
      <c r="K23" s="51"/>
      <c r="L23" s="79"/>
      <c r="M23" s="88"/>
      <c r="N23" s="282"/>
      <c r="O23" s="283"/>
      <c r="P23" s="63">
        <f>UPPER(IF(OR(O23="a",O23="as"),N15,IF(OR(O23="b",O23="bs"),N31,)))</f>
      </c>
      <c r="Q23" s="72"/>
      <c r="R23" s="56"/>
    </row>
    <row r="24" spans="1:18" s="57" customFormat="1" ht="12" customHeight="1">
      <c r="A24" s="45">
        <v>9</v>
      </c>
      <c r="B24" s="46"/>
      <c r="C24" s="46">
        <f>IF($D24="","",VLOOKUP($D24,'[7]男單 Prep'!$A$7:$P$22,16))</f>
        <v>11</v>
      </c>
      <c r="D24" s="47">
        <v>6</v>
      </c>
      <c r="E24" s="48" t="str">
        <f>UPPER(IF($D24="","",VLOOKUP($D24,'[7]男單 Prep'!$A$7:$P$22,2)))</f>
        <v>野田山豐</v>
      </c>
      <c r="F24" s="46"/>
      <c r="G24" s="46"/>
      <c r="H24" s="46" t="str">
        <f>IF($D24="","",VLOOKUP($D24,'[7]男單 Prep'!$A$7:$P$22,4))</f>
        <v>台中市</v>
      </c>
      <c r="I24" s="50"/>
      <c r="J24" s="51"/>
      <c r="K24" s="51"/>
      <c r="L24" s="51"/>
      <c r="M24" s="73"/>
      <c r="N24" s="282"/>
      <c r="O24" s="283"/>
      <c r="P24" s="67"/>
      <c r="Q24" s="89"/>
      <c r="R24" s="56"/>
    </row>
    <row r="25" spans="1:18" s="57" customFormat="1" ht="2.25" customHeight="1">
      <c r="A25" s="45"/>
      <c r="B25" s="59"/>
      <c r="C25" s="59"/>
      <c r="D25" s="59"/>
      <c r="E25" s="60"/>
      <c r="F25" s="284" t="s">
        <v>398</v>
      </c>
      <c r="G25" s="284"/>
      <c r="H25" s="61" t="s">
        <v>13</v>
      </c>
      <c r="I25" s="119"/>
      <c r="J25" s="63">
        <f>UPPER(IF(OR(I25="a",I25="as"),E24,IF(OR(I25="b",I25="bs"),E26,)))</f>
      </c>
      <c r="K25" s="63"/>
      <c r="L25" s="51"/>
      <c r="M25" s="73"/>
      <c r="N25" s="73"/>
      <c r="O25" s="80"/>
      <c r="P25" s="54"/>
      <c r="Q25" s="90"/>
      <c r="R25" s="56"/>
    </row>
    <row r="26" spans="1:18" s="57" customFormat="1" ht="12" customHeight="1">
      <c r="A26" s="45">
        <v>10</v>
      </c>
      <c r="B26" s="46"/>
      <c r="C26" s="46"/>
      <c r="D26" s="47">
        <v>8</v>
      </c>
      <c r="E26" s="48" t="str">
        <f>UPPER(IF($D26="","",VLOOKUP($D26,'[7]男單 Prep'!$A$7:$P$22,2)))</f>
        <v>鄭敬善</v>
      </c>
      <c r="F26" s="285"/>
      <c r="G26" s="285"/>
      <c r="H26" s="46" t="str">
        <f>IF($D26="","",VLOOKUP($D26,'[7]男單 Prep'!$A$7:$P$22,4))</f>
        <v>屏東縣</v>
      </c>
      <c r="I26" s="66"/>
      <c r="J26" s="284" t="s">
        <v>403</v>
      </c>
      <c r="K26" s="293"/>
      <c r="L26" s="51"/>
      <c r="M26" s="73"/>
      <c r="N26" s="73"/>
      <c r="O26" s="80"/>
      <c r="P26" s="54"/>
      <c r="Q26" s="90"/>
      <c r="R26" s="56"/>
    </row>
    <row r="27" spans="1:18" s="57" customFormat="1" ht="3" customHeight="1">
      <c r="A27" s="45"/>
      <c r="B27" s="59"/>
      <c r="C27" s="59"/>
      <c r="D27" s="69"/>
      <c r="E27" s="60"/>
      <c r="F27" s="51"/>
      <c r="G27" s="70"/>
      <c r="H27" s="51"/>
      <c r="I27" s="71"/>
      <c r="J27" s="294"/>
      <c r="K27" s="295"/>
      <c r="L27" s="63">
        <f>UPPER(IF(OR(K27="a",K27="as"),J25,IF(OR(K27="b",K27="bs"),J26,)))</f>
      </c>
      <c r="M27" s="72"/>
      <c r="N27" s="73"/>
      <c r="O27" s="80"/>
      <c r="P27" s="54"/>
      <c r="Q27" s="90"/>
      <c r="R27" s="56"/>
    </row>
    <row r="28" spans="1:18" s="57" customFormat="1" ht="12" customHeight="1">
      <c r="A28" s="45">
        <v>11</v>
      </c>
      <c r="B28" s="46"/>
      <c r="C28" s="46"/>
      <c r="D28" s="47">
        <v>9</v>
      </c>
      <c r="E28" s="48" t="str">
        <f>UPPER(IF($D28="","",VLOOKUP($D28,'[7]男單 Prep'!$A$7:$P$22,2)))</f>
        <v>曾信雄</v>
      </c>
      <c r="F28" s="46"/>
      <c r="G28" s="46"/>
      <c r="H28" s="46" t="str">
        <f>IF($D28="","",VLOOKUP($D28,'[7]男單 Prep'!$A$7:$P$22,4))</f>
        <v>苗栗縣</v>
      </c>
      <c r="I28" s="50"/>
      <c r="J28" s="294"/>
      <c r="K28" s="295"/>
      <c r="L28" s="67"/>
      <c r="M28" s="74"/>
      <c r="N28" s="73"/>
      <c r="O28" s="80"/>
      <c r="P28" s="54"/>
      <c r="Q28" s="90"/>
      <c r="R28" s="56"/>
    </row>
    <row r="29" spans="1:18" s="57" customFormat="1" ht="2.25" customHeight="1">
      <c r="A29" s="45"/>
      <c r="B29" s="59"/>
      <c r="C29" s="59"/>
      <c r="D29" s="69"/>
      <c r="E29" s="60"/>
      <c r="F29" s="284" t="s">
        <v>400</v>
      </c>
      <c r="G29" s="284"/>
      <c r="H29" s="61" t="s">
        <v>13</v>
      </c>
      <c r="I29" s="119"/>
      <c r="J29" s="285"/>
      <c r="K29" s="296"/>
      <c r="L29" s="79"/>
      <c r="M29" s="80"/>
      <c r="N29" s="73"/>
      <c r="O29" s="80"/>
      <c r="P29" s="54"/>
      <c r="Q29" s="90"/>
      <c r="R29" s="56"/>
    </row>
    <row r="30" spans="1:18" s="57" customFormat="1" ht="12" customHeight="1">
      <c r="A30" s="45">
        <v>12</v>
      </c>
      <c r="B30" s="46" t="s">
        <v>17</v>
      </c>
      <c r="C30" s="46">
        <f>IF($D30="","",VLOOKUP($D30,'[7]男單 Prep'!$A$7:$P$22,16))</f>
        <v>9</v>
      </c>
      <c r="D30" s="47">
        <v>4</v>
      </c>
      <c r="E30" s="48" t="str">
        <f>UPPER(IF($D30="","",VLOOKUP($D30,'[7]男單 Prep'!$A$7:$P$22,2)))</f>
        <v>蔡龍根</v>
      </c>
      <c r="F30" s="285"/>
      <c r="G30" s="285"/>
      <c r="H30" s="46" t="str">
        <f>IF($D30="","",VLOOKUP($D30,'[7]男單 Prep'!$A$7:$P$22,4))</f>
        <v>台中市</v>
      </c>
      <c r="I30" s="66"/>
      <c r="J30" s="67"/>
      <c r="K30" s="51"/>
      <c r="L30" s="282" t="s">
        <v>406</v>
      </c>
      <c r="M30" s="283"/>
      <c r="N30" s="73"/>
      <c r="O30" s="80"/>
      <c r="P30" s="54"/>
      <c r="Q30" s="90"/>
      <c r="R30" s="56"/>
    </row>
    <row r="31" spans="1:18" s="57" customFormat="1" ht="3" customHeight="1">
      <c r="A31" s="45"/>
      <c r="B31" s="59"/>
      <c r="C31" s="59"/>
      <c r="D31" s="69"/>
      <c r="E31" s="60"/>
      <c r="F31" s="51"/>
      <c r="G31" s="70"/>
      <c r="H31" s="51"/>
      <c r="I31" s="71"/>
      <c r="J31" s="51"/>
      <c r="K31" s="51"/>
      <c r="L31" s="282"/>
      <c r="M31" s="283"/>
      <c r="N31" s="63">
        <f>UPPER(IF(OR(M31="a",M31="as"),L27,IF(OR(M31="b",M31="bs"),L35,)))</f>
      </c>
      <c r="O31" s="85"/>
      <c r="P31" s="54"/>
      <c r="Q31" s="90"/>
      <c r="R31" s="56"/>
    </row>
    <row r="32" spans="1:18" s="57" customFormat="1" ht="12" customHeight="1">
      <c r="A32" s="45">
        <v>13</v>
      </c>
      <c r="B32" s="46"/>
      <c r="C32" s="46"/>
      <c r="D32" s="47">
        <v>11</v>
      </c>
      <c r="E32" s="48" t="str">
        <f>UPPER(IF($D32="","",VLOOKUP($D32,'[7]男單 Prep'!$A$7:$P$22,2)))</f>
        <v>賴政市</v>
      </c>
      <c r="F32" s="46"/>
      <c r="G32" s="46"/>
      <c r="H32" s="46" t="str">
        <f>IF($D32="","",VLOOKUP($D32,'[7]男單 Prep'!$A$7:$P$22,4))</f>
        <v>台東縣</v>
      </c>
      <c r="I32" s="50"/>
      <c r="J32" s="51"/>
      <c r="K32" s="51"/>
      <c r="L32" s="282"/>
      <c r="M32" s="283"/>
      <c r="N32" s="67"/>
      <c r="O32" s="88"/>
      <c r="P32" s="54"/>
      <c r="Q32" s="90"/>
      <c r="R32" s="56"/>
    </row>
    <row r="33" spans="1:18" s="57" customFormat="1" ht="2.25" customHeight="1">
      <c r="A33" s="45"/>
      <c r="B33" s="59"/>
      <c r="C33" s="59"/>
      <c r="D33" s="69"/>
      <c r="E33" s="60"/>
      <c r="F33" s="284" t="s">
        <v>399</v>
      </c>
      <c r="G33" s="284"/>
      <c r="H33" s="61" t="s">
        <v>13</v>
      </c>
      <c r="I33" s="119"/>
      <c r="J33" s="63">
        <f>UPPER(IF(OR(I33="a",I33="as"),E32,IF(OR(I33="b",I33="bs"),E34,)))</f>
      </c>
      <c r="K33" s="63"/>
      <c r="L33" s="51"/>
      <c r="M33" s="80"/>
      <c r="N33" s="73"/>
      <c r="O33" s="88"/>
      <c r="P33" s="54"/>
      <c r="Q33" s="90"/>
      <c r="R33" s="56"/>
    </row>
    <row r="34" spans="1:18" s="57" customFormat="1" ht="12" customHeight="1">
      <c r="A34" s="45">
        <v>14</v>
      </c>
      <c r="B34" s="46"/>
      <c r="C34" s="46">
        <f>IF($D34="","",VLOOKUP($D34,'[7]男單 Prep'!$A$7:$P$22,16))</f>
        <v>11</v>
      </c>
      <c r="D34" s="47">
        <v>5</v>
      </c>
      <c r="E34" s="48" t="str">
        <f>UPPER(IF($D34="","",VLOOKUP($D34,'[7]男單 Prep'!$A$7:$P$22,2)))</f>
        <v>江宏凱</v>
      </c>
      <c r="F34" s="285"/>
      <c r="G34" s="285"/>
      <c r="H34" s="46" t="str">
        <f>IF($D34="","",VLOOKUP($D34,'[7]男單 Prep'!$A$7:$P$22,4))</f>
        <v>台中市</v>
      </c>
      <c r="I34" s="66"/>
      <c r="J34" s="284" t="s">
        <v>404</v>
      </c>
      <c r="K34" s="293"/>
      <c r="L34" s="51"/>
      <c r="M34" s="80"/>
      <c r="N34" s="73"/>
      <c r="O34" s="88"/>
      <c r="P34" s="54"/>
      <c r="Q34" s="90"/>
      <c r="R34" s="56"/>
    </row>
    <row r="35" spans="1:18" s="57" customFormat="1" ht="3" customHeight="1">
      <c r="A35" s="45"/>
      <c r="B35" s="59"/>
      <c r="C35" s="59"/>
      <c r="D35" s="69"/>
      <c r="E35" s="60"/>
      <c r="F35" s="51"/>
      <c r="G35" s="70"/>
      <c r="H35" s="51"/>
      <c r="I35" s="71"/>
      <c r="J35" s="294"/>
      <c r="K35" s="295"/>
      <c r="L35" s="63">
        <f>UPPER(IF(OR(K35="a",K35="as"),J33,IF(OR(K35="b",K35="bs"),J34,)))</f>
      </c>
      <c r="M35" s="85"/>
      <c r="N35" s="73"/>
      <c r="O35" s="88"/>
      <c r="P35" s="54"/>
      <c r="Q35" s="90"/>
      <c r="R35" s="56"/>
    </row>
    <row r="36" spans="1:18" s="57" customFormat="1" ht="12" customHeight="1">
      <c r="A36" s="45">
        <v>15</v>
      </c>
      <c r="B36" s="46">
        <f>IF($D36="","",VLOOKUP($D36,'[7]男單 Prep'!$A$7:$P$22,15))</f>
      </c>
      <c r="C36" s="46">
        <f>IF($D36="","",VLOOKUP($D36,'[7]男單 Prep'!$A$7:$P$22,16))</f>
      </c>
      <c r="D36" s="47"/>
      <c r="E36" s="48" t="s">
        <v>25</v>
      </c>
      <c r="F36" s="46"/>
      <c r="G36" s="46"/>
      <c r="H36" s="46">
        <f>IF($D36="","",VLOOKUP($D36,'[7]男單 Prep'!$A$7:$P$22,4))</f>
      </c>
      <c r="I36" s="50"/>
      <c r="J36" s="294"/>
      <c r="K36" s="295"/>
      <c r="L36" s="67"/>
      <c r="M36" s="73"/>
      <c r="N36" s="73"/>
      <c r="O36" s="73"/>
      <c r="P36" s="54"/>
      <c r="Q36" s="90"/>
      <c r="R36" s="56"/>
    </row>
    <row r="37" spans="1:18" s="57" customFormat="1" ht="2.25" customHeight="1">
      <c r="A37" s="45"/>
      <c r="B37" s="59"/>
      <c r="C37" s="59"/>
      <c r="D37" s="59"/>
      <c r="E37" s="60"/>
      <c r="F37" s="284"/>
      <c r="G37" s="284"/>
      <c r="H37" s="61" t="s">
        <v>13</v>
      </c>
      <c r="I37" s="119"/>
      <c r="J37" s="285"/>
      <c r="K37" s="296"/>
      <c r="L37" s="79"/>
      <c r="M37" s="73"/>
      <c r="N37" s="73"/>
      <c r="O37" s="73"/>
      <c r="P37" s="54"/>
      <c r="Q37" s="90"/>
      <c r="R37" s="56"/>
    </row>
    <row r="38" spans="1:18" s="57" customFormat="1" ht="12" customHeight="1">
      <c r="A38" s="45">
        <v>16</v>
      </c>
      <c r="B38" s="46" t="s">
        <v>22</v>
      </c>
      <c r="C38" s="46">
        <f>IF($D38="","",VLOOKUP($D38,'[7]男單 Prep'!$A$7:$P$22,16))</f>
        <v>3</v>
      </c>
      <c r="D38" s="47">
        <v>2</v>
      </c>
      <c r="E38" s="48" t="str">
        <f>UPPER(IF($D38="","",VLOOKUP($D38,'[7]男單 Prep'!$A$7:$P$22,2)))</f>
        <v>劉成</v>
      </c>
      <c r="F38" s="285"/>
      <c r="G38" s="285"/>
      <c r="H38" s="46" t="str">
        <f>IF($D38="","",VLOOKUP($D38,'[7]男單 Prep'!$A$7:$P$22,4))</f>
        <v>台東縣</v>
      </c>
      <c r="I38" s="66"/>
      <c r="J38" s="67"/>
      <c r="K38" s="51"/>
      <c r="L38" s="79"/>
      <c r="M38" s="73"/>
      <c r="N38" s="73"/>
      <c r="O38" s="73"/>
      <c r="P38" s="54"/>
      <c r="Q38" s="90"/>
      <c r="R38" s="56"/>
    </row>
    <row r="39" spans="1:18" s="57" customFormat="1" ht="3.75" customHeight="1">
      <c r="A39" s="93"/>
      <c r="B39" s="59"/>
      <c r="C39" s="59"/>
      <c r="D39" s="59"/>
      <c r="E39" s="60"/>
      <c r="F39" s="51"/>
      <c r="G39" s="70"/>
      <c r="H39" s="51"/>
      <c r="I39" s="71"/>
      <c r="J39" s="51"/>
      <c r="K39" s="51"/>
      <c r="L39" s="79"/>
      <c r="M39" s="88"/>
      <c r="N39" s="88"/>
      <c r="O39" s="88"/>
      <c r="P39" s="94"/>
      <c r="Q39" s="90"/>
      <c r="R39" s="56"/>
    </row>
    <row r="40" ht="15" customHeight="1">
      <c r="A40" s="109" t="s">
        <v>95</v>
      </c>
    </row>
    <row r="41" spans="1:17" s="114" customFormat="1" ht="12.75" customHeight="1">
      <c r="A41" s="5" t="str">
        <f>'[8]Week SetUp'!$A$6</f>
        <v>99年宏凱盃</v>
      </c>
      <c r="B41" s="5"/>
      <c r="C41" s="5"/>
      <c r="D41" s="5"/>
      <c r="E41" s="5"/>
      <c r="F41" s="5"/>
      <c r="G41" s="5"/>
      <c r="H41" s="5"/>
      <c r="I41" s="110"/>
      <c r="J41" s="111"/>
      <c r="K41" s="110"/>
      <c r="L41" s="111"/>
      <c r="M41" s="110"/>
      <c r="N41" s="110" t="s">
        <v>1</v>
      </c>
      <c r="O41" s="110"/>
      <c r="P41" s="112"/>
      <c r="Q41" s="113"/>
    </row>
    <row r="42" spans="1:17" s="118" customFormat="1" ht="12.75" customHeight="1">
      <c r="A42" s="14" t="str">
        <f>'[8]Week SetUp'!$A$8</f>
        <v>全國壯年網球排名錦標賽</v>
      </c>
      <c r="B42" s="115"/>
      <c r="C42" s="116"/>
      <c r="D42" s="116"/>
      <c r="E42" s="116"/>
      <c r="F42" s="116"/>
      <c r="G42" s="116"/>
      <c r="H42" s="116"/>
      <c r="I42" s="117"/>
      <c r="J42" s="111"/>
      <c r="K42" s="117"/>
      <c r="L42" s="111"/>
      <c r="M42" s="117"/>
      <c r="N42" s="116"/>
      <c r="O42" s="117"/>
      <c r="P42" s="116"/>
      <c r="Q42" s="117"/>
    </row>
    <row r="43" spans="1:17" s="24" customFormat="1" ht="8.25" customHeight="1">
      <c r="A43" s="19" t="s">
        <v>2</v>
      </c>
      <c r="B43" s="19"/>
      <c r="C43" s="19"/>
      <c r="D43" s="19"/>
      <c r="E43" s="20"/>
      <c r="F43" s="19" t="s">
        <v>3</v>
      </c>
      <c r="G43" s="20"/>
      <c r="H43" s="19"/>
      <c r="I43" s="21"/>
      <c r="J43" s="19"/>
      <c r="K43" s="22"/>
      <c r="L43" s="19"/>
      <c r="M43" s="22"/>
      <c r="N43" s="19"/>
      <c r="O43" s="21"/>
      <c r="P43" s="20"/>
      <c r="Q43" s="23" t="s">
        <v>4</v>
      </c>
    </row>
    <row r="44" spans="1:17" s="32" customFormat="1" ht="11.25" customHeight="1" thickBot="1">
      <c r="A44" s="25" t="str">
        <f>'[8]Week SetUp'!$A$10</f>
        <v>2010/11/13-15</v>
      </c>
      <c r="B44" s="25"/>
      <c r="C44" s="25"/>
      <c r="D44" s="26"/>
      <c r="E44" s="26"/>
      <c r="F44" s="26" t="str">
        <f>'[8]Week SetUp'!$C$10</f>
        <v>台中市</v>
      </c>
      <c r="G44" s="27"/>
      <c r="H44" s="26"/>
      <c r="I44" s="28"/>
      <c r="J44" s="29"/>
      <c r="K44" s="28"/>
      <c r="L44" s="30"/>
      <c r="M44" s="28"/>
      <c r="N44" s="26"/>
      <c r="O44" s="28"/>
      <c r="P44" s="26"/>
      <c r="Q44" s="31" t="str">
        <f>'[8]Week SetUp'!$E$10</f>
        <v>王正松</v>
      </c>
    </row>
    <row r="45" spans="1:17" s="37" customFormat="1" ht="9.75">
      <c r="A45" s="33"/>
      <c r="B45" s="34" t="s">
        <v>5</v>
      </c>
      <c r="C45" s="34" t="s">
        <v>6</v>
      </c>
      <c r="D45" s="34"/>
      <c r="E45" s="35" t="s">
        <v>7</v>
      </c>
      <c r="F45" s="35"/>
      <c r="G45" s="20"/>
      <c r="H45" s="35"/>
      <c r="I45" s="36"/>
      <c r="J45" s="34" t="s">
        <v>8</v>
      </c>
      <c r="K45" s="36"/>
      <c r="L45" s="34" t="s">
        <v>9</v>
      </c>
      <c r="M45" s="36"/>
      <c r="N45" s="34" t="s">
        <v>10</v>
      </c>
      <c r="O45" s="36"/>
      <c r="P45" s="34" t="s">
        <v>11</v>
      </c>
      <c r="Q45" s="22"/>
    </row>
    <row r="46" spans="1:17" s="37" customFormat="1" ht="2.25" customHeight="1" thickBot="1">
      <c r="A46" s="38"/>
      <c r="B46" s="39"/>
      <c r="C46" s="40"/>
      <c r="D46" s="39"/>
      <c r="E46" s="41"/>
      <c r="F46" s="41"/>
      <c r="G46" s="42"/>
      <c r="H46" s="41"/>
      <c r="I46" s="43"/>
      <c r="J46" s="39"/>
      <c r="K46" s="43"/>
      <c r="L46" s="39"/>
      <c r="M46" s="43"/>
      <c r="N46" s="39"/>
      <c r="O46" s="43"/>
      <c r="P46" s="39"/>
      <c r="Q46" s="44"/>
    </row>
    <row r="47" spans="1:20" s="57" customFormat="1" ht="12" customHeight="1">
      <c r="A47" s="45">
        <v>1</v>
      </c>
      <c r="B47" s="46" t="s">
        <v>12</v>
      </c>
      <c r="C47" s="46">
        <f>IF($D47="","",VLOOKUP($D47,'[8]男單 Prep'!$A$7:$P$22,16))</f>
        <v>4</v>
      </c>
      <c r="D47" s="47">
        <v>1</v>
      </c>
      <c r="E47" s="48" t="str">
        <f>UPPER(IF($D47="","",VLOOKUP($D47,'[8]男單 Prep'!$A$7:$P$22,2)))</f>
        <v>吳清良</v>
      </c>
      <c r="F47" s="48"/>
      <c r="G47" s="46"/>
      <c r="H47" s="46" t="str">
        <f>IF($D47="","",VLOOKUP($D47,'[8]男單 Prep'!$A$7:$P$22,4))</f>
        <v>台中縣</v>
      </c>
      <c r="I47" s="50"/>
      <c r="J47" s="51"/>
      <c r="K47" s="51"/>
      <c r="L47" s="51"/>
      <c r="M47" s="185" t="s">
        <v>237</v>
      </c>
      <c r="N47" s="52"/>
      <c r="O47" s="53"/>
      <c r="P47" s="54"/>
      <c r="Q47" s="55"/>
      <c r="R47" s="56"/>
      <c r="T47" s="58" t="e">
        <f>#REF!</f>
        <v>#REF!</v>
      </c>
    </row>
    <row r="48" spans="1:20" s="57" customFormat="1" ht="2.25" customHeight="1">
      <c r="A48" s="45"/>
      <c r="B48" s="59"/>
      <c r="C48" s="59"/>
      <c r="D48" s="59"/>
      <c r="E48" s="60"/>
      <c r="F48" s="284"/>
      <c r="G48" s="284"/>
      <c r="H48" s="61" t="s">
        <v>13</v>
      </c>
      <c r="I48" s="119"/>
      <c r="J48" s="63">
        <f>UPPER(IF(OR(I48="a",I48="as"),E47,IF(OR(I48="b",I48="bs"),E49,)))</f>
      </c>
      <c r="K48" s="63"/>
      <c r="L48" s="51"/>
      <c r="M48" s="51"/>
      <c r="N48" s="52"/>
      <c r="O48" s="53"/>
      <c r="P48" s="54"/>
      <c r="Q48" s="55"/>
      <c r="R48" s="56"/>
      <c r="T48" s="64" t="e">
        <f>#REF!</f>
        <v>#REF!</v>
      </c>
    </row>
    <row r="49" spans="1:20" s="57" customFormat="1" ht="12" customHeight="1">
      <c r="A49" s="45">
        <v>2</v>
      </c>
      <c r="B49" s="46">
        <f>IF($D49="","",VLOOKUP($D49,'[8]男單 Prep'!$A$7:$P$22,15))</f>
      </c>
      <c r="C49" s="46">
        <f>IF($D49="","",VLOOKUP($D49,'[8]男單 Prep'!$A$7:$P$22,16))</f>
      </c>
      <c r="D49" s="47"/>
      <c r="E49" s="48" t="s">
        <v>25</v>
      </c>
      <c r="F49" s="285"/>
      <c r="G49" s="285"/>
      <c r="H49" s="46">
        <f>IF($D49="","",VLOOKUP($D49,'[8]男單 Prep'!$A$7:$P$22,4))</f>
      </c>
      <c r="I49" s="66"/>
      <c r="J49" s="280" t="s">
        <v>412</v>
      </c>
      <c r="K49" s="297"/>
      <c r="L49" s="51"/>
      <c r="M49" s="51"/>
      <c r="N49" s="52"/>
      <c r="O49" s="53"/>
      <c r="P49" s="54"/>
      <c r="Q49" s="55"/>
      <c r="R49" s="56"/>
      <c r="T49" s="64" t="e">
        <f>#REF!</f>
        <v>#REF!</v>
      </c>
    </row>
    <row r="50" spans="1:20" s="57" customFormat="1" ht="3" customHeight="1">
      <c r="A50" s="45"/>
      <c r="B50" s="59"/>
      <c r="C50" s="59"/>
      <c r="D50" s="69"/>
      <c r="E50" s="60"/>
      <c r="F50" s="60"/>
      <c r="G50" s="70"/>
      <c r="H50" s="51"/>
      <c r="I50" s="71"/>
      <c r="J50" s="282"/>
      <c r="K50" s="283"/>
      <c r="L50" s="63">
        <f>UPPER(IF(OR(K50="a",K50="as"),J48,IF(OR(K50="b",K50="bs"),J52,)))</f>
      </c>
      <c r="M50" s="72"/>
      <c r="N50" s="73"/>
      <c r="O50" s="73"/>
      <c r="P50" s="54"/>
      <c r="Q50" s="55"/>
      <c r="R50" s="56"/>
      <c r="T50" s="64" t="e">
        <f>#REF!</f>
        <v>#REF!</v>
      </c>
    </row>
    <row r="51" spans="1:20" s="57" customFormat="1" ht="12" customHeight="1">
      <c r="A51" s="45">
        <v>3</v>
      </c>
      <c r="B51" s="46"/>
      <c r="C51" s="46"/>
      <c r="D51" s="47">
        <v>12</v>
      </c>
      <c r="E51" s="48" t="str">
        <f>UPPER(IF($D51="","",VLOOKUP($D51,'[8]男單 Prep'!$A$7:$P$22,2)))</f>
        <v>張和進</v>
      </c>
      <c r="F51" s="48"/>
      <c r="G51" s="46"/>
      <c r="H51" s="46" t="str">
        <f>IF($D51="","",VLOOKUP($D51,'[8]男單 Prep'!$A$7:$P$22,4))</f>
        <v>台中縣</v>
      </c>
      <c r="I51" s="50"/>
      <c r="J51" s="282"/>
      <c r="K51" s="283"/>
      <c r="L51" s="67"/>
      <c r="M51" s="74"/>
      <c r="N51" s="73"/>
      <c r="O51" s="73"/>
      <c r="P51" s="54"/>
      <c r="Q51" s="55"/>
      <c r="R51" s="56"/>
      <c r="T51" s="64" t="e">
        <f>#REF!</f>
        <v>#REF!</v>
      </c>
    </row>
    <row r="52" spans="1:20" s="57" customFormat="1" ht="2.25" customHeight="1">
      <c r="A52" s="45"/>
      <c r="B52" s="59"/>
      <c r="C52" s="59"/>
      <c r="D52" s="69"/>
      <c r="E52" s="60"/>
      <c r="F52" s="284" t="s">
        <v>408</v>
      </c>
      <c r="G52" s="284"/>
      <c r="H52" s="61" t="s">
        <v>13</v>
      </c>
      <c r="I52" s="119"/>
      <c r="J52" s="281"/>
      <c r="K52" s="287"/>
      <c r="L52" s="79"/>
      <c r="M52" s="80"/>
      <c r="N52" s="73"/>
      <c r="O52" s="73"/>
      <c r="P52" s="54"/>
      <c r="Q52" s="55"/>
      <c r="R52" s="56"/>
      <c r="T52" s="64" t="e">
        <f>#REF!</f>
        <v>#REF!</v>
      </c>
    </row>
    <row r="53" spans="1:20" s="57" customFormat="1" ht="12" customHeight="1">
      <c r="A53" s="45">
        <v>4</v>
      </c>
      <c r="B53" s="46"/>
      <c r="C53" s="46"/>
      <c r="D53" s="47">
        <v>8</v>
      </c>
      <c r="E53" s="48" t="str">
        <f>UPPER(IF($D53="","",VLOOKUP($D53,'[8]男單 Prep'!$A$7:$P$22,2)))</f>
        <v>田開增</v>
      </c>
      <c r="F53" s="285"/>
      <c r="G53" s="285"/>
      <c r="H53" s="46" t="str">
        <f>IF($D53="","",VLOOKUP($D53,'[8]男單 Prep'!$A$7:$P$22,4))</f>
        <v>桃園縣</v>
      </c>
      <c r="I53" s="66"/>
      <c r="J53" s="67"/>
      <c r="K53" s="51"/>
      <c r="L53" s="282" t="s">
        <v>416</v>
      </c>
      <c r="M53" s="283"/>
      <c r="N53" s="73"/>
      <c r="O53" s="73"/>
      <c r="P53" s="54"/>
      <c r="Q53" s="55"/>
      <c r="R53" s="56"/>
      <c r="T53" s="64" t="e">
        <f>#REF!</f>
        <v>#REF!</v>
      </c>
    </row>
    <row r="54" spans="1:20" s="57" customFormat="1" ht="3" customHeight="1">
      <c r="A54" s="45"/>
      <c r="B54" s="59"/>
      <c r="C54" s="59"/>
      <c r="D54" s="69"/>
      <c r="E54" s="60"/>
      <c r="F54" s="60"/>
      <c r="G54" s="70"/>
      <c r="H54" s="51"/>
      <c r="I54" s="71"/>
      <c r="J54" s="51"/>
      <c r="K54" s="51"/>
      <c r="L54" s="282"/>
      <c r="M54" s="283"/>
      <c r="N54" s="63">
        <f>UPPER(IF(OR(M54="a",M54="as"),L50,IF(OR(M54="b",M54="bs"),L58,)))</f>
      </c>
      <c r="O54" s="72"/>
      <c r="P54" s="54"/>
      <c r="Q54" s="55"/>
      <c r="R54" s="56"/>
      <c r="T54" s="64" t="e">
        <f>#REF!</f>
        <v>#REF!</v>
      </c>
    </row>
    <row r="55" spans="1:20" s="57" customFormat="1" ht="12" customHeight="1">
      <c r="A55" s="45">
        <v>5</v>
      </c>
      <c r="B55" s="46"/>
      <c r="C55" s="46">
        <f>IF($D55="","",VLOOKUP($D55,'[8]男單 Prep'!$A$7:$P$22,16))</f>
        <v>6</v>
      </c>
      <c r="D55" s="47">
        <v>3</v>
      </c>
      <c r="E55" s="48" t="str">
        <f>UPPER(IF($D55="","",VLOOKUP($D55,'[8]男單 Prep'!$A$7:$P$22,2)))</f>
        <v>程朝勳</v>
      </c>
      <c r="F55" s="48"/>
      <c r="G55" s="46"/>
      <c r="H55" s="46" t="str">
        <f>IF($D55="","",VLOOKUP($D55,'[8]男單 Prep'!$A$7:$P$22,4))</f>
        <v>台中市</v>
      </c>
      <c r="I55" s="50"/>
      <c r="J55" s="51"/>
      <c r="K55" s="51"/>
      <c r="L55" s="282"/>
      <c r="M55" s="283"/>
      <c r="N55" s="67"/>
      <c r="O55" s="74"/>
      <c r="P55" s="54"/>
      <c r="Q55" s="55"/>
      <c r="R55" s="56"/>
      <c r="T55" s="64" t="e">
        <f>#REF!</f>
        <v>#REF!</v>
      </c>
    </row>
    <row r="56" spans="1:20" s="57" customFormat="1" ht="2.25" customHeight="1" thickBot="1">
      <c r="A56" s="45"/>
      <c r="B56" s="59"/>
      <c r="C56" s="59"/>
      <c r="D56" s="69"/>
      <c r="E56" s="60"/>
      <c r="F56" s="284" t="s">
        <v>409</v>
      </c>
      <c r="G56" s="284"/>
      <c r="H56" s="61" t="s">
        <v>13</v>
      </c>
      <c r="I56" s="119"/>
      <c r="J56" s="63">
        <f>UPPER(IF(OR(I56="a",I56="as"),E55,IF(OR(I56="b",I56="bs"),E57,)))</f>
      </c>
      <c r="K56" s="63"/>
      <c r="L56" s="51"/>
      <c r="M56" s="80"/>
      <c r="N56" s="73"/>
      <c r="O56" s="80"/>
      <c r="P56" s="54"/>
      <c r="Q56" s="55"/>
      <c r="R56" s="56"/>
      <c r="T56" s="84" t="e">
        <f>#REF!</f>
        <v>#REF!</v>
      </c>
    </row>
    <row r="57" spans="1:18" s="57" customFormat="1" ht="12" customHeight="1">
      <c r="A57" s="45">
        <v>6</v>
      </c>
      <c r="B57" s="46"/>
      <c r="C57" s="46"/>
      <c r="D57" s="47">
        <v>10</v>
      </c>
      <c r="E57" s="48" t="str">
        <f>UPPER(IF($D57="","",VLOOKUP($D57,'[8]男單 Prep'!$A$7:$P$22,2)))</f>
        <v>林江文</v>
      </c>
      <c r="F57" s="285"/>
      <c r="G57" s="285"/>
      <c r="H57" s="46" t="str">
        <f>IF($D57="","",VLOOKUP($D57,'[8]男單 Prep'!$A$7:$P$22,4))</f>
        <v>苗栗縣</v>
      </c>
      <c r="I57" s="66"/>
      <c r="J57" s="280" t="s">
        <v>413</v>
      </c>
      <c r="K57" s="297"/>
      <c r="L57" s="51"/>
      <c r="M57" s="80"/>
      <c r="N57" s="73"/>
      <c r="O57" s="80"/>
      <c r="P57" s="54"/>
      <c r="Q57" s="55"/>
      <c r="R57" s="56"/>
    </row>
    <row r="58" spans="1:18" s="57" customFormat="1" ht="3" customHeight="1">
      <c r="A58" s="45"/>
      <c r="B58" s="59"/>
      <c r="C58" s="59"/>
      <c r="D58" s="69"/>
      <c r="E58" s="60"/>
      <c r="F58" s="60"/>
      <c r="G58" s="70"/>
      <c r="H58" s="51"/>
      <c r="I58" s="71"/>
      <c r="J58" s="282"/>
      <c r="K58" s="283"/>
      <c r="L58" s="63">
        <f>UPPER(IF(OR(K58="a",K58="as"),J56,IF(OR(K58="b",K58="bs"),J57,)))</f>
      </c>
      <c r="M58" s="85"/>
      <c r="N58" s="73"/>
      <c r="O58" s="80"/>
      <c r="P58" s="54"/>
      <c r="Q58" s="55"/>
      <c r="R58" s="56"/>
    </row>
    <row r="59" spans="1:18" s="57" customFormat="1" ht="12" customHeight="1">
      <c r="A59" s="45">
        <v>7</v>
      </c>
      <c r="B59" s="46"/>
      <c r="C59" s="46"/>
      <c r="D59" s="47">
        <v>9</v>
      </c>
      <c r="E59" s="48" t="str">
        <f>UPPER(IF($D59="","",VLOOKUP($D59,'[8]男單 Prep'!$A$7:$P$22,2)))</f>
        <v>張登貴</v>
      </c>
      <c r="F59" s="48"/>
      <c r="G59" s="46"/>
      <c r="H59" s="46" t="str">
        <f>IF($D59="","",VLOOKUP($D59,'[8]男單 Prep'!$A$7:$P$22,4))</f>
        <v>台北縣</v>
      </c>
      <c r="I59" s="50"/>
      <c r="J59" s="282"/>
      <c r="K59" s="283"/>
      <c r="L59" s="67"/>
      <c r="M59" s="73"/>
      <c r="N59" s="73"/>
      <c r="O59" s="80"/>
      <c r="P59" s="54"/>
      <c r="Q59" s="55"/>
      <c r="R59" s="56"/>
    </row>
    <row r="60" spans="1:18" s="57" customFormat="1" ht="2.25" customHeight="1">
      <c r="A60" s="45"/>
      <c r="B60" s="59"/>
      <c r="C60" s="59"/>
      <c r="D60" s="59"/>
      <c r="E60" s="60"/>
      <c r="F60" s="284" t="s">
        <v>410</v>
      </c>
      <c r="G60" s="284"/>
      <c r="H60" s="61" t="s">
        <v>13</v>
      </c>
      <c r="I60" s="119"/>
      <c r="J60" s="281"/>
      <c r="K60" s="287"/>
      <c r="L60" s="79"/>
      <c r="M60" s="73"/>
      <c r="N60" s="73"/>
      <c r="O60" s="80"/>
      <c r="P60" s="54"/>
      <c r="Q60" s="55"/>
      <c r="R60" s="56"/>
    </row>
    <row r="61" spans="1:18" s="57" customFormat="1" ht="12" customHeight="1">
      <c r="A61" s="45">
        <v>8</v>
      </c>
      <c r="B61" s="46"/>
      <c r="C61" s="46"/>
      <c r="D61" s="47">
        <v>6</v>
      </c>
      <c r="E61" s="48" t="str">
        <f>UPPER(IF($D61="","",VLOOKUP($D61,'[8]男單 Prep'!$A$7:$P$22,2)))</f>
        <v>許居鎰</v>
      </c>
      <c r="F61" s="285"/>
      <c r="G61" s="285"/>
      <c r="H61" s="46" t="str">
        <f>IF($D61="","",VLOOKUP($D61,'[8]男單 Prep'!$A$7:$P$22,4))</f>
        <v>屏東縣</v>
      </c>
      <c r="I61" s="66"/>
      <c r="J61" s="67"/>
      <c r="K61" s="51"/>
      <c r="L61" s="79"/>
      <c r="M61" s="73"/>
      <c r="N61" s="282" t="s">
        <v>418</v>
      </c>
      <c r="O61" s="283"/>
      <c r="P61" s="54"/>
      <c r="Q61" s="55"/>
      <c r="R61" s="56"/>
    </row>
    <row r="62" spans="1:18" s="57" customFormat="1" ht="3" customHeight="1">
      <c r="A62" s="45"/>
      <c r="B62" s="59"/>
      <c r="C62" s="59"/>
      <c r="D62" s="59"/>
      <c r="E62" s="60"/>
      <c r="F62" s="60"/>
      <c r="G62" s="70"/>
      <c r="H62" s="51"/>
      <c r="I62" s="71"/>
      <c r="J62" s="51"/>
      <c r="K62" s="51"/>
      <c r="L62" s="79"/>
      <c r="M62" s="88"/>
      <c r="N62" s="282"/>
      <c r="O62" s="283"/>
      <c r="P62" s="63">
        <f>UPPER(IF(OR(O62="a",O62="as"),N54,IF(OR(O62="b",O62="bs"),N70,)))</f>
      </c>
      <c r="Q62" s="72"/>
      <c r="R62" s="56"/>
    </row>
    <row r="63" spans="1:18" s="57" customFormat="1" ht="12" customHeight="1">
      <c r="A63" s="45">
        <v>9</v>
      </c>
      <c r="B63" s="46"/>
      <c r="C63" s="46"/>
      <c r="D63" s="47">
        <v>13</v>
      </c>
      <c r="E63" s="48" t="str">
        <f>UPPER(IF($D63="","",VLOOKUP($D63,'[8]男單 Prep'!$A$7:$P$22,2)))</f>
        <v>邱木啟</v>
      </c>
      <c r="F63" s="48"/>
      <c r="G63" s="46"/>
      <c r="H63" s="46" t="str">
        <f>IF($D63="","",VLOOKUP($D63,'[8]男單 Prep'!$A$7:$P$22,4))</f>
        <v>台北縣</v>
      </c>
      <c r="I63" s="50"/>
      <c r="J63" s="51"/>
      <c r="K63" s="51"/>
      <c r="L63" s="51"/>
      <c r="M63" s="73"/>
      <c r="N63" s="282"/>
      <c r="O63" s="283"/>
      <c r="P63" s="67"/>
      <c r="Q63" s="89"/>
      <c r="R63" s="56"/>
    </row>
    <row r="64" spans="1:18" s="57" customFormat="1" ht="2.25" customHeight="1">
      <c r="A64" s="45"/>
      <c r="B64" s="59"/>
      <c r="C64" s="59"/>
      <c r="D64" s="59"/>
      <c r="E64" s="60"/>
      <c r="F64" s="284" t="s">
        <v>411</v>
      </c>
      <c r="G64" s="284"/>
      <c r="H64" s="61" t="s">
        <v>13</v>
      </c>
      <c r="I64" s="119"/>
      <c r="J64" s="63">
        <f>UPPER(IF(OR(I64="a",I64="as"),E63,IF(OR(I64="b",I64="bs"),E65,)))</f>
      </c>
      <c r="K64" s="63"/>
      <c r="L64" s="51"/>
      <c r="M64" s="73"/>
      <c r="N64" s="73"/>
      <c r="O64" s="80"/>
      <c r="P64" s="54"/>
      <c r="Q64" s="90"/>
      <c r="R64" s="56"/>
    </row>
    <row r="65" spans="1:18" s="57" customFormat="1" ht="12" customHeight="1">
      <c r="A65" s="45">
        <v>10</v>
      </c>
      <c r="B65" s="46"/>
      <c r="C65" s="46"/>
      <c r="D65" s="47">
        <v>11</v>
      </c>
      <c r="E65" s="48" t="str">
        <f>UPPER(IF($D65="","",VLOOKUP($D65,'[8]男單 Prep'!$A$7:$P$22,2)))</f>
        <v>湯慶智</v>
      </c>
      <c r="F65" s="285"/>
      <c r="G65" s="285"/>
      <c r="H65" s="46" t="str">
        <f>IF($D65="","",VLOOKUP($D65,'[8]男單 Prep'!$A$7:$P$22,4))</f>
        <v>苗栗縣</v>
      </c>
      <c r="I65" s="66"/>
      <c r="J65" s="280" t="s">
        <v>414</v>
      </c>
      <c r="K65" s="297"/>
      <c r="L65" s="51"/>
      <c r="M65" s="73"/>
      <c r="N65" s="73"/>
      <c r="O65" s="80"/>
      <c r="P65" s="54"/>
      <c r="Q65" s="90"/>
      <c r="R65" s="56"/>
    </row>
    <row r="66" spans="1:18" s="57" customFormat="1" ht="3" customHeight="1">
      <c r="A66" s="45"/>
      <c r="B66" s="59"/>
      <c r="C66" s="59"/>
      <c r="D66" s="69"/>
      <c r="E66" s="60"/>
      <c r="F66" s="60"/>
      <c r="G66" s="70"/>
      <c r="H66" s="51"/>
      <c r="I66" s="71"/>
      <c r="J66" s="282"/>
      <c r="K66" s="283"/>
      <c r="L66" s="63">
        <f>UPPER(IF(OR(K66="a",K66="as"),J64,IF(OR(K66="b",K66="bs"),J65,)))</f>
      </c>
      <c r="M66" s="72"/>
      <c r="N66" s="73"/>
      <c r="O66" s="80"/>
      <c r="P66" s="54"/>
      <c r="Q66" s="90"/>
      <c r="R66" s="56"/>
    </row>
    <row r="67" spans="1:18" s="57" customFormat="1" ht="12" customHeight="1">
      <c r="A67" s="45">
        <v>11</v>
      </c>
      <c r="B67" s="46"/>
      <c r="C67" s="46">
        <f>IF($D67="","",VLOOKUP($D67,'[8]男單 Prep'!$A$7:$P$22,16))</f>
        <v>12</v>
      </c>
      <c r="D67" s="47">
        <v>5</v>
      </c>
      <c r="E67" s="48" t="str">
        <f>UPPER(IF($D67="","",VLOOKUP($D67,'[8]男單 Prep'!$A$7:$P$22,2)))</f>
        <v>顏榮義</v>
      </c>
      <c r="F67" s="48"/>
      <c r="G67" s="46"/>
      <c r="H67" s="46" t="str">
        <f>IF($D67="","",VLOOKUP($D67,'[8]男單 Prep'!$A$7:$P$22,4))</f>
        <v>台南縣</v>
      </c>
      <c r="I67" s="50"/>
      <c r="J67" s="282"/>
      <c r="K67" s="283"/>
      <c r="L67" s="67"/>
      <c r="M67" s="74"/>
      <c r="N67" s="73"/>
      <c r="O67" s="80"/>
      <c r="P67" s="54"/>
      <c r="Q67" s="90"/>
      <c r="R67" s="56"/>
    </row>
    <row r="68" spans="1:18" s="57" customFormat="1" ht="2.25" customHeight="1">
      <c r="A68" s="45"/>
      <c r="B68" s="59"/>
      <c r="C68" s="59"/>
      <c r="D68" s="69"/>
      <c r="E68" s="60"/>
      <c r="F68" s="284" t="s">
        <v>601</v>
      </c>
      <c r="G68" s="284"/>
      <c r="H68" s="61" t="s">
        <v>13</v>
      </c>
      <c r="I68" s="119"/>
      <c r="J68" s="281"/>
      <c r="K68" s="287"/>
      <c r="L68" s="79"/>
      <c r="M68" s="80"/>
      <c r="N68" s="73"/>
      <c r="O68" s="80"/>
      <c r="P68" s="54"/>
      <c r="Q68" s="90"/>
      <c r="R68" s="56"/>
    </row>
    <row r="69" spans="1:18" s="57" customFormat="1" ht="12" customHeight="1">
      <c r="A69" s="45">
        <v>12</v>
      </c>
      <c r="B69" s="46"/>
      <c r="C69" s="46">
        <f>IF($D69="","",VLOOKUP($D69,'[8]男單 Prep'!$A$7:$P$22,16))</f>
        <v>6</v>
      </c>
      <c r="D69" s="47">
        <v>4</v>
      </c>
      <c r="E69" s="48" t="str">
        <f>UPPER(IF($D69="","",VLOOKUP($D69,'[8]男單 Prep'!$A$7:$P$22,2)))</f>
        <v>傅相枝</v>
      </c>
      <c r="F69" s="285"/>
      <c r="G69" s="285"/>
      <c r="H69" s="46" t="str">
        <f>IF($D69="","",VLOOKUP($D69,'[8]男單 Prep'!$A$7:$P$22,4))</f>
        <v>桃園縣</v>
      </c>
      <c r="I69" s="66"/>
      <c r="J69" s="67"/>
      <c r="K69" s="51"/>
      <c r="L69" s="294" t="s">
        <v>417</v>
      </c>
      <c r="M69" s="295"/>
      <c r="N69" s="73"/>
      <c r="O69" s="80"/>
      <c r="P69" s="54"/>
      <c r="Q69" s="90"/>
      <c r="R69" s="56"/>
    </row>
    <row r="70" spans="1:18" s="57" customFormat="1" ht="3" customHeight="1">
      <c r="A70" s="45"/>
      <c r="B70" s="59"/>
      <c r="C70" s="59"/>
      <c r="D70" s="69"/>
      <c r="E70" s="60"/>
      <c r="F70" s="60"/>
      <c r="G70" s="70"/>
      <c r="H70" s="51"/>
      <c r="I70" s="71"/>
      <c r="J70" s="51"/>
      <c r="K70" s="51"/>
      <c r="L70" s="294"/>
      <c r="M70" s="295"/>
      <c r="N70" s="63">
        <f>UPPER(IF(OR(M70="a",M70="as"),L66,IF(OR(M70="b",M70="bs"),L74,)))</f>
      </c>
      <c r="O70" s="85"/>
      <c r="P70" s="54"/>
      <c r="Q70" s="90"/>
      <c r="R70" s="56"/>
    </row>
    <row r="71" spans="1:18" s="57" customFormat="1" ht="12" customHeight="1">
      <c r="A71" s="45">
        <v>13</v>
      </c>
      <c r="B71" s="46"/>
      <c r="C71" s="46"/>
      <c r="D71" s="47">
        <v>14</v>
      </c>
      <c r="E71" s="48" t="str">
        <f>UPPER(IF($D71="","",VLOOKUP($D71,'[8]男單 Prep'!$A$7:$P$22,2)))</f>
        <v>陳松增</v>
      </c>
      <c r="F71" s="48"/>
      <c r="G71" s="46"/>
      <c r="H71" s="46" t="str">
        <f>IF($D71="","",VLOOKUP($D71,'[8]男單 Prep'!$A$7:$P$22,4))</f>
        <v>台中市</v>
      </c>
      <c r="I71" s="50"/>
      <c r="J71" s="51"/>
      <c r="K71" s="51"/>
      <c r="L71" s="294"/>
      <c r="M71" s="295"/>
      <c r="N71" s="67"/>
      <c r="O71" s="88"/>
      <c r="P71" s="54"/>
      <c r="Q71" s="90"/>
      <c r="R71" s="56"/>
    </row>
    <row r="72" spans="1:18" s="57" customFormat="1" ht="2.25" customHeight="1">
      <c r="A72" s="45"/>
      <c r="B72" s="59"/>
      <c r="C72" s="59"/>
      <c r="D72" s="69"/>
      <c r="E72" s="60"/>
      <c r="F72" s="284" t="s">
        <v>602</v>
      </c>
      <c r="G72" s="284"/>
      <c r="H72" s="61" t="s">
        <v>13</v>
      </c>
      <c r="I72" s="119"/>
      <c r="J72" s="63">
        <f>UPPER(IF(OR(I72="a",I72="as"),E71,IF(OR(I72="b",I72="bs"),E73,)))</f>
      </c>
      <c r="K72" s="63"/>
      <c r="L72" s="294"/>
      <c r="M72" s="295"/>
      <c r="N72" s="73"/>
      <c r="O72" s="88"/>
      <c r="P72" s="54"/>
      <c r="Q72" s="90"/>
      <c r="R72" s="56"/>
    </row>
    <row r="73" spans="1:18" s="57" customFormat="1" ht="12" customHeight="1">
      <c r="A73" s="45">
        <v>14</v>
      </c>
      <c r="B73" s="46"/>
      <c r="C73" s="46"/>
      <c r="D73" s="47">
        <v>7</v>
      </c>
      <c r="E73" s="48" t="str">
        <f>UPPER(IF($D73="","",VLOOKUP($D73,'[8]男單 Prep'!$A$7:$P$22,2)))</f>
        <v>朱忠勇</v>
      </c>
      <c r="F73" s="285"/>
      <c r="G73" s="285"/>
      <c r="H73" s="46" t="str">
        <f>IF($D73="","",VLOOKUP($D73,'[8]男單 Prep'!$A$7:$P$22,4))</f>
        <v>雲林縣</v>
      </c>
      <c r="I73" s="66"/>
      <c r="J73" s="280" t="s">
        <v>415</v>
      </c>
      <c r="K73" s="297"/>
      <c r="L73" s="51"/>
      <c r="M73" s="80"/>
      <c r="N73" s="73"/>
      <c r="O73" s="88"/>
      <c r="P73" s="54"/>
      <c r="Q73" s="90"/>
      <c r="R73" s="56"/>
    </row>
    <row r="74" spans="1:18" s="57" customFormat="1" ht="3" customHeight="1">
      <c r="A74" s="45"/>
      <c r="B74" s="59"/>
      <c r="C74" s="59"/>
      <c r="D74" s="69"/>
      <c r="E74" s="60"/>
      <c r="F74" s="60"/>
      <c r="G74" s="70"/>
      <c r="H74" s="51"/>
      <c r="I74" s="71"/>
      <c r="J74" s="282"/>
      <c r="K74" s="283"/>
      <c r="L74" s="63">
        <f>UPPER(IF(OR(K74="a",K74="as"),J72,IF(OR(K74="b",K74="bs"),J73,)))</f>
      </c>
      <c r="M74" s="85"/>
      <c r="N74" s="73"/>
      <c r="O74" s="88"/>
      <c r="P74" s="54"/>
      <c r="Q74" s="90"/>
      <c r="R74" s="56"/>
    </row>
    <row r="75" spans="1:18" s="57" customFormat="1" ht="12" customHeight="1">
      <c r="A75" s="45">
        <v>15</v>
      </c>
      <c r="B75" s="46">
        <f>IF($D75="","",VLOOKUP($D75,'[8]男單 Prep'!$A$7:$P$22,15))</f>
      </c>
      <c r="C75" s="46">
        <f>IF($D75="","",VLOOKUP($D75,'[8]男單 Prep'!$A$7:$P$22,16))</f>
      </c>
      <c r="D75" s="47"/>
      <c r="E75" s="48" t="s">
        <v>25</v>
      </c>
      <c r="F75" s="48"/>
      <c r="G75" s="46"/>
      <c r="H75" s="46">
        <f>IF($D75="","",VLOOKUP($D75,'[8]男單 Prep'!$A$7:$P$22,4))</f>
      </c>
      <c r="I75" s="50"/>
      <c r="J75" s="282"/>
      <c r="K75" s="283"/>
      <c r="L75" s="67"/>
      <c r="M75" s="73"/>
      <c r="N75" s="73"/>
      <c r="O75" s="73"/>
      <c r="P75" s="54"/>
      <c r="Q75" s="90"/>
      <c r="R75" s="56"/>
    </row>
    <row r="76" spans="1:18" s="57" customFormat="1" ht="2.25" customHeight="1">
      <c r="A76" s="45"/>
      <c r="B76" s="59"/>
      <c r="C76" s="59"/>
      <c r="D76" s="59"/>
      <c r="E76" s="60"/>
      <c r="F76" s="284"/>
      <c r="G76" s="284"/>
      <c r="H76" s="61" t="s">
        <v>13</v>
      </c>
      <c r="I76" s="119"/>
      <c r="J76" s="281"/>
      <c r="K76" s="287"/>
      <c r="L76" s="79"/>
      <c r="M76" s="73"/>
      <c r="N76" s="73"/>
      <c r="O76" s="73"/>
      <c r="P76" s="54"/>
      <c r="Q76" s="90"/>
      <c r="R76" s="56"/>
    </row>
    <row r="77" spans="1:18" s="57" customFormat="1" ht="12" customHeight="1">
      <c r="A77" s="45">
        <v>16</v>
      </c>
      <c r="B77" s="46" t="s">
        <v>22</v>
      </c>
      <c r="C77" s="46">
        <f>IF($D77="","",VLOOKUP($D77,'[8]男單 Prep'!$A$7:$P$22,16))</f>
        <v>6</v>
      </c>
      <c r="D77" s="47">
        <v>2</v>
      </c>
      <c r="E77" s="48" t="str">
        <f>UPPER(IF($D77="","",VLOOKUP($D77,'[8]男單 Prep'!$A$7:$P$22,2)))</f>
        <v>陳德銘</v>
      </c>
      <c r="F77" s="285"/>
      <c r="G77" s="285"/>
      <c r="H77" s="46" t="str">
        <f>IF($D77="","",VLOOKUP($D77,'[8]男單 Prep'!$A$7:$P$22,4))</f>
        <v>台南市</v>
      </c>
      <c r="I77" s="66"/>
      <c r="J77" s="67"/>
      <c r="K77" s="51"/>
      <c r="L77" s="79"/>
      <c r="M77" s="73"/>
      <c r="N77" s="73"/>
      <c r="O77" s="73"/>
      <c r="P77" s="54"/>
      <c r="Q77" s="90"/>
      <c r="R77" s="56"/>
    </row>
    <row r="78" ht="3.75" customHeight="1"/>
    <row r="79" ht="15" customHeight="1">
      <c r="A79" s="109" t="s">
        <v>96</v>
      </c>
    </row>
    <row r="80" spans="1:17" s="114" customFormat="1" ht="12" customHeight="1">
      <c r="A80" s="5" t="str">
        <f>'[9]Week SetUp'!$A$6</f>
        <v>99年宏凱盃</v>
      </c>
      <c r="B80" s="5"/>
      <c r="C80" s="5"/>
      <c r="D80" s="5"/>
      <c r="E80" s="5"/>
      <c r="F80" s="5"/>
      <c r="G80" s="5"/>
      <c r="H80" s="5"/>
      <c r="I80" s="110"/>
      <c r="J80" s="111"/>
      <c r="K80" s="110"/>
      <c r="L80" s="111"/>
      <c r="M80" s="110"/>
      <c r="N80" s="110" t="s">
        <v>1</v>
      </c>
      <c r="O80" s="110"/>
      <c r="P80" s="112"/>
      <c r="Q80" s="113"/>
    </row>
    <row r="81" spans="1:17" s="118" customFormat="1" ht="12" customHeight="1">
      <c r="A81" s="14" t="str">
        <f>'[9]Week SetUp'!$A$8</f>
        <v>全國壯年網球排名錦標賽</v>
      </c>
      <c r="B81" s="115"/>
      <c r="C81" s="116"/>
      <c r="D81" s="116"/>
      <c r="E81" s="116"/>
      <c r="F81" s="116"/>
      <c r="G81" s="116"/>
      <c r="H81" s="116"/>
      <c r="I81" s="117"/>
      <c r="J81" s="111"/>
      <c r="K81" s="117"/>
      <c r="L81" s="111"/>
      <c r="M81" s="117"/>
      <c r="N81" s="116"/>
      <c r="O81" s="117"/>
      <c r="P81" s="116"/>
      <c r="Q81" s="117"/>
    </row>
    <row r="82" spans="1:17" s="24" customFormat="1" ht="8.25" customHeight="1">
      <c r="A82" s="19" t="s">
        <v>2</v>
      </c>
      <c r="B82" s="19"/>
      <c r="C82" s="19"/>
      <c r="D82" s="19"/>
      <c r="E82" s="20"/>
      <c r="F82" s="19" t="s">
        <v>3</v>
      </c>
      <c r="G82" s="20"/>
      <c r="H82" s="19"/>
      <c r="I82" s="21"/>
      <c r="J82" s="19"/>
      <c r="K82" s="22"/>
      <c r="L82" s="19"/>
      <c r="M82" s="22"/>
      <c r="N82" s="19"/>
      <c r="O82" s="21"/>
      <c r="P82" s="20"/>
      <c r="Q82" s="23" t="s">
        <v>4</v>
      </c>
    </row>
    <row r="83" spans="1:17" s="32" customFormat="1" ht="11.25" customHeight="1" thickBot="1">
      <c r="A83" s="25" t="str">
        <f>'[9]Week SetUp'!$A$10</f>
        <v>2010/11/13-15</v>
      </c>
      <c r="B83" s="25"/>
      <c r="C83" s="25"/>
      <c r="D83" s="26"/>
      <c r="E83" s="26"/>
      <c r="F83" s="26" t="str">
        <f>'[9]Week SetUp'!$C$10</f>
        <v>台中市</v>
      </c>
      <c r="G83" s="27"/>
      <c r="H83" s="26"/>
      <c r="I83" s="28"/>
      <c r="J83" s="29"/>
      <c r="K83" s="28"/>
      <c r="L83" s="30"/>
      <c r="M83" s="28"/>
      <c r="N83" s="26"/>
      <c r="O83" s="28"/>
      <c r="P83" s="26"/>
      <c r="Q83" s="31" t="str">
        <f>'[9]Week SetUp'!$E$10</f>
        <v>王正松</v>
      </c>
    </row>
    <row r="84" spans="1:17" s="37" customFormat="1" ht="9.75">
      <c r="A84" s="33"/>
      <c r="B84" s="34" t="s">
        <v>5</v>
      </c>
      <c r="C84" s="34" t="s">
        <v>6</v>
      </c>
      <c r="D84" s="34"/>
      <c r="E84" s="35" t="s">
        <v>7</v>
      </c>
      <c r="F84" s="35"/>
      <c r="G84" s="20"/>
      <c r="H84" s="35"/>
      <c r="I84" s="36"/>
      <c r="J84" s="34" t="s">
        <v>9</v>
      </c>
      <c r="K84" s="36"/>
      <c r="L84" s="34" t="s">
        <v>10</v>
      </c>
      <c r="M84" s="36"/>
      <c r="N84" s="34" t="s">
        <v>11</v>
      </c>
      <c r="O84" s="36"/>
      <c r="P84" s="34"/>
      <c r="Q84" s="22"/>
    </row>
    <row r="85" spans="1:17" s="37" customFormat="1" ht="2.25" customHeight="1" thickBot="1">
      <c r="A85" s="38"/>
      <c r="B85" s="39"/>
      <c r="C85" s="40"/>
      <c r="D85" s="39"/>
      <c r="E85" s="41"/>
      <c r="F85" s="41"/>
      <c r="G85" s="42"/>
      <c r="H85" s="41"/>
      <c r="I85" s="43"/>
      <c r="J85" s="39"/>
      <c r="K85" s="43"/>
      <c r="L85" s="39"/>
      <c r="M85" s="43"/>
      <c r="N85" s="39"/>
      <c r="O85" s="43"/>
      <c r="P85" s="39"/>
      <c r="Q85" s="44"/>
    </row>
    <row r="86" spans="1:20" s="57" customFormat="1" ht="12" customHeight="1">
      <c r="A86" s="45">
        <v>1</v>
      </c>
      <c r="B86" s="46" t="s">
        <v>12</v>
      </c>
      <c r="C86" s="46">
        <f>IF($D86="","",VLOOKUP($D86,'[9]男單 Prep'!$A$7:$P$22,16))</f>
        <v>1</v>
      </c>
      <c r="D86" s="47">
        <v>1</v>
      </c>
      <c r="E86" s="48" t="str">
        <f>UPPER(IF($D86="","",VLOOKUP($D86,'[9]男單 Prep'!$A$7:$P$22,2)))</f>
        <v>蔡福仁</v>
      </c>
      <c r="F86" s="46"/>
      <c r="G86" s="46"/>
      <c r="H86" s="46" t="str">
        <f>IF($D86="","",VLOOKUP($D86,'[9]男單 Prep'!$A$7:$P$22,4))</f>
        <v>雲林縣</v>
      </c>
      <c r="I86" s="50"/>
      <c r="J86" s="51"/>
      <c r="K86" s="51"/>
      <c r="L86" s="51"/>
      <c r="M86" s="185" t="s">
        <v>419</v>
      </c>
      <c r="N86" s="52"/>
      <c r="O86" s="53"/>
      <c r="P86" s="54"/>
      <c r="Q86" s="55"/>
      <c r="R86" s="56"/>
      <c r="T86" s="58" t="e">
        <f>#REF!</f>
        <v>#REF!</v>
      </c>
    </row>
    <row r="87" spans="1:20" s="57" customFormat="1" ht="2.25" customHeight="1">
      <c r="A87" s="45"/>
      <c r="B87" s="59"/>
      <c r="C87" s="59"/>
      <c r="D87" s="59"/>
      <c r="E87" s="60"/>
      <c r="F87" s="284"/>
      <c r="G87" s="284"/>
      <c r="H87" s="61" t="s">
        <v>13</v>
      </c>
      <c r="I87" s="119"/>
      <c r="J87" s="63">
        <f>UPPER(IF(OR(I87="a",I87="as"),E86,IF(OR(I87="b",I87="bs"),E88,)))</f>
      </c>
      <c r="K87" s="63"/>
      <c r="L87" s="51"/>
      <c r="M87" s="51"/>
      <c r="N87" s="52"/>
      <c r="O87" s="53"/>
      <c r="P87" s="54"/>
      <c r="Q87" s="55"/>
      <c r="R87" s="56"/>
      <c r="T87" s="64" t="e">
        <f>#REF!</f>
        <v>#REF!</v>
      </c>
    </row>
    <row r="88" spans="1:20" s="57" customFormat="1" ht="12" customHeight="1">
      <c r="A88" s="45">
        <v>2</v>
      </c>
      <c r="B88" s="46">
        <f>IF($D88="","",VLOOKUP($D88,'[9]男單 Prep'!$A$7:$P$22,15))</f>
      </c>
      <c r="C88" s="46">
        <f>IF($D88="","",VLOOKUP($D88,'[9]男單 Prep'!$A$7:$P$22,16))</f>
      </c>
      <c r="D88" s="47"/>
      <c r="E88" s="48" t="s">
        <v>25</v>
      </c>
      <c r="F88" s="285"/>
      <c r="G88" s="285"/>
      <c r="H88" s="46">
        <f>IF($D88="","",VLOOKUP($D88,'[9]男單 Prep'!$A$7:$P$22,4))</f>
      </c>
      <c r="I88" s="66"/>
      <c r="J88" s="284" t="s">
        <v>421</v>
      </c>
      <c r="K88" s="293"/>
      <c r="L88" s="51"/>
      <c r="M88" s="51"/>
      <c r="N88" s="52"/>
      <c r="O88" s="53"/>
      <c r="P88" s="54"/>
      <c r="Q88" s="55"/>
      <c r="R88" s="56"/>
      <c r="T88" s="64" t="e">
        <f>#REF!</f>
        <v>#REF!</v>
      </c>
    </row>
    <row r="89" spans="1:20" s="57" customFormat="1" ht="3" customHeight="1">
      <c r="A89" s="45"/>
      <c r="B89" s="59"/>
      <c r="C89" s="59"/>
      <c r="D89" s="69"/>
      <c r="E89" s="60"/>
      <c r="F89" s="51"/>
      <c r="G89" s="70"/>
      <c r="H89" s="51"/>
      <c r="I89" s="71"/>
      <c r="J89" s="294"/>
      <c r="K89" s="295"/>
      <c r="L89" s="63">
        <f>UPPER(IF(OR(K89="a",K89="as"),J87,IF(OR(K89="b",K89="bs"),J88,)))</f>
      </c>
      <c r="M89" s="72"/>
      <c r="N89" s="73"/>
      <c r="O89" s="73"/>
      <c r="P89" s="54"/>
      <c r="Q89" s="55"/>
      <c r="R89" s="56"/>
      <c r="T89" s="64" t="e">
        <f>#REF!</f>
        <v>#REF!</v>
      </c>
    </row>
    <row r="90" spans="1:20" s="57" customFormat="1" ht="12" customHeight="1">
      <c r="A90" s="45">
        <v>3</v>
      </c>
      <c r="B90" s="46"/>
      <c r="C90" s="46"/>
      <c r="D90" s="47">
        <v>3</v>
      </c>
      <c r="E90" s="48" t="str">
        <f>UPPER(IF($D90="","",VLOOKUP($D90,'[9]男單 Prep'!$A$7:$P$22,2)))</f>
        <v>許高藏</v>
      </c>
      <c r="F90" s="46"/>
      <c r="G90" s="46"/>
      <c r="H90" s="46" t="str">
        <f>IF($D90="","",VLOOKUP($D90,'[9]男單 Prep'!$A$7:$P$22,4))</f>
        <v>嘉義市</v>
      </c>
      <c r="I90" s="50"/>
      <c r="J90" s="294"/>
      <c r="K90" s="295"/>
      <c r="L90" s="67"/>
      <c r="M90" s="74"/>
      <c r="N90" s="73"/>
      <c r="O90" s="73"/>
      <c r="P90" s="54"/>
      <c r="Q90" s="55"/>
      <c r="R90" s="56"/>
      <c r="T90" s="64" t="e">
        <f>#REF!</f>
        <v>#REF!</v>
      </c>
    </row>
    <row r="91" spans="1:20" s="57" customFormat="1" ht="2.25" customHeight="1">
      <c r="A91" s="45"/>
      <c r="B91" s="59"/>
      <c r="C91" s="59"/>
      <c r="D91" s="69"/>
      <c r="E91" s="60"/>
      <c r="F91" s="284" t="s">
        <v>373</v>
      </c>
      <c r="G91" s="284"/>
      <c r="H91" s="61" t="s">
        <v>13</v>
      </c>
      <c r="I91" s="119"/>
      <c r="J91" s="285"/>
      <c r="K91" s="296"/>
      <c r="L91" s="79"/>
      <c r="M91" s="80"/>
      <c r="N91" s="73"/>
      <c r="O91" s="73"/>
      <c r="P91" s="54"/>
      <c r="Q91" s="55"/>
      <c r="R91" s="56"/>
      <c r="T91" s="64" t="e">
        <f>#REF!</f>
        <v>#REF!</v>
      </c>
    </row>
    <row r="92" spans="1:20" s="57" customFormat="1" ht="12" customHeight="1">
      <c r="A92" s="45">
        <v>4</v>
      </c>
      <c r="B92" s="46"/>
      <c r="C92" s="46"/>
      <c r="D92" s="47">
        <v>4</v>
      </c>
      <c r="E92" s="48" t="str">
        <f>UPPER(IF($D92="","",VLOOKUP($D92,'[9]男單 Prep'!$A$7:$P$22,2)))</f>
        <v>游常吉</v>
      </c>
      <c r="F92" s="285"/>
      <c r="G92" s="285"/>
      <c r="H92" s="46" t="str">
        <f>IF($D92="","",VLOOKUP($D92,'[9]男單 Prep'!$A$7:$P$22,4))</f>
        <v>台中市</v>
      </c>
      <c r="I92" s="66"/>
      <c r="J92" s="67"/>
      <c r="K92" s="51"/>
      <c r="L92" s="294" t="s">
        <v>423</v>
      </c>
      <c r="M92" s="295"/>
      <c r="N92" s="73"/>
      <c r="O92" s="73"/>
      <c r="P92" s="54"/>
      <c r="Q92" s="55"/>
      <c r="R92" s="56"/>
      <c r="T92" s="64" t="e">
        <f>#REF!</f>
        <v>#REF!</v>
      </c>
    </row>
    <row r="93" spans="1:20" s="57" customFormat="1" ht="3" customHeight="1">
      <c r="A93" s="45"/>
      <c r="B93" s="59"/>
      <c r="C93" s="59"/>
      <c r="D93" s="69"/>
      <c r="E93" s="60"/>
      <c r="F93" s="51"/>
      <c r="G93" s="70"/>
      <c r="H93" s="51"/>
      <c r="I93" s="71"/>
      <c r="J93" s="51"/>
      <c r="K93" s="51"/>
      <c r="L93" s="294"/>
      <c r="M93" s="295"/>
      <c r="N93" s="63">
        <f>UPPER(IF(OR(M93="a",M93="as"),L89,IF(OR(M93="b",M93="bs"),L97,)))</f>
      </c>
      <c r="O93" s="72"/>
      <c r="P93" s="54"/>
      <c r="Q93" s="55"/>
      <c r="R93" s="56"/>
      <c r="T93" s="64" t="e">
        <f>#REF!</f>
        <v>#REF!</v>
      </c>
    </row>
    <row r="94" spans="1:20" s="57" customFormat="1" ht="12" customHeight="1">
      <c r="A94" s="45">
        <v>5</v>
      </c>
      <c r="B94" s="46"/>
      <c r="C94" s="46"/>
      <c r="D94" s="47">
        <v>5</v>
      </c>
      <c r="E94" s="48" t="str">
        <f>UPPER(IF($D94="","",VLOOKUP($D94,'[9]男單 Prep'!$A$7:$P$22,2)))</f>
        <v>尾田行令</v>
      </c>
      <c r="F94" s="46"/>
      <c r="G94" s="46"/>
      <c r="H94" s="46" t="str">
        <f>IF($D94="","",VLOOKUP($D94,'[9]男單 Prep'!$A$7:$P$22,4))</f>
        <v>日本</v>
      </c>
      <c r="I94" s="50"/>
      <c r="J94" s="51"/>
      <c r="K94" s="51"/>
      <c r="L94" s="294"/>
      <c r="M94" s="295"/>
      <c r="N94" s="67"/>
      <c r="O94" s="89"/>
      <c r="P94" s="94"/>
      <c r="Q94" s="55"/>
      <c r="R94" s="56"/>
      <c r="T94" s="64" t="e">
        <f>#REF!</f>
        <v>#REF!</v>
      </c>
    </row>
    <row r="95" spans="1:20" s="57" customFormat="1" ht="2.25" customHeight="1" thickBot="1">
      <c r="A95" s="45"/>
      <c r="B95" s="59"/>
      <c r="C95" s="59"/>
      <c r="D95" s="69"/>
      <c r="E95" s="60"/>
      <c r="F95" s="284" t="s">
        <v>420</v>
      </c>
      <c r="G95" s="284"/>
      <c r="H95" s="61" t="s">
        <v>13</v>
      </c>
      <c r="I95" s="119"/>
      <c r="J95" s="63">
        <f>UPPER(IF(OR(I95="a",I95="as"),E94,IF(OR(I95="b",I95="bs"),E96,)))</f>
      </c>
      <c r="K95" s="63"/>
      <c r="L95" s="51"/>
      <c r="M95" s="80"/>
      <c r="N95" s="73"/>
      <c r="O95" s="88"/>
      <c r="P95" s="94"/>
      <c r="Q95" s="55"/>
      <c r="R95" s="56"/>
      <c r="T95" s="84" t="e">
        <f>#REF!</f>
        <v>#REF!</v>
      </c>
    </row>
    <row r="96" spans="1:18" s="57" customFormat="1" ht="12" customHeight="1">
      <c r="A96" s="45">
        <v>6</v>
      </c>
      <c r="B96" s="46"/>
      <c r="C96" s="46"/>
      <c r="D96" s="47">
        <v>2</v>
      </c>
      <c r="E96" s="48" t="str">
        <f>UPPER(IF($D96="","",VLOOKUP($D96,'[9]男單 Prep'!$A$7:$P$22,2)))</f>
        <v>張培堂</v>
      </c>
      <c r="F96" s="285"/>
      <c r="G96" s="285"/>
      <c r="H96" s="46" t="str">
        <f>IF($D96="","",VLOOKUP($D96,'[9]男單 Prep'!$A$7:$P$22,4))</f>
        <v>台中市</v>
      </c>
      <c r="I96" s="66"/>
      <c r="J96" s="284" t="s">
        <v>422</v>
      </c>
      <c r="K96" s="293"/>
      <c r="L96" s="51"/>
      <c r="M96" s="80"/>
      <c r="N96" s="73"/>
      <c r="O96" s="88"/>
      <c r="P96" s="94"/>
      <c r="Q96" s="55"/>
      <c r="R96" s="56"/>
    </row>
    <row r="97" spans="1:18" s="57" customFormat="1" ht="3" customHeight="1">
      <c r="A97" s="45"/>
      <c r="B97" s="59"/>
      <c r="C97" s="59"/>
      <c r="D97" s="69"/>
      <c r="E97" s="60"/>
      <c r="F97" s="51"/>
      <c r="G97" s="70"/>
      <c r="H97" s="51"/>
      <c r="I97" s="71"/>
      <c r="J97" s="294"/>
      <c r="K97" s="295"/>
      <c r="L97" s="63">
        <f>UPPER(IF(OR(K97="a",K97="as"),J95,IF(OR(K97="b",K97="bs"),J96,)))</f>
      </c>
      <c r="M97" s="85"/>
      <c r="N97" s="73"/>
      <c r="O97" s="88"/>
      <c r="P97" s="94"/>
      <c r="Q97" s="55"/>
      <c r="R97" s="56"/>
    </row>
    <row r="98" spans="1:18" s="57" customFormat="1" ht="12" customHeight="1">
      <c r="A98" s="45">
        <v>7</v>
      </c>
      <c r="B98" s="46">
        <f>IF($D98="","",VLOOKUP($D98,'[9]男單 Prep'!$A$7:$P$22,15))</f>
      </c>
      <c r="C98" s="46">
        <f>IF($D98="","",VLOOKUP($D98,'[9]男單 Prep'!$A$7:$P$22,16))</f>
      </c>
      <c r="D98" s="47"/>
      <c r="E98" s="48" t="s">
        <v>25</v>
      </c>
      <c r="F98" s="46"/>
      <c r="G98" s="46"/>
      <c r="H98" s="46">
        <f>IF($D98="","",VLOOKUP($D98,'[9]男單 Prep'!$A$7:$P$22,4))</f>
      </c>
      <c r="I98" s="50"/>
      <c r="J98" s="294"/>
      <c r="K98" s="295"/>
      <c r="L98" s="67"/>
      <c r="M98" s="73"/>
      <c r="N98" s="73"/>
      <c r="O98" s="88"/>
      <c r="P98" s="94"/>
      <c r="Q98" s="55"/>
      <c r="R98" s="56"/>
    </row>
    <row r="99" spans="1:18" s="57" customFormat="1" ht="2.25" customHeight="1">
      <c r="A99" s="45"/>
      <c r="B99" s="59"/>
      <c r="C99" s="59"/>
      <c r="D99" s="59"/>
      <c r="E99" s="60"/>
      <c r="F99" s="284"/>
      <c r="G99" s="284"/>
      <c r="H99" s="61" t="s">
        <v>13</v>
      </c>
      <c r="I99" s="119"/>
      <c r="J99" s="285"/>
      <c r="K99" s="296"/>
      <c r="L99" s="79"/>
      <c r="M99" s="73"/>
      <c r="N99" s="73"/>
      <c r="O99" s="88"/>
      <c r="P99" s="94"/>
      <c r="Q99" s="55"/>
      <c r="R99" s="56"/>
    </row>
    <row r="100" spans="1:18" s="57" customFormat="1" ht="12" customHeight="1">
      <c r="A100" s="45">
        <v>8</v>
      </c>
      <c r="B100" s="46"/>
      <c r="C100" s="46"/>
      <c r="D100" s="47">
        <v>6</v>
      </c>
      <c r="E100" s="48" t="str">
        <f>UPPER(IF($D100="","",VLOOKUP($D100,'[9]男單 Prep'!$A$7:$P$22,2)))</f>
        <v>林汝倉</v>
      </c>
      <c r="F100" s="285"/>
      <c r="G100" s="285"/>
      <c r="H100" s="46" t="str">
        <f>IF($D100="","",VLOOKUP($D100,'[9]男單 Prep'!$A$7:$P$22,4))</f>
        <v>台中市</v>
      </c>
      <c r="I100" s="66"/>
      <c r="J100" s="67"/>
      <c r="K100" s="51"/>
      <c r="L100" s="79"/>
      <c r="M100" s="73"/>
      <c r="N100" s="73"/>
      <c r="O100" s="88"/>
      <c r="P100" s="94"/>
      <c r="Q100" s="55"/>
      <c r="R100" s="56"/>
    </row>
    <row r="121" ht="12.75"/>
    <row r="122" ht="12.75"/>
    <row r="123" ht="12.75"/>
    <row r="124" ht="12.75"/>
    <row r="125" ht="12.75"/>
    <row r="126" ht="12.75"/>
    <row r="127" ht="12.75"/>
    <row r="128" ht="12.75"/>
  </sheetData>
  <mergeCells count="37">
    <mergeCell ref="F9:G10"/>
    <mergeCell ref="J10:K13"/>
    <mergeCell ref="L14:M16"/>
    <mergeCell ref="F17:G18"/>
    <mergeCell ref="J18:K21"/>
    <mergeCell ref="N22:O24"/>
    <mergeCell ref="F13:G14"/>
    <mergeCell ref="F25:G26"/>
    <mergeCell ref="J26:K29"/>
    <mergeCell ref="L30:M32"/>
    <mergeCell ref="F21:G22"/>
    <mergeCell ref="F37:G38"/>
    <mergeCell ref="F33:G34"/>
    <mergeCell ref="J34:K37"/>
    <mergeCell ref="F29:G30"/>
    <mergeCell ref="F52:G53"/>
    <mergeCell ref="J49:K52"/>
    <mergeCell ref="L53:M55"/>
    <mergeCell ref="F48:G49"/>
    <mergeCell ref="F60:G61"/>
    <mergeCell ref="J57:K60"/>
    <mergeCell ref="N61:O63"/>
    <mergeCell ref="F56:G57"/>
    <mergeCell ref="F68:G69"/>
    <mergeCell ref="J65:K68"/>
    <mergeCell ref="L69:M72"/>
    <mergeCell ref="F64:G65"/>
    <mergeCell ref="L92:M94"/>
    <mergeCell ref="F87:G88"/>
    <mergeCell ref="F76:G77"/>
    <mergeCell ref="J73:K76"/>
    <mergeCell ref="F72:G73"/>
    <mergeCell ref="F99:G100"/>
    <mergeCell ref="F95:G96"/>
    <mergeCell ref="F91:G92"/>
    <mergeCell ref="J96:K99"/>
    <mergeCell ref="J88:K91"/>
  </mergeCells>
  <conditionalFormatting sqref="G8 G71 G12 G90 G16 G75 G20 G98 G24 G47 G28 G55 G32 G51 G36 G59 G63 G86 G67 G94">
    <cfRule type="expression" priority="1" dxfId="0" stopIfTrue="1">
      <formula>AND($D8&lt;9,$C8&gt;0)</formula>
    </cfRule>
  </conditionalFormatting>
  <conditionalFormatting sqref="H48 H95 H99 H25 H91 H33 H52 H17 H37 H21 H13 H60 H87 H9 H29 H64 H72 H76 H56 H68">
    <cfRule type="expression" priority="2" dxfId="1" stopIfTrue="1">
      <formula>AND($N$2="CU",H9="Umpire")</formula>
    </cfRule>
    <cfRule type="expression" priority="3" dxfId="2" stopIfTrue="1">
      <formula>AND($N$2="CU",H9&lt;&gt;"Umpire",I9&lt;&gt;"")</formula>
    </cfRule>
    <cfRule type="expression" priority="4" dxfId="3" stopIfTrue="1">
      <formula>AND($N$2="CU",H9&lt;&gt;"Umpire")</formula>
    </cfRule>
  </conditionalFormatting>
  <conditionalFormatting sqref="L11 L19 L27 L35 N31 J17 L97 J25 N15 J95 J33 J72 P23 J9 J87 L50 L58 L66 L74 N70 N54 P62 J48 N93 J56 L89 J64">
    <cfRule type="expression" priority="5" dxfId="0" stopIfTrue="1">
      <formula>I9="as"</formula>
    </cfRule>
    <cfRule type="expression" priority="6" dxfId="0" stopIfTrue="1">
      <formula>I9="bs"</formula>
    </cfRule>
  </conditionalFormatting>
  <conditionalFormatting sqref="D10 D8 D12 D14 D16 D18 D20 D22 D24 D26 D28 D30 D32 D34 D36 D38 D49 D47 D51 D53 D55 D57 D59 D61 D63 D65 D67 D69 D71 D73 D75 D77 D88 D86 D90 D92 D94 D96 D98 D100">
    <cfRule type="expression" priority="7" dxfId="4" stopIfTrue="1">
      <formula>$D8&lt;5</formula>
    </cfRule>
  </conditionalFormatting>
  <conditionalFormatting sqref="B8 B10 B12 B14 B16 B18 B20 B22 B24 B26 B28 B30 B32 B34 B36 B38 B47 B49 B51 B53 B55 B57 B59 B61 B63 B65 B67 B69 B71 B73 B75 B77 B86 B88 B90 B92 B94 B96 B98 B100">
    <cfRule type="cellIs" priority="8" dxfId="6" operator="equal" stopIfTrue="1">
      <formula>"QA"</formula>
    </cfRule>
    <cfRule type="cellIs" priority="9" dxfId="6" operator="equal" stopIfTrue="1">
      <formula>"DA"</formula>
    </cfRule>
  </conditionalFormatting>
  <conditionalFormatting sqref="I9 I13 I17 I21 I25 I29 I33 I37 I48 I52 I56 I60 I64 I68 I72 I76 I87 I91 I95 I99">
    <cfRule type="expression" priority="10" dxfId="7" stopIfTrue="1">
      <formula>$N$2="CU"</formula>
    </cfRule>
  </conditionalFormatting>
  <conditionalFormatting sqref="E36 E38 E26 E34 E32 E30 E28 E24 E20 E22 E10 E18 E16 E14 E12 E8 E75 E77 E65 E73 E71 E69 E67 E63 E59 E61 E49 E57 E55 E53 E51 E47 E98 E100 E88 E96 E94 E92 E90 E86">
    <cfRule type="cellIs" priority="11" dxfId="5" operator="equal" stopIfTrue="1">
      <formula>"Bye"</formula>
    </cfRule>
  </conditionalFormatting>
  <dataValidations count="1">
    <dataValidation type="list" allowBlank="1" showInputMessage="1" sqref="N61 H91 H37 H17 H99 H25 H29 H87 H33 H21 H9 H76 H64 H68 H72 H60 H48 H52 H56 J73 L30 L14 H13 J65 L53 J49 H95 N22 J57">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T74"/>
  <sheetViews>
    <sheetView showGridLines="0" workbookViewId="0" topLeftCell="A1">
      <selection activeCell="N11" sqref="N11"/>
    </sheetView>
  </sheetViews>
  <sheetFormatPr defaultColWidth="9.00390625" defaultRowHeight="16.5"/>
  <cols>
    <col min="1" max="1" width="2.375" style="2" customWidth="1"/>
    <col min="2" max="3" width="2.75390625" style="2" customWidth="1"/>
    <col min="4" max="4" width="0.6171875" style="2" customWidth="1"/>
    <col min="5" max="5" width="8.625" style="2" customWidth="1"/>
    <col min="6" max="6" width="13.625" style="2" customWidth="1"/>
    <col min="7" max="7" width="1.25" style="2" customWidth="1"/>
    <col min="8" max="8" width="4.625" style="2" customWidth="1"/>
    <col min="9" max="9" width="0.5" style="3" customWidth="1"/>
    <col min="10" max="10" width="7.50390625" style="2" customWidth="1"/>
    <col min="11" max="11" width="7.50390625" style="3" customWidth="1"/>
    <col min="12" max="12" width="7.50390625" style="2" customWidth="1"/>
    <col min="13" max="13" width="7.50390625" style="4" customWidth="1"/>
    <col min="14" max="14" width="7.50390625" style="2" customWidth="1"/>
    <col min="15" max="15" width="8.125" style="3" customWidth="1"/>
    <col min="16" max="16" width="3.50390625" style="2" customWidth="1"/>
    <col min="17" max="17" width="1.625" style="4" customWidth="1"/>
    <col min="18" max="18" width="8.00390625" style="2" hidden="1" customWidth="1"/>
    <col min="19" max="19" width="7.625" style="2" customWidth="1"/>
    <col min="20" max="20" width="8.00390625" style="2" hidden="1" customWidth="1"/>
    <col min="21" max="16384" width="9.00390625" style="2" customWidth="1"/>
  </cols>
  <sheetData>
    <row r="1" spans="1:18" s="57" customFormat="1" ht="16.5" customHeight="1">
      <c r="A1" s="302" t="s">
        <v>114</v>
      </c>
      <c r="B1" s="302"/>
      <c r="C1" s="302"/>
      <c r="D1" s="302"/>
      <c r="E1" s="302"/>
      <c r="F1" s="302"/>
      <c r="G1" s="302"/>
      <c r="H1" s="302"/>
      <c r="I1" s="71"/>
      <c r="J1" s="51"/>
      <c r="K1" s="51"/>
      <c r="L1" s="79"/>
      <c r="M1" s="88"/>
      <c r="N1" s="88"/>
      <c r="O1" s="88"/>
      <c r="P1" s="94"/>
      <c r="Q1" s="90"/>
      <c r="R1" s="56"/>
    </row>
    <row r="2" spans="1:18" s="57" customFormat="1" ht="5.25" customHeight="1">
      <c r="A2" s="100"/>
      <c r="B2" s="77"/>
      <c r="C2" s="77"/>
      <c r="D2" s="95"/>
      <c r="E2" s="77"/>
      <c r="F2" s="77"/>
      <c r="G2" s="77"/>
      <c r="H2" s="77"/>
      <c r="I2" s="95"/>
      <c r="J2" s="77"/>
      <c r="K2" s="77"/>
      <c r="L2" s="77"/>
      <c r="M2" s="96"/>
      <c r="N2" s="96"/>
      <c r="O2" s="96"/>
      <c r="P2" s="54"/>
      <c r="Q2" s="55"/>
      <c r="R2" s="56"/>
    </row>
    <row r="3" spans="1:18" s="57" customFormat="1" ht="12.75" customHeight="1">
      <c r="A3" s="93"/>
      <c r="B3" s="95"/>
      <c r="C3" s="95"/>
      <c r="D3" s="300" t="s">
        <v>111</v>
      </c>
      <c r="E3" s="300"/>
      <c r="F3" s="300"/>
      <c r="G3" s="76"/>
      <c r="H3" s="97"/>
      <c r="I3" s="95"/>
      <c r="J3" s="77"/>
      <c r="K3" s="185" t="s">
        <v>425</v>
      </c>
      <c r="L3" s="77"/>
      <c r="M3" s="96"/>
      <c r="N3" s="96"/>
      <c r="O3" s="96"/>
      <c r="P3" s="54"/>
      <c r="Q3" s="55"/>
      <c r="R3" s="56"/>
    </row>
    <row r="4" spans="1:18" s="57" customFormat="1" ht="11.25" customHeight="1">
      <c r="A4" s="93"/>
      <c r="B4" s="77"/>
      <c r="C4" s="77"/>
      <c r="D4" s="95"/>
      <c r="E4" s="77"/>
      <c r="F4" s="77"/>
      <c r="G4" s="77"/>
      <c r="H4" s="77"/>
      <c r="I4" s="95"/>
      <c r="J4" s="77"/>
      <c r="K4" s="70" t="s">
        <v>340</v>
      </c>
      <c r="L4" s="77"/>
      <c r="M4" s="96"/>
      <c r="N4" s="96"/>
      <c r="O4" s="96"/>
      <c r="P4" s="54"/>
      <c r="Q4" s="55"/>
      <c r="R4" s="56"/>
    </row>
    <row r="5" spans="1:18" s="57" customFormat="1" ht="11.25" customHeight="1">
      <c r="A5" s="93"/>
      <c r="B5" s="95"/>
      <c r="C5" s="95"/>
      <c r="D5" s="95"/>
      <c r="E5" s="77"/>
      <c r="F5" s="77"/>
      <c r="G5" s="76"/>
      <c r="H5" s="77"/>
      <c r="I5" s="95"/>
      <c r="J5" s="97"/>
      <c r="K5" s="95"/>
      <c r="L5" s="77"/>
      <c r="M5" s="96"/>
      <c r="N5" s="96"/>
      <c r="O5" s="96"/>
      <c r="P5" s="54"/>
      <c r="Q5" s="55"/>
      <c r="R5" s="56"/>
    </row>
    <row r="6" spans="1:18" s="57" customFormat="1" ht="11.25" customHeight="1">
      <c r="A6" s="301" t="s">
        <v>427</v>
      </c>
      <c r="B6" s="301"/>
      <c r="C6" s="301"/>
      <c r="D6" s="301"/>
      <c r="E6" s="301"/>
      <c r="F6" s="282" t="s">
        <v>426</v>
      </c>
      <c r="G6" s="282"/>
      <c r="H6" s="282"/>
      <c r="I6" s="282"/>
      <c r="J6" s="282"/>
      <c r="K6" s="77"/>
      <c r="L6" s="77"/>
      <c r="M6" s="96"/>
      <c r="N6" s="96"/>
      <c r="O6" s="96"/>
      <c r="P6" s="54"/>
      <c r="Q6" s="55"/>
      <c r="R6" s="99"/>
    </row>
    <row r="7" spans="1:18" s="57" customFormat="1" ht="11.25" customHeight="1">
      <c r="A7" s="93"/>
      <c r="B7" s="95"/>
      <c r="C7" s="95"/>
      <c r="D7" s="95"/>
      <c r="E7" s="77"/>
      <c r="F7" s="77"/>
      <c r="G7" s="76"/>
      <c r="H7" s="97"/>
      <c r="I7" s="95"/>
      <c r="J7" s="77"/>
      <c r="K7" s="77"/>
      <c r="L7" s="77"/>
      <c r="M7" s="96"/>
      <c r="N7" s="96"/>
      <c r="O7" s="96"/>
      <c r="P7" s="54"/>
      <c r="Q7" s="55"/>
      <c r="R7" s="56"/>
    </row>
    <row r="8" spans="1:18" s="57" customFormat="1" ht="11.25" customHeight="1">
      <c r="A8" s="298" t="s">
        <v>112</v>
      </c>
      <c r="B8" s="298"/>
      <c r="C8" s="298"/>
      <c r="D8" s="130"/>
      <c r="E8" s="46"/>
      <c r="F8" s="46"/>
      <c r="G8" s="300" t="s">
        <v>113</v>
      </c>
      <c r="H8" s="300"/>
      <c r="I8" s="300"/>
      <c r="J8" s="77"/>
      <c r="K8" s="77"/>
      <c r="L8" s="77"/>
      <c r="M8" s="96"/>
      <c r="N8" s="96"/>
      <c r="O8" s="96"/>
      <c r="P8" s="54"/>
      <c r="Q8" s="55"/>
      <c r="R8" s="56"/>
    </row>
    <row r="9" spans="1:18" s="57" customFormat="1" ht="12" customHeight="1">
      <c r="A9" s="93"/>
      <c r="B9" s="95"/>
      <c r="C9" s="95"/>
      <c r="D9" s="280" t="s">
        <v>424</v>
      </c>
      <c r="E9" s="280"/>
      <c r="F9" s="280"/>
      <c r="G9" s="76"/>
      <c r="H9" s="77"/>
      <c r="I9" s="95"/>
      <c r="J9" s="77"/>
      <c r="K9" s="77"/>
      <c r="L9" s="97"/>
      <c r="M9" s="95"/>
      <c r="N9" s="77"/>
      <c r="O9" s="96"/>
      <c r="P9" s="54"/>
      <c r="Q9" s="55"/>
      <c r="R9" s="56"/>
    </row>
    <row r="10" ht="6" customHeight="1"/>
    <row r="11" spans="1:18" s="57" customFormat="1" ht="16.5" customHeight="1">
      <c r="A11" s="302" t="s">
        <v>611</v>
      </c>
      <c r="B11" s="302"/>
      <c r="C11" s="302"/>
      <c r="D11" s="302"/>
      <c r="E11" s="302"/>
      <c r="F11" s="302"/>
      <c r="G11" s="302"/>
      <c r="H11" s="302"/>
      <c r="I11" s="71"/>
      <c r="J11" s="51"/>
      <c r="K11" s="51"/>
      <c r="L11" s="79"/>
      <c r="M11" s="88"/>
      <c r="N11" s="88"/>
      <c r="O11" s="88"/>
      <c r="P11" s="94"/>
      <c r="Q11" s="90"/>
      <c r="R11" s="56"/>
    </row>
    <row r="12" spans="1:17" s="114" customFormat="1" ht="14.25" customHeight="1">
      <c r="A12" s="5" t="str">
        <f>'[4]Week SetUp'!$A$6</f>
        <v>99年宏凱盃</v>
      </c>
      <c r="B12" s="5"/>
      <c r="C12" s="5"/>
      <c r="D12" s="5"/>
      <c r="E12" s="5"/>
      <c r="F12" s="5"/>
      <c r="G12" s="5"/>
      <c r="H12" s="5"/>
      <c r="I12" s="110"/>
      <c r="J12" s="111"/>
      <c r="K12" s="110"/>
      <c r="L12" s="111"/>
      <c r="M12" s="110"/>
      <c r="N12" s="110" t="s">
        <v>1</v>
      </c>
      <c r="O12" s="110"/>
      <c r="P12" s="112"/>
      <c r="Q12" s="113"/>
    </row>
    <row r="13" spans="1:17" s="118" customFormat="1" ht="14.25" customHeight="1">
      <c r="A13" s="14" t="str">
        <f>'[4]Week SetUp'!$A$8</f>
        <v>全國壯年網球排名錦標賽</v>
      </c>
      <c r="B13" s="115"/>
      <c r="C13" s="116"/>
      <c r="D13" s="116"/>
      <c r="E13" s="116"/>
      <c r="F13" s="116"/>
      <c r="G13" s="116"/>
      <c r="H13" s="116"/>
      <c r="I13" s="117"/>
      <c r="J13" s="111"/>
      <c r="K13" s="117"/>
      <c r="L13" s="111"/>
      <c r="M13" s="117"/>
      <c r="N13" s="116"/>
      <c r="O13" s="117"/>
      <c r="P13" s="116"/>
      <c r="Q13" s="117"/>
    </row>
    <row r="14" spans="1:17" s="24" customFormat="1" ht="11.25" customHeight="1">
      <c r="A14" s="19" t="s">
        <v>97</v>
      </c>
      <c r="B14" s="19"/>
      <c r="C14" s="19"/>
      <c r="D14" s="19"/>
      <c r="E14" s="20"/>
      <c r="F14" s="19" t="s">
        <v>98</v>
      </c>
      <c r="G14" s="20"/>
      <c r="H14" s="19"/>
      <c r="I14" s="21"/>
      <c r="J14" s="19"/>
      <c r="K14" s="22"/>
      <c r="L14" s="19"/>
      <c r="M14" s="22"/>
      <c r="N14" s="19"/>
      <c r="O14" s="21"/>
      <c r="P14" s="20"/>
      <c r="Q14" s="23" t="s">
        <v>99</v>
      </c>
    </row>
    <row r="15" spans="1:17" s="32" customFormat="1" ht="11.25" customHeight="1" thickBot="1">
      <c r="A15" s="25" t="str">
        <f>'[4]Week SetUp'!$A$10</f>
        <v>2010/11/13-15</v>
      </c>
      <c r="B15" s="25"/>
      <c r="C15" s="25"/>
      <c r="D15" s="26"/>
      <c r="E15" s="26"/>
      <c r="F15" s="26" t="str">
        <f>'[4]Week SetUp'!$C$10</f>
        <v>台中市</v>
      </c>
      <c r="G15" s="27"/>
      <c r="H15" s="26"/>
      <c r="I15" s="28"/>
      <c r="J15" s="29"/>
      <c r="K15" s="28"/>
      <c r="L15" s="30"/>
      <c r="M15" s="28"/>
      <c r="N15" s="26"/>
      <c r="O15" s="28"/>
      <c r="P15" s="26"/>
      <c r="Q15" s="31" t="str">
        <f>'[4]Week SetUp'!$E$10</f>
        <v>王正松</v>
      </c>
    </row>
    <row r="16" spans="1:17" s="37" customFormat="1" ht="9.75">
      <c r="A16" s="33"/>
      <c r="B16" s="34" t="s">
        <v>100</v>
      </c>
      <c r="C16" s="34" t="s">
        <v>101</v>
      </c>
      <c r="D16" s="34"/>
      <c r="E16" s="35" t="s">
        <v>102</v>
      </c>
      <c r="F16" s="35"/>
      <c r="G16" s="20"/>
      <c r="H16" s="35"/>
      <c r="I16" s="36"/>
      <c r="J16" s="34" t="s">
        <v>103</v>
      </c>
      <c r="K16" s="36"/>
      <c r="L16" s="34" t="s">
        <v>104</v>
      </c>
      <c r="M16" s="36"/>
      <c r="N16" s="34" t="s">
        <v>105</v>
      </c>
      <c r="O16" s="36"/>
      <c r="P16" s="34"/>
      <c r="Q16" s="22"/>
    </row>
    <row r="17" spans="1:17" s="37" customFormat="1" ht="3.75" customHeight="1" thickBot="1">
      <c r="A17" s="38"/>
      <c r="B17" s="39"/>
      <c r="C17" s="40"/>
      <c r="D17" s="39"/>
      <c r="E17" s="41"/>
      <c r="F17" s="41"/>
      <c r="G17" s="42"/>
      <c r="H17" s="41"/>
      <c r="I17" s="43"/>
      <c r="J17" s="39"/>
      <c r="K17" s="43"/>
      <c r="L17" s="39"/>
      <c r="M17" s="43"/>
      <c r="N17" s="39"/>
      <c r="O17" s="43"/>
      <c r="P17" s="39"/>
      <c r="Q17" s="44"/>
    </row>
    <row r="18" spans="1:20" s="57" customFormat="1" ht="12.75" customHeight="1">
      <c r="A18" s="45">
        <v>1</v>
      </c>
      <c r="B18" s="46" t="s">
        <v>617</v>
      </c>
      <c r="C18" s="46">
        <v>1</v>
      </c>
      <c r="D18" s="47">
        <v>1</v>
      </c>
      <c r="E18" s="48" t="s">
        <v>607</v>
      </c>
      <c r="F18" s="46"/>
      <c r="G18" s="46"/>
      <c r="H18" s="46" t="s">
        <v>613</v>
      </c>
      <c r="I18" s="50"/>
      <c r="J18" s="51"/>
      <c r="K18" s="51"/>
      <c r="L18" s="51"/>
      <c r="M18" s="185" t="s">
        <v>425</v>
      </c>
      <c r="N18" s="52"/>
      <c r="O18" s="53"/>
      <c r="P18" s="54"/>
      <c r="Q18" s="55"/>
      <c r="R18" s="56"/>
      <c r="T18" s="58" t="e">
        <f>#REF!</f>
        <v>#REF!</v>
      </c>
    </row>
    <row r="19" spans="1:20" s="57" customFormat="1" ht="10.5" customHeight="1">
      <c r="A19" s="45"/>
      <c r="B19" s="59"/>
      <c r="C19" s="59"/>
      <c r="D19" s="59"/>
      <c r="E19" s="60"/>
      <c r="F19" s="284" t="s">
        <v>612</v>
      </c>
      <c r="G19" s="284"/>
      <c r="H19" s="61" t="s">
        <v>13</v>
      </c>
      <c r="I19" s="62"/>
      <c r="J19" s="63">
        <f>UPPER(IF(OR(I19="a",I19="as"),E18,IF(OR(I19="b",I19="bs"),E20,)))</f>
      </c>
      <c r="K19" s="63"/>
      <c r="L19" s="51"/>
      <c r="M19" s="70" t="s">
        <v>340</v>
      </c>
      <c r="N19" s="52"/>
      <c r="O19" s="53"/>
      <c r="P19" s="54"/>
      <c r="Q19" s="55"/>
      <c r="R19" s="56"/>
      <c r="T19" s="64" t="e">
        <f>#REF!</f>
        <v>#REF!</v>
      </c>
    </row>
    <row r="20" spans="1:20" s="57" customFormat="1" ht="12.75" customHeight="1">
      <c r="A20" s="45">
        <v>2</v>
      </c>
      <c r="B20" s="46"/>
      <c r="C20" s="46"/>
      <c r="D20" s="47">
        <v>5</v>
      </c>
      <c r="E20" s="48" t="s">
        <v>608</v>
      </c>
      <c r="F20" s="285"/>
      <c r="G20" s="285"/>
      <c r="H20" s="46" t="s">
        <v>614</v>
      </c>
      <c r="I20" s="66"/>
      <c r="J20" s="67"/>
      <c r="K20" s="68"/>
      <c r="L20" s="51"/>
      <c r="M20" s="51"/>
      <c r="N20" s="52"/>
      <c r="O20" s="53"/>
      <c r="P20" s="54"/>
      <c r="Q20" s="55"/>
      <c r="R20" s="56"/>
      <c r="T20" s="64" t="e">
        <f>#REF!</f>
        <v>#REF!</v>
      </c>
    </row>
    <row r="21" spans="1:20" s="57" customFormat="1" ht="5.25" customHeight="1">
      <c r="A21" s="45"/>
      <c r="B21" s="59"/>
      <c r="C21" s="59"/>
      <c r="D21" s="69"/>
      <c r="E21" s="60"/>
      <c r="F21" s="51"/>
      <c r="G21" s="70"/>
      <c r="H21" s="51"/>
      <c r="I21" s="71"/>
      <c r="J21" s="282" t="s">
        <v>428</v>
      </c>
      <c r="K21" s="283"/>
      <c r="L21" s="63">
        <f>UPPER(IF(OR(K21="a",K21="as"),J19,IF(OR(K21="b",K21="bs"),J23,)))</f>
      </c>
      <c r="M21" s="72"/>
      <c r="N21" s="73"/>
      <c r="O21" s="73"/>
      <c r="P21" s="54"/>
      <c r="Q21" s="55"/>
      <c r="R21" s="56"/>
      <c r="T21" s="64" t="e">
        <f>#REF!</f>
        <v>#REF!</v>
      </c>
    </row>
    <row r="22" spans="1:20" s="57" customFormat="1" ht="12.75" customHeight="1">
      <c r="A22" s="45">
        <v>3</v>
      </c>
      <c r="B22" s="46"/>
      <c r="C22" s="46"/>
      <c r="D22" s="47">
        <v>3</v>
      </c>
      <c r="E22" s="48" t="s">
        <v>609</v>
      </c>
      <c r="F22" s="46"/>
      <c r="G22" s="46"/>
      <c r="H22" s="46" t="s">
        <v>615</v>
      </c>
      <c r="I22" s="50"/>
      <c r="J22" s="282"/>
      <c r="K22" s="283"/>
      <c r="L22" s="67"/>
      <c r="M22" s="89"/>
      <c r="N22" s="88"/>
      <c r="O22" s="88"/>
      <c r="P22" s="94"/>
      <c r="Q22" s="90"/>
      <c r="R22" s="56"/>
      <c r="T22" s="64" t="e">
        <f>#REF!</f>
        <v>#REF!</v>
      </c>
    </row>
    <row r="23" spans="1:20" s="57" customFormat="1" ht="10.5" customHeight="1">
      <c r="A23" s="45"/>
      <c r="B23" s="77"/>
      <c r="C23" s="77"/>
      <c r="D23" s="279">
        <v>6</v>
      </c>
      <c r="E23" s="140"/>
      <c r="F23" s="280" t="s">
        <v>429</v>
      </c>
      <c r="G23" s="280"/>
      <c r="H23" s="77"/>
      <c r="I23" s="62"/>
      <c r="J23" s="63">
        <f>UPPER(IF(OR(I23="a",I23="as"),E22,IF(OR(I23="b",I23="bs"),E24,)))</f>
      </c>
      <c r="K23" s="78"/>
      <c r="L23" s="79"/>
      <c r="M23" s="88"/>
      <c r="N23" s="88"/>
      <c r="O23" s="88"/>
      <c r="P23" s="94"/>
      <c r="Q23" s="90"/>
      <c r="R23" s="56"/>
      <c r="T23" s="64" t="e">
        <f>#REF!</f>
        <v>#REF!</v>
      </c>
    </row>
    <row r="24" spans="1:20" s="57" customFormat="1" ht="12.75" customHeight="1">
      <c r="A24" s="45">
        <v>4</v>
      </c>
      <c r="B24" s="46" t="s">
        <v>618</v>
      </c>
      <c r="C24" s="46">
        <v>3</v>
      </c>
      <c r="D24" s="47">
        <v>8</v>
      </c>
      <c r="E24" s="48" t="s">
        <v>610</v>
      </c>
      <c r="F24" s="281"/>
      <c r="G24" s="281"/>
      <c r="H24" s="46" t="s">
        <v>616</v>
      </c>
      <c r="I24" s="66"/>
      <c r="J24" s="67"/>
      <c r="K24" s="51"/>
      <c r="L24" s="79"/>
      <c r="M24" s="88"/>
      <c r="N24" s="88"/>
      <c r="O24" s="88"/>
      <c r="P24" s="94"/>
      <c r="Q24" s="90"/>
      <c r="R24" s="56"/>
      <c r="T24" s="64" t="e">
        <f>#REF!</f>
        <v>#REF!</v>
      </c>
    </row>
    <row r="25" ht="6" customHeight="1"/>
    <row r="26" ht="16.5" customHeight="1">
      <c r="A26" s="109" t="s">
        <v>115</v>
      </c>
    </row>
    <row r="27" spans="1:17" s="114" customFormat="1" ht="15" customHeight="1">
      <c r="A27" s="5" t="str">
        <f>'[4]Week SetUp'!$A$6</f>
        <v>99年宏凱盃</v>
      </c>
      <c r="B27" s="5"/>
      <c r="C27" s="5"/>
      <c r="D27" s="5"/>
      <c r="E27" s="5"/>
      <c r="F27" s="5"/>
      <c r="G27" s="5"/>
      <c r="H27" s="5"/>
      <c r="I27" s="110"/>
      <c r="J27" s="111"/>
      <c r="K27" s="110"/>
      <c r="L27" s="111"/>
      <c r="M27" s="110"/>
      <c r="N27" s="110" t="s">
        <v>1</v>
      </c>
      <c r="O27" s="110"/>
      <c r="P27" s="112"/>
      <c r="Q27" s="113"/>
    </row>
    <row r="28" spans="1:17" s="118" customFormat="1" ht="15" customHeight="1">
      <c r="A28" s="14" t="str">
        <f>'[4]Week SetUp'!$A$8</f>
        <v>全國壯年網球排名錦標賽</v>
      </c>
      <c r="B28" s="115"/>
      <c r="C28" s="116"/>
      <c r="D28" s="116"/>
      <c r="E28" s="116"/>
      <c r="F28" s="116"/>
      <c r="G28" s="116"/>
      <c r="H28" s="116"/>
      <c r="I28" s="117"/>
      <c r="J28" s="111"/>
      <c r="K28" s="117"/>
      <c r="L28" s="111"/>
      <c r="M28" s="117"/>
      <c r="N28" s="116"/>
      <c r="O28" s="117"/>
      <c r="P28" s="116"/>
      <c r="Q28" s="117"/>
    </row>
    <row r="29" spans="1:17" s="24" customFormat="1" ht="11.25" customHeight="1">
      <c r="A29" s="19" t="s">
        <v>97</v>
      </c>
      <c r="B29" s="19"/>
      <c r="C29" s="19"/>
      <c r="D29" s="19"/>
      <c r="E29" s="20"/>
      <c r="F29" s="19" t="s">
        <v>98</v>
      </c>
      <c r="G29" s="20"/>
      <c r="H29" s="19"/>
      <c r="I29" s="21"/>
      <c r="J29" s="19"/>
      <c r="K29" s="22"/>
      <c r="L29" s="19"/>
      <c r="M29" s="22"/>
      <c r="N29" s="19"/>
      <c r="O29" s="21"/>
      <c r="P29" s="20"/>
      <c r="Q29" s="23" t="s">
        <v>99</v>
      </c>
    </row>
    <row r="30" spans="1:17" s="32" customFormat="1" ht="11.25" customHeight="1" thickBot="1">
      <c r="A30" s="25" t="str">
        <f>'[4]Week SetUp'!$A$10</f>
        <v>2010/11/13-15</v>
      </c>
      <c r="B30" s="25"/>
      <c r="C30" s="25"/>
      <c r="D30" s="26"/>
      <c r="E30" s="26"/>
      <c r="F30" s="26" t="str">
        <f>'[4]Week SetUp'!$C$10</f>
        <v>台中市</v>
      </c>
      <c r="G30" s="27"/>
      <c r="H30" s="26"/>
      <c r="I30" s="28"/>
      <c r="J30" s="29"/>
      <c r="K30" s="28"/>
      <c r="L30" s="30"/>
      <c r="M30" s="28"/>
      <c r="N30" s="26"/>
      <c r="O30" s="28"/>
      <c r="P30" s="26"/>
      <c r="Q30" s="31" t="str">
        <f>'[4]Week SetUp'!$E$10</f>
        <v>王正松</v>
      </c>
    </row>
    <row r="31" spans="1:17" s="37" customFormat="1" ht="9.75">
      <c r="A31" s="33"/>
      <c r="B31" s="34" t="s">
        <v>100</v>
      </c>
      <c r="C31" s="34" t="s">
        <v>101</v>
      </c>
      <c r="D31" s="34"/>
      <c r="E31" s="35" t="s">
        <v>102</v>
      </c>
      <c r="F31" s="35"/>
      <c r="G31" s="20"/>
      <c r="H31" s="35"/>
      <c r="I31" s="36"/>
      <c r="J31" s="34" t="s">
        <v>103</v>
      </c>
      <c r="K31" s="36"/>
      <c r="L31" s="34" t="s">
        <v>104</v>
      </c>
      <c r="M31" s="36"/>
      <c r="N31" s="34" t="s">
        <v>105</v>
      </c>
      <c r="O31" s="36"/>
      <c r="P31" s="34"/>
      <c r="Q31" s="22"/>
    </row>
    <row r="32" spans="1:17" s="37" customFormat="1" ht="3.75" customHeight="1" thickBot="1">
      <c r="A32" s="38"/>
      <c r="B32" s="39"/>
      <c r="C32" s="40"/>
      <c r="D32" s="39"/>
      <c r="E32" s="41"/>
      <c r="F32" s="41"/>
      <c r="G32" s="42"/>
      <c r="H32" s="41"/>
      <c r="I32" s="43"/>
      <c r="J32" s="39"/>
      <c r="K32" s="43"/>
      <c r="L32" s="39"/>
      <c r="M32" s="43"/>
      <c r="N32" s="39"/>
      <c r="O32" s="43"/>
      <c r="P32" s="39"/>
      <c r="Q32" s="44"/>
    </row>
    <row r="33" spans="1:20" s="57" customFormat="1" ht="12.75" customHeight="1">
      <c r="A33" s="45">
        <v>1</v>
      </c>
      <c r="B33" s="46" t="s">
        <v>106</v>
      </c>
      <c r="C33" s="46">
        <f>IF($D33="","",VLOOKUP($D33,'[4]女單 Prep'!$A$7:$P$22,16))</f>
        <v>1</v>
      </c>
      <c r="D33" s="47">
        <v>1</v>
      </c>
      <c r="E33" s="48" t="str">
        <f>UPPER(IF($D33="","",VLOOKUP($D33,'[4]女單 Prep'!$A$7:$P$22,2)))</f>
        <v>楊金善</v>
      </c>
      <c r="F33" s="46"/>
      <c r="G33" s="46"/>
      <c r="H33" s="46" t="str">
        <f>IF($D33="","",VLOOKUP($D33,'[4]女單 Prep'!$A$7:$P$22,4))</f>
        <v>桃園縣</v>
      </c>
      <c r="I33" s="50"/>
      <c r="J33" s="51"/>
      <c r="K33" s="51"/>
      <c r="L33" s="51"/>
      <c r="M33" s="185" t="s">
        <v>430</v>
      </c>
      <c r="N33" s="52"/>
      <c r="O33" s="53"/>
      <c r="P33" s="54"/>
      <c r="Q33" s="55"/>
      <c r="R33" s="56"/>
      <c r="T33" s="58" t="e">
        <f>#REF!</f>
        <v>#REF!</v>
      </c>
    </row>
    <row r="34" spans="1:20" s="57" customFormat="1" ht="12.75" customHeight="1">
      <c r="A34" s="45"/>
      <c r="B34" s="59"/>
      <c r="C34" s="59"/>
      <c r="D34" s="59"/>
      <c r="E34" s="60"/>
      <c r="F34" s="284" t="s">
        <v>431</v>
      </c>
      <c r="G34" s="284"/>
      <c r="H34" s="61" t="s">
        <v>13</v>
      </c>
      <c r="I34" s="62"/>
      <c r="J34" s="63">
        <f>UPPER(IF(OR(I34="a",I34="as"),E33,IF(OR(I34="b",I34="bs"),E35,)))</f>
      </c>
      <c r="K34" s="63"/>
      <c r="L34" s="51"/>
      <c r="M34" s="51"/>
      <c r="N34" s="52"/>
      <c r="O34" s="53"/>
      <c r="P34" s="54"/>
      <c r="Q34" s="55"/>
      <c r="R34" s="56"/>
      <c r="T34" s="64" t="e">
        <f>#REF!</f>
        <v>#REF!</v>
      </c>
    </row>
    <row r="35" spans="1:20" s="57" customFormat="1" ht="12.75" customHeight="1">
      <c r="A35" s="45">
        <v>2</v>
      </c>
      <c r="B35" s="46"/>
      <c r="C35" s="46"/>
      <c r="D35" s="47">
        <v>5</v>
      </c>
      <c r="E35" s="48" t="str">
        <f>UPPER(IF($D35="","",VLOOKUP($D35,'[4]女單 Prep'!$A$7:$P$22,2)))</f>
        <v>蘇秀子</v>
      </c>
      <c r="F35" s="46"/>
      <c r="G35" s="46"/>
      <c r="H35" s="46"/>
      <c r="I35" s="66"/>
      <c r="J35" s="67"/>
      <c r="K35" s="68"/>
      <c r="L35" s="51"/>
      <c r="M35" s="51"/>
      <c r="N35" s="52"/>
      <c r="O35" s="53"/>
      <c r="P35" s="54"/>
      <c r="Q35" s="55"/>
      <c r="R35" s="56"/>
      <c r="T35" s="64" t="e">
        <f>#REF!</f>
        <v>#REF!</v>
      </c>
    </row>
    <row r="36" spans="1:20" s="57" customFormat="1" ht="6" customHeight="1">
      <c r="A36" s="45"/>
      <c r="B36" s="59"/>
      <c r="C36" s="59"/>
      <c r="D36" s="69"/>
      <c r="E36" s="60"/>
      <c r="F36" s="51"/>
      <c r="G36" s="70"/>
      <c r="H36" s="51"/>
      <c r="I36" s="71"/>
      <c r="J36" s="282" t="s">
        <v>436</v>
      </c>
      <c r="K36" s="283"/>
      <c r="L36" s="63">
        <f>UPPER(IF(OR(K36="a",K36="as"),J34,IF(OR(K36="b",K36="bs"),J38,)))</f>
      </c>
      <c r="M36" s="72"/>
      <c r="N36" s="73"/>
      <c r="O36" s="73"/>
      <c r="P36" s="54"/>
      <c r="Q36" s="55"/>
      <c r="R36" s="56"/>
      <c r="T36" s="64" t="e">
        <f>#REF!</f>
        <v>#REF!</v>
      </c>
    </row>
    <row r="37" spans="1:20" s="57" customFormat="1" ht="12.75" customHeight="1">
      <c r="A37" s="45">
        <v>3</v>
      </c>
      <c r="B37" s="46"/>
      <c r="C37" s="46">
        <f>IF($D37="","",VLOOKUP($D37,'[4]女單 Prep'!$A$7:$P$22,16))</f>
        <v>3</v>
      </c>
      <c r="D37" s="47">
        <v>3</v>
      </c>
      <c r="E37" s="48" t="str">
        <f>UPPER(IF($D37="","",VLOOKUP($D37,'[4]女單 Prep'!$A$7:$P$22,2)))</f>
        <v>張美芳</v>
      </c>
      <c r="F37" s="46"/>
      <c r="G37" s="46"/>
      <c r="H37" s="46" t="str">
        <f>IF($D37="","",VLOOKUP($D37,'[4]女單 Prep'!$A$7:$P$22,4))</f>
        <v>台中市</v>
      </c>
      <c r="I37" s="50"/>
      <c r="J37" s="282"/>
      <c r="K37" s="283"/>
      <c r="L37" s="67"/>
      <c r="M37" s="74"/>
      <c r="N37" s="73"/>
      <c r="O37" s="73"/>
      <c r="P37" s="54"/>
      <c r="Q37" s="55"/>
      <c r="R37" s="56"/>
      <c r="T37" s="64" t="e">
        <f>#REF!</f>
        <v>#REF!</v>
      </c>
    </row>
    <row r="38" spans="1:20" s="57" customFormat="1" ht="12.75" customHeight="1">
      <c r="A38" s="45" t="s">
        <v>107</v>
      </c>
      <c r="B38" s="46"/>
      <c r="C38" s="46"/>
      <c r="D38" s="47">
        <v>6</v>
      </c>
      <c r="E38" s="48" t="str">
        <f>UPPER(IF($D38="","",VLOOKUP($D38,'[4]女單 Prep'!$A$7:$P$22,2)))</f>
        <v>陳秀荷</v>
      </c>
      <c r="F38" s="65" t="s">
        <v>432</v>
      </c>
      <c r="G38" s="77"/>
      <c r="H38" s="77" t="str">
        <f>IF($D38="","",VLOOKUP($D38,'[4]女單 Prep'!$A$7:$P$22,4))</f>
        <v>桃園縣</v>
      </c>
      <c r="I38" s="62"/>
      <c r="J38" s="63">
        <f>UPPER(IF(OR(I38="a",I38="as"),E37,IF(OR(I38="b",I38="bs"),E39,)))</f>
      </c>
      <c r="K38" s="78"/>
      <c r="L38" s="79"/>
      <c r="M38" s="80"/>
      <c r="N38" s="73"/>
      <c r="O38" s="73"/>
      <c r="P38" s="54"/>
      <c r="Q38" s="55"/>
      <c r="R38" s="56"/>
      <c r="T38" s="64" t="e">
        <f>#REF!</f>
        <v>#REF!</v>
      </c>
    </row>
    <row r="39" spans="1:20" s="57" customFormat="1" ht="12.75" customHeight="1">
      <c r="A39" s="45">
        <v>4</v>
      </c>
      <c r="B39" s="46"/>
      <c r="C39" s="46"/>
      <c r="D39" s="47">
        <v>8</v>
      </c>
      <c r="E39" s="48" t="str">
        <f>UPPER(IF($D39="","",VLOOKUP($D39,'[4]女單 Prep'!$A$7:$P$22,2)))</f>
        <v>何秋香</v>
      </c>
      <c r="F39" s="65" t="s">
        <v>433</v>
      </c>
      <c r="G39" s="131"/>
      <c r="H39" s="46" t="str">
        <f>IF($D39="","",VLOOKUP($D39,'[4]女單 Prep'!$A$7:$P$22,4))</f>
        <v>台中市</v>
      </c>
      <c r="I39" s="66"/>
      <c r="J39" s="67"/>
      <c r="K39" s="51"/>
      <c r="L39" s="79"/>
      <c r="M39" s="80"/>
      <c r="N39" s="73"/>
      <c r="O39" s="73"/>
      <c r="P39" s="54"/>
      <c r="Q39" s="55"/>
      <c r="R39" s="56"/>
      <c r="T39" s="64" t="e">
        <f>#REF!</f>
        <v>#REF!</v>
      </c>
    </row>
    <row r="40" spans="1:20" s="57" customFormat="1" ht="6" customHeight="1">
      <c r="A40" s="45"/>
      <c r="B40" s="59"/>
      <c r="C40" s="59"/>
      <c r="D40" s="69"/>
      <c r="E40" s="60"/>
      <c r="F40" s="51"/>
      <c r="G40" s="70"/>
      <c r="H40" s="51"/>
      <c r="I40" s="71"/>
      <c r="J40" s="51"/>
      <c r="K40" s="51"/>
      <c r="L40" s="282" t="s">
        <v>438</v>
      </c>
      <c r="M40" s="283"/>
      <c r="N40" s="63">
        <f>UPPER(IF(OR(M40="a",M40="as"),L36,IF(OR(M40="b",M40="bs"),L44,)))</f>
      </c>
      <c r="O40" s="72"/>
      <c r="P40" s="54"/>
      <c r="Q40" s="55"/>
      <c r="R40" s="56"/>
      <c r="T40" s="64" t="e">
        <f>#REF!</f>
        <v>#REF!</v>
      </c>
    </row>
    <row r="41" spans="1:20" s="57" customFormat="1" ht="12.75" customHeight="1">
      <c r="A41" s="45">
        <v>5</v>
      </c>
      <c r="B41" s="46"/>
      <c r="C41" s="46"/>
      <c r="D41" s="47">
        <v>7</v>
      </c>
      <c r="E41" s="48" t="str">
        <f>UPPER(IF($D41="","",VLOOKUP($D41,'[4]女單 Prep'!$A$7:$P$22,2)))</f>
        <v>陳惠英</v>
      </c>
      <c r="F41" s="46"/>
      <c r="G41" s="46"/>
      <c r="H41" s="46" t="str">
        <f>IF($D41="","",VLOOKUP($D41,'[4]女單 Prep'!$A$7:$P$22,4))</f>
        <v>台中市</v>
      </c>
      <c r="I41" s="50"/>
      <c r="J41" s="51"/>
      <c r="K41" s="51"/>
      <c r="L41" s="282"/>
      <c r="M41" s="283"/>
      <c r="N41" s="67"/>
      <c r="O41" s="89"/>
      <c r="P41" s="94"/>
      <c r="Q41" s="55"/>
      <c r="R41" s="56"/>
      <c r="T41" s="64" t="e">
        <f>#REF!</f>
        <v>#REF!</v>
      </c>
    </row>
    <row r="42" spans="1:20" s="57" customFormat="1" ht="12.75" customHeight="1" thickBot="1">
      <c r="A42" s="45"/>
      <c r="B42" s="59"/>
      <c r="C42" s="59"/>
      <c r="D42" s="69"/>
      <c r="E42" s="60"/>
      <c r="F42" s="284" t="s">
        <v>434</v>
      </c>
      <c r="G42" s="284"/>
      <c r="H42" s="61" t="s">
        <v>13</v>
      </c>
      <c r="I42" s="62"/>
      <c r="J42" s="63">
        <f>UPPER(IF(OR(I42="a",I42="as"),E41,IF(OR(I42="b",I42="bs"),E43,)))</f>
      </c>
      <c r="K42" s="63"/>
      <c r="L42" s="51"/>
      <c r="M42" s="80"/>
      <c r="N42" s="73"/>
      <c r="O42" s="88"/>
      <c r="P42" s="94"/>
      <c r="Q42" s="55"/>
      <c r="R42" s="56"/>
      <c r="T42" s="84" t="e">
        <f>#REF!</f>
        <v>#REF!</v>
      </c>
    </row>
    <row r="43" spans="1:18" s="57" customFormat="1" ht="12.75" customHeight="1">
      <c r="A43" s="45">
        <v>6</v>
      </c>
      <c r="B43" s="46"/>
      <c r="C43" s="46">
        <f>IF($D43="","",VLOOKUP($D43,'[4]女單 Prep'!$A$7:$P$22,16))</f>
        <v>5</v>
      </c>
      <c r="D43" s="47">
        <v>4</v>
      </c>
      <c r="E43" s="48" t="str">
        <f>UPPER(IF($D43="","",VLOOKUP($D43,'[4]女單 Prep'!$A$7:$P$22,2)))</f>
        <v>馮鳳珠</v>
      </c>
      <c r="F43" s="46"/>
      <c r="G43" s="46"/>
      <c r="H43" s="46" t="str">
        <f>IF($D43="","",VLOOKUP($D43,'[4]女單 Prep'!$A$7:$P$22,4))</f>
        <v>台北縣</v>
      </c>
      <c r="I43" s="66"/>
      <c r="J43" s="67"/>
      <c r="K43" s="68"/>
      <c r="L43" s="51"/>
      <c r="M43" s="80"/>
      <c r="N43" s="73"/>
      <c r="O43" s="88"/>
      <c r="P43" s="94"/>
      <c r="Q43" s="55"/>
      <c r="R43" s="56"/>
    </row>
    <row r="44" spans="1:18" s="57" customFormat="1" ht="6" customHeight="1">
      <c r="A44" s="45"/>
      <c r="B44" s="59"/>
      <c r="C44" s="59"/>
      <c r="D44" s="69"/>
      <c r="E44" s="60"/>
      <c r="F44" s="51"/>
      <c r="G44" s="70"/>
      <c r="H44" s="51"/>
      <c r="I44" s="71"/>
      <c r="J44" s="282" t="s">
        <v>437</v>
      </c>
      <c r="K44" s="283"/>
      <c r="L44" s="63">
        <f>UPPER(IF(OR(K44="a",K44="as"),J42,IF(OR(K44="b",K44="bs"),J46,)))</f>
      </c>
      <c r="M44" s="85"/>
      <c r="N44" s="73"/>
      <c r="O44" s="88"/>
      <c r="P44" s="94"/>
      <c r="Q44" s="55"/>
      <c r="R44" s="56"/>
    </row>
    <row r="45" spans="1:18" s="57" customFormat="1" ht="12.75" customHeight="1">
      <c r="A45" s="45">
        <v>7</v>
      </c>
      <c r="B45" s="46">
        <f>IF($D45="","",VLOOKUP($D45,'[4]女單 Prep'!$A$7:$P$22,15))</f>
      </c>
      <c r="C45" s="46">
        <f>IF($D45="","",VLOOKUP($D45,'[4]女單 Prep'!$A$7:$P$22,16))</f>
      </c>
      <c r="D45" s="47"/>
      <c r="E45" s="48" t="s">
        <v>108</v>
      </c>
      <c r="F45" s="46"/>
      <c r="G45" s="46"/>
      <c r="H45" s="46" t="s">
        <v>109</v>
      </c>
      <c r="I45" s="50"/>
      <c r="J45" s="282"/>
      <c r="K45" s="283"/>
      <c r="L45" s="67"/>
      <c r="M45" s="73"/>
      <c r="N45" s="73"/>
      <c r="O45" s="88"/>
      <c r="P45" s="94"/>
      <c r="Q45" s="55"/>
      <c r="R45" s="56"/>
    </row>
    <row r="46" spans="1:18" s="57" customFormat="1" ht="12.75" customHeight="1">
      <c r="A46" s="45"/>
      <c r="B46" s="59"/>
      <c r="C46" s="59"/>
      <c r="D46" s="59"/>
      <c r="E46" s="60"/>
      <c r="F46" s="284" t="s">
        <v>435</v>
      </c>
      <c r="G46" s="284"/>
      <c r="H46" s="61" t="s">
        <v>13</v>
      </c>
      <c r="I46" s="62"/>
      <c r="J46" s="63">
        <f>UPPER(IF(OR(I46="a",I46="as"),E45,IF(OR(I46="b",I46="bs"),E47,)))</f>
      </c>
      <c r="K46" s="78"/>
      <c r="L46" s="79"/>
      <c r="M46" s="73"/>
      <c r="N46" s="73"/>
      <c r="O46" s="88"/>
      <c r="P46" s="94"/>
      <c r="Q46" s="55"/>
      <c r="R46" s="56"/>
    </row>
    <row r="47" spans="1:18" s="57" customFormat="1" ht="12.75" customHeight="1">
      <c r="A47" s="45">
        <v>8</v>
      </c>
      <c r="B47" s="46" t="s">
        <v>110</v>
      </c>
      <c r="C47" s="46">
        <f>IF($D47="","",VLOOKUP($D47,'[4]女單 Prep'!$A$7:$P$22,16))</f>
        <v>1</v>
      </c>
      <c r="D47" s="47">
        <v>2</v>
      </c>
      <c r="E47" s="48" t="str">
        <f>UPPER(IF($D47="","",VLOOKUP($D47,'[4]女單 Prep'!$A$7:$P$22,2)))</f>
        <v>鄭足足</v>
      </c>
      <c r="F47" s="46"/>
      <c r="G47" s="46"/>
      <c r="H47" s="46" t="str">
        <f>IF($D47="","",VLOOKUP($D47,'[4]女單 Prep'!$A$7:$P$22,4))</f>
        <v>高雄縣</v>
      </c>
      <c r="I47" s="66"/>
      <c r="J47" s="67"/>
      <c r="K47" s="51"/>
      <c r="L47" s="79"/>
      <c r="M47" s="73"/>
      <c r="N47" s="73"/>
      <c r="O47" s="88"/>
      <c r="P47" s="94"/>
      <c r="Q47" s="55"/>
      <c r="R47" s="56"/>
    </row>
    <row r="48" spans="1:18" s="57" customFormat="1" ht="6" customHeight="1">
      <c r="A48" s="93"/>
      <c r="B48" s="77"/>
      <c r="C48" s="77"/>
      <c r="D48" s="95"/>
      <c r="E48" s="77"/>
      <c r="F48" s="77"/>
      <c r="G48" s="77"/>
      <c r="H48" s="77"/>
      <c r="I48" s="95"/>
      <c r="J48" s="77"/>
      <c r="K48" s="77"/>
      <c r="L48" s="77"/>
      <c r="M48" s="96"/>
      <c r="N48" s="96"/>
      <c r="O48" s="96"/>
      <c r="P48" s="94"/>
      <c r="Q48" s="55"/>
      <c r="R48" s="99"/>
    </row>
    <row r="49" ht="16.5" customHeight="1">
      <c r="A49" s="109" t="s">
        <v>585</v>
      </c>
    </row>
    <row r="50" spans="1:18" s="57" customFormat="1" ht="5.25" customHeight="1">
      <c r="A50" s="93"/>
      <c r="B50" s="95"/>
      <c r="C50" s="95"/>
      <c r="D50" s="95"/>
      <c r="E50" s="77"/>
      <c r="F50" s="77"/>
      <c r="G50" s="76"/>
      <c r="H50" s="77"/>
      <c r="I50" s="95"/>
      <c r="J50" s="97"/>
      <c r="K50" s="95"/>
      <c r="L50" s="77"/>
      <c r="M50" s="96"/>
      <c r="N50" s="96"/>
      <c r="O50" s="96"/>
      <c r="P50" s="54"/>
      <c r="Q50" s="55"/>
      <c r="R50" s="56"/>
    </row>
    <row r="51" spans="1:18" s="57" customFormat="1" ht="12.75" customHeight="1">
      <c r="A51" s="93"/>
      <c r="B51" s="77"/>
      <c r="C51" s="77"/>
      <c r="D51" s="300" t="s">
        <v>116</v>
      </c>
      <c r="E51" s="300"/>
      <c r="F51" s="300"/>
      <c r="G51" s="300"/>
      <c r="H51" s="77"/>
      <c r="I51" s="95"/>
      <c r="J51" s="77"/>
      <c r="K51" s="185" t="s">
        <v>430</v>
      </c>
      <c r="L51" s="77"/>
      <c r="M51" s="96"/>
      <c r="N51" s="96"/>
      <c r="O51" s="96"/>
      <c r="P51" s="54"/>
      <c r="Q51" s="55"/>
      <c r="R51" s="99"/>
    </row>
    <row r="52" spans="1:18" s="57" customFormat="1" ht="11.25" customHeight="1">
      <c r="A52" s="93"/>
      <c r="B52" s="95"/>
      <c r="C52" s="95"/>
      <c r="D52" s="300"/>
      <c r="E52" s="300"/>
      <c r="F52" s="77"/>
      <c r="G52" s="76"/>
      <c r="H52" s="97"/>
      <c r="I52" s="95"/>
      <c r="J52" s="77"/>
      <c r="K52" s="77"/>
      <c r="L52" s="77"/>
      <c r="M52" s="96"/>
      <c r="N52" s="96"/>
      <c r="O52" s="96"/>
      <c r="P52" s="54"/>
      <c r="Q52" s="55"/>
      <c r="R52" s="56"/>
    </row>
    <row r="53" spans="1:18" s="57" customFormat="1" ht="11.25" customHeight="1">
      <c r="A53" s="93"/>
      <c r="B53" s="77"/>
      <c r="C53" s="77"/>
      <c r="D53" s="95"/>
      <c r="E53" s="77"/>
      <c r="F53" s="77"/>
      <c r="G53" s="77"/>
      <c r="H53" s="77"/>
      <c r="I53" s="95"/>
      <c r="J53" s="77"/>
      <c r="K53" s="77"/>
      <c r="L53" s="77"/>
      <c r="M53" s="96"/>
      <c r="N53" s="96"/>
      <c r="O53" s="96"/>
      <c r="P53" s="54"/>
      <c r="Q53" s="55"/>
      <c r="R53" s="56"/>
    </row>
    <row r="54" spans="1:18" s="57" customFormat="1" ht="11.25" customHeight="1">
      <c r="A54" s="301" t="s">
        <v>441</v>
      </c>
      <c r="B54" s="301"/>
      <c r="C54" s="301"/>
      <c r="D54" s="301"/>
      <c r="E54" s="301"/>
      <c r="F54" s="282" t="s">
        <v>440</v>
      </c>
      <c r="G54" s="282"/>
      <c r="H54" s="282"/>
      <c r="I54" s="282"/>
      <c r="J54" s="282"/>
      <c r="K54" s="77"/>
      <c r="L54" s="97"/>
      <c r="M54" s="95"/>
      <c r="N54" s="77"/>
      <c r="O54" s="96"/>
      <c r="P54" s="54"/>
      <c r="Q54" s="55"/>
      <c r="R54" s="56"/>
    </row>
    <row r="55" spans="1:18" s="57" customFormat="1" ht="11.25" customHeight="1">
      <c r="A55" s="93"/>
      <c r="B55" s="95"/>
      <c r="C55" s="95"/>
      <c r="D55" s="95"/>
      <c r="E55" s="77"/>
      <c r="F55" s="77"/>
      <c r="G55" s="76"/>
      <c r="H55" s="97"/>
      <c r="I55" s="95"/>
      <c r="J55" s="77"/>
      <c r="K55" s="77"/>
      <c r="L55" s="77"/>
      <c r="M55" s="96"/>
      <c r="N55" s="96"/>
      <c r="O55" s="96"/>
      <c r="P55" s="54"/>
      <c r="Q55" s="55"/>
      <c r="R55" s="56"/>
    </row>
    <row r="56" spans="1:18" s="57" customFormat="1" ht="11.25" customHeight="1">
      <c r="A56" s="298" t="s">
        <v>117</v>
      </c>
      <c r="B56" s="298"/>
      <c r="C56" s="298"/>
      <c r="D56" s="130"/>
      <c r="E56" s="46"/>
      <c r="F56" s="48"/>
      <c r="G56" s="48"/>
      <c r="H56" s="299" t="s">
        <v>118</v>
      </c>
      <c r="I56" s="299"/>
      <c r="J56" s="299"/>
      <c r="K56" s="98"/>
      <c r="L56" s="77"/>
      <c r="M56" s="96"/>
      <c r="N56" s="96"/>
      <c r="O56" s="96"/>
      <c r="P56" s="54"/>
      <c r="Q56" s="55"/>
      <c r="R56" s="56"/>
    </row>
    <row r="57" spans="1:18" s="57" customFormat="1" ht="12" customHeight="1">
      <c r="A57" s="93"/>
      <c r="B57" s="95"/>
      <c r="C57" s="95"/>
      <c r="D57" s="280" t="s">
        <v>439</v>
      </c>
      <c r="E57" s="280"/>
      <c r="F57" s="280"/>
      <c r="G57" s="280"/>
      <c r="H57" s="77"/>
      <c r="I57" s="95"/>
      <c r="J57" s="97"/>
      <c r="K57" s="95"/>
      <c r="L57" s="77"/>
      <c r="M57" s="96"/>
      <c r="N57" s="96"/>
      <c r="O57" s="96"/>
      <c r="P57" s="54"/>
      <c r="Q57" s="55"/>
      <c r="R57" s="56"/>
    </row>
    <row r="58" spans="1:18" s="57" customFormat="1" ht="6" customHeight="1">
      <c r="A58" s="93"/>
      <c r="B58" s="59"/>
      <c r="C58" s="59"/>
      <c r="D58" s="59"/>
      <c r="E58" s="51"/>
      <c r="F58" s="51"/>
      <c r="G58" s="70"/>
      <c r="H58" s="51"/>
      <c r="I58" s="71"/>
      <c r="J58" s="51"/>
      <c r="K58" s="51"/>
      <c r="L58" s="79"/>
      <c r="M58" s="88"/>
      <c r="N58" s="88"/>
      <c r="O58" s="88"/>
      <c r="P58" s="94"/>
      <c r="Q58" s="90"/>
      <c r="R58" s="56"/>
    </row>
    <row r="59" ht="16.5" customHeight="1">
      <c r="A59" s="109" t="s">
        <v>586</v>
      </c>
    </row>
    <row r="60" spans="1:17" s="114" customFormat="1" ht="13.5" customHeight="1">
      <c r="A60" s="5" t="str">
        <f>'[6]Week SetUp'!$A$6</f>
        <v>99年宏凱盃</v>
      </c>
      <c r="B60" s="5"/>
      <c r="C60" s="5"/>
      <c r="D60" s="5"/>
      <c r="E60" s="5"/>
      <c r="F60" s="5"/>
      <c r="G60" s="5"/>
      <c r="H60" s="5"/>
      <c r="I60" s="110"/>
      <c r="J60" s="111"/>
      <c r="K60" s="110"/>
      <c r="L60" s="111"/>
      <c r="M60" s="110"/>
      <c r="N60" s="110" t="s">
        <v>1</v>
      </c>
      <c r="O60" s="110"/>
      <c r="P60" s="112"/>
      <c r="Q60" s="113"/>
    </row>
    <row r="61" spans="1:17" s="118" customFormat="1" ht="13.5" customHeight="1">
      <c r="A61" s="14" t="str">
        <f>'[6]Week SetUp'!$A$8</f>
        <v>全國壯年網球排名錦標賽</v>
      </c>
      <c r="B61" s="115"/>
      <c r="C61" s="116"/>
      <c r="D61" s="116"/>
      <c r="E61" s="116"/>
      <c r="F61" s="116"/>
      <c r="G61" s="116"/>
      <c r="H61" s="116"/>
      <c r="I61" s="117"/>
      <c r="J61" s="111"/>
      <c r="K61" s="117"/>
      <c r="L61" s="111"/>
      <c r="M61" s="117"/>
      <c r="N61" s="116"/>
      <c r="O61" s="117"/>
      <c r="P61" s="116"/>
      <c r="Q61" s="117"/>
    </row>
    <row r="62" spans="1:17" s="24" customFormat="1" ht="11.25" customHeight="1">
      <c r="A62" s="19" t="s">
        <v>119</v>
      </c>
      <c r="B62" s="19"/>
      <c r="C62" s="19"/>
      <c r="D62" s="19"/>
      <c r="E62" s="20"/>
      <c r="F62" s="19" t="s">
        <v>120</v>
      </c>
      <c r="G62" s="20"/>
      <c r="H62" s="19"/>
      <c r="I62" s="21"/>
      <c r="J62" s="19"/>
      <c r="K62" s="22"/>
      <c r="L62" s="19"/>
      <c r="M62" s="22"/>
      <c r="N62" s="19"/>
      <c r="O62" s="21"/>
      <c r="P62" s="20"/>
      <c r="Q62" s="23" t="s">
        <v>121</v>
      </c>
    </row>
    <row r="63" spans="1:17" s="32" customFormat="1" ht="11.25" customHeight="1" thickBot="1">
      <c r="A63" s="25" t="str">
        <f>'[6]Week SetUp'!$A$10</f>
        <v>2010/11/13-15</v>
      </c>
      <c r="B63" s="25"/>
      <c r="C63" s="25"/>
      <c r="D63" s="26"/>
      <c r="E63" s="26"/>
      <c r="F63" s="26" t="str">
        <f>'[6]Week SetUp'!$C$10</f>
        <v>台中市</v>
      </c>
      <c r="G63" s="27"/>
      <c r="H63" s="26"/>
      <c r="I63" s="28"/>
      <c r="J63" s="29"/>
      <c r="K63" s="28"/>
      <c r="L63" s="30"/>
      <c r="M63" s="28"/>
      <c r="N63" s="26"/>
      <c r="O63" s="28"/>
      <c r="P63" s="26"/>
      <c r="Q63" s="31" t="str">
        <f>'[6]Week SetUp'!$E$10</f>
        <v>王正松</v>
      </c>
    </row>
    <row r="64" spans="1:17" s="37" customFormat="1" ht="9.75">
      <c r="A64" s="33"/>
      <c r="B64" s="34" t="s">
        <v>122</v>
      </c>
      <c r="C64" s="34" t="s">
        <v>123</v>
      </c>
      <c r="D64" s="34"/>
      <c r="E64" s="35" t="s">
        <v>124</v>
      </c>
      <c r="F64" s="35"/>
      <c r="G64" s="20"/>
      <c r="H64" s="35"/>
      <c r="I64" s="36"/>
      <c r="J64" s="34" t="s">
        <v>125</v>
      </c>
      <c r="K64" s="36"/>
      <c r="L64" s="34" t="s">
        <v>126</v>
      </c>
      <c r="M64" s="36"/>
      <c r="N64" s="34"/>
      <c r="O64" s="36"/>
      <c r="P64" s="34"/>
      <c r="Q64" s="22"/>
    </row>
    <row r="65" spans="1:17" s="37" customFormat="1" ht="3.75" customHeight="1" thickBot="1">
      <c r="A65" s="38"/>
      <c r="B65" s="39"/>
      <c r="C65" s="40"/>
      <c r="D65" s="39"/>
      <c r="E65" s="41"/>
      <c r="F65" s="41"/>
      <c r="G65" s="42"/>
      <c r="H65" s="41"/>
      <c r="I65" s="43"/>
      <c r="J65" s="39"/>
      <c r="K65" s="43"/>
      <c r="L65" s="39"/>
      <c r="M65" s="43"/>
      <c r="N65" s="39"/>
      <c r="O65" s="43"/>
      <c r="P65" s="39"/>
      <c r="Q65" s="44"/>
    </row>
    <row r="66" spans="1:20" s="57" customFormat="1" ht="12.75" customHeight="1">
      <c r="A66" s="45">
        <v>1</v>
      </c>
      <c r="B66" s="46" t="s">
        <v>127</v>
      </c>
      <c r="C66" s="46">
        <f>IF($D66="","",VLOOKUP($D66,'[6]女單 Prep'!$A$7:$P$22,16))</f>
        <v>2</v>
      </c>
      <c r="D66" s="47">
        <v>1</v>
      </c>
      <c r="E66" s="48" t="str">
        <f>UPPER(IF($D66="","",VLOOKUP($D66,'[6]女單 Prep'!$A$7:$P$22,2)))</f>
        <v>吳柳鳳煌</v>
      </c>
      <c r="F66" s="46"/>
      <c r="G66" s="46"/>
      <c r="H66" s="46" t="str">
        <f>IF($D66="","",VLOOKUP($D66,'[6]女單 Prep'!$A$7:$P$22,4))</f>
        <v>台中市</v>
      </c>
      <c r="I66" s="50"/>
      <c r="J66" s="51"/>
      <c r="K66" s="51"/>
      <c r="L66" s="51"/>
      <c r="M66" s="185" t="s">
        <v>430</v>
      </c>
      <c r="N66" s="52"/>
      <c r="O66" s="53"/>
      <c r="P66" s="54"/>
      <c r="Q66" s="55"/>
      <c r="R66" s="56"/>
      <c r="T66" s="58" t="e">
        <f>#REF!</f>
        <v>#REF!</v>
      </c>
    </row>
    <row r="67" spans="1:20" s="57" customFormat="1" ht="12.75" customHeight="1">
      <c r="A67" s="45" t="s">
        <v>128</v>
      </c>
      <c r="B67" s="46"/>
      <c r="C67" s="46"/>
      <c r="D67" s="47">
        <v>5</v>
      </c>
      <c r="E67" s="48" t="str">
        <f>UPPER(IF($D67="","",VLOOKUP($D67,'[6]女單 Prep'!$A$7:$P$22,2)))</f>
        <v>張圓妹</v>
      </c>
      <c r="F67" s="75" t="s">
        <v>442</v>
      </c>
      <c r="G67" s="77"/>
      <c r="H67" s="77"/>
      <c r="I67" s="119"/>
      <c r="J67" s="63">
        <f>UPPER(IF(OR(I67="a",I67="as"),E66,IF(OR(I67="b",I67="bs"),E68,)))</f>
      </c>
      <c r="K67" s="63"/>
      <c r="L67" s="51"/>
      <c r="M67" s="51"/>
      <c r="N67" s="52"/>
      <c r="O67" s="53"/>
      <c r="P67" s="54"/>
      <c r="Q67" s="55"/>
      <c r="R67" s="56"/>
      <c r="T67" s="64" t="e">
        <f>#REF!</f>
        <v>#REF!</v>
      </c>
    </row>
    <row r="68" spans="1:20" s="57" customFormat="1" ht="12.75" customHeight="1">
      <c r="A68" s="45">
        <v>2</v>
      </c>
      <c r="B68" s="46"/>
      <c r="C68" s="46"/>
      <c r="D68" s="47">
        <v>4</v>
      </c>
      <c r="E68" s="48" t="str">
        <f>UPPER(IF($D68="","",VLOOKUP($D68,'[6]女單 Prep'!$A$7:$P$22,2)))</f>
        <v>羅淑娥</v>
      </c>
      <c r="F68" s="75" t="s">
        <v>443</v>
      </c>
      <c r="G68" s="131"/>
      <c r="H68" s="46" t="str">
        <f>IF($D68="","",VLOOKUP($D68,'[6]女單 Prep'!$A$7:$P$22,4))</f>
        <v>桃園縣</v>
      </c>
      <c r="I68" s="66"/>
      <c r="J68" s="67"/>
      <c r="K68" s="68"/>
      <c r="L68" s="51"/>
      <c r="M68" s="51"/>
      <c r="N68" s="52"/>
      <c r="O68" s="53"/>
      <c r="P68" s="54"/>
      <c r="Q68" s="55"/>
      <c r="R68" s="56"/>
      <c r="T68" s="64" t="e">
        <f>#REF!</f>
        <v>#REF!</v>
      </c>
    </row>
    <row r="69" spans="1:20" s="57" customFormat="1" ht="6" customHeight="1">
      <c r="A69" s="45"/>
      <c r="B69" s="59"/>
      <c r="C69" s="59"/>
      <c r="D69" s="69"/>
      <c r="E69" s="60"/>
      <c r="F69" s="51"/>
      <c r="G69" s="70"/>
      <c r="H69" s="51"/>
      <c r="I69" s="71"/>
      <c r="J69" s="282" t="s">
        <v>445</v>
      </c>
      <c r="K69" s="283"/>
      <c r="L69" s="63">
        <f>UPPER(IF(OR(K69="a",K69="as"),J67,IF(OR(K69="b",K69="bs"),J71,)))</f>
      </c>
      <c r="M69" s="72"/>
      <c r="N69" s="73"/>
      <c r="O69" s="73"/>
      <c r="P69" s="54"/>
      <c r="Q69" s="55"/>
      <c r="R69" s="56"/>
      <c r="T69" s="64" t="e">
        <f>#REF!</f>
        <v>#REF!</v>
      </c>
    </row>
    <row r="70" spans="1:20" s="57" customFormat="1" ht="12.75" customHeight="1">
      <c r="A70" s="45">
        <v>3</v>
      </c>
      <c r="B70" s="46"/>
      <c r="C70" s="46"/>
      <c r="D70" s="47">
        <v>3</v>
      </c>
      <c r="E70" s="48" t="str">
        <f>UPPER(IF($D70="","",VLOOKUP($D70,'[6]女單 Prep'!$A$7:$P$22,2)))</f>
        <v>劉淑絹</v>
      </c>
      <c r="F70" s="46"/>
      <c r="G70" s="46"/>
      <c r="H70" s="46" t="str">
        <f>IF($D70="","",VLOOKUP($D70,'[6]女單 Prep'!$A$7:$P$22,4))</f>
        <v>台中市</v>
      </c>
      <c r="I70" s="50"/>
      <c r="J70" s="282"/>
      <c r="K70" s="283"/>
      <c r="L70" s="67"/>
      <c r="M70" s="89"/>
      <c r="N70" s="88"/>
      <c r="O70" s="73"/>
      <c r="P70" s="54"/>
      <c r="Q70" s="55"/>
      <c r="R70" s="56"/>
      <c r="T70" s="64" t="e">
        <f>#REF!</f>
        <v>#REF!</v>
      </c>
    </row>
    <row r="71" spans="1:20" s="57" customFormat="1" ht="12.75" customHeight="1">
      <c r="A71" s="45"/>
      <c r="B71" s="59"/>
      <c r="C71" s="59"/>
      <c r="D71" s="69"/>
      <c r="E71" s="60"/>
      <c r="F71" s="280" t="s">
        <v>444</v>
      </c>
      <c r="G71" s="280"/>
      <c r="H71" s="61" t="s">
        <v>13</v>
      </c>
      <c r="I71" s="119"/>
      <c r="J71" s="63">
        <f>UPPER(IF(OR(I71="a",I71="as"),E70,IF(OR(I71="b",I71="bs"),E72,)))</f>
      </c>
      <c r="K71" s="78"/>
      <c r="L71" s="79"/>
      <c r="M71" s="88"/>
      <c r="N71" s="88"/>
      <c r="O71" s="73"/>
      <c r="P71" s="54"/>
      <c r="Q71" s="55"/>
      <c r="R71" s="56"/>
      <c r="T71" s="64" t="e">
        <f>#REF!</f>
        <v>#REF!</v>
      </c>
    </row>
    <row r="72" spans="1:20" s="57" customFormat="1" ht="12.75" customHeight="1">
      <c r="A72" s="45">
        <v>4</v>
      </c>
      <c r="B72" s="46" t="s">
        <v>129</v>
      </c>
      <c r="C72" s="46">
        <f>IF($D72="","",VLOOKUP($D72,'[6]女單 Prep'!$A$7:$P$22,16))</f>
        <v>3</v>
      </c>
      <c r="D72" s="47">
        <v>2</v>
      </c>
      <c r="E72" s="48" t="str">
        <f>UPPER(IF($D72="","",VLOOKUP($D72,'[6]女單 Prep'!$A$7:$P$22,2)))</f>
        <v>謝秀英</v>
      </c>
      <c r="F72" s="46"/>
      <c r="G72" s="46"/>
      <c r="H72" s="46" t="str">
        <f>IF($D72="","",VLOOKUP($D72,'[6]女單 Prep'!$A$7:$P$22,4))</f>
        <v>桃園縣</v>
      </c>
      <c r="I72" s="66"/>
      <c r="J72" s="67"/>
      <c r="K72" s="51"/>
      <c r="L72" s="79"/>
      <c r="M72" s="88"/>
      <c r="N72" s="88"/>
      <c r="O72" s="73"/>
      <c r="P72" s="54"/>
      <c r="Q72" s="55"/>
      <c r="R72" s="56"/>
      <c r="T72" s="64" t="e">
        <f>#REF!</f>
        <v>#REF!</v>
      </c>
    </row>
    <row r="73" spans="1:18" s="57" customFormat="1" ht="9" customHeight="1">
      <c r="A73" s="93"/>
      <c r="B73" s="77"/>
      <c r="C73" s="77"/>
      <c r="D73" s="95"/>
      <c r="E73" s="77"/>
      <c r="F73" s="77"/>
      <c r="G73" s="77"/>
      <c r="H73" s="77"/>
      <c r="I73" s="95"/>
      <c r="J73" s="77"/>
      <c r="K73" s="77"/>
      <c r="L73" s="77"/>
      <c r="M73" s="77"/>
      <c r="N73" s="101"/>
      <c r="O73" s="101"/>
      <c r="P73" s="54"/>
      <c r="Q73" s="55"/>
      <c r="R73" s="56"/>
    </row>
    <row r="74" spans="1:18" s="57" customFormat="1" ht="6.75" customHeight="1">
      <c r="A74" s="102"/>
      <c r="B74" s="102"/>
      <c r="C74" s="102"/>
      <c r="D74" s="102"/>
      <c r="E74" s="103"/>
      <c r="F74" s="103"/>
      <c r="G74" s="103"/>
      <c r="H74" s="103"/>
      <c r="I74" s="104"/>
      <c r="J74" s="105"/>
      <c r="K74" s="106"/>
      <c r="L74" s="107"/>
      <c r="M74" s="108"/>
      <c r="N74" s="107"/>
      <c r="O74" s="108"/>
      <c r="P74" s="105"/>
      <c r="Q74" s="106"/>
      <c r="R74" s="56"/>
    </row>
    <row r="75" ht="12.75"/>
    <row r="76" ht="12.75"/>
    <row r="77" ht="12.75"/>
    <row r="78" ht="12.75"/>
    <row r="79" ht="12.75"/>
    <row r="80" ht="12.75"/>
    <row r="81" ht="12.75"/>
  </sheetData>
  <mergeCells count="26">
    <mergeCell ref="L40:M41"/>
    <mergeCell ref="F42:G42"/>
    <mergeCell ref="A8:C8"/>
    <mergeCell ref="D9:F9"/>
    <mergeCell ref="A11:H11"/>
    <mergeCell ref="F34:G34"/>
    <mergeCell ref="F23:G24"/>
    <mergeCell ref="G8:I8"/>
    <mergeCell ref="J21:K22"/>
    <mergeCell ref="F19:G20"/>
    <mergeCell ref="A1:H1"/>
    <mergeCell ref="D3:F3"/>
    <mergeCell ref="F6:J6"/>
    <mergeCell ref="A6:E6"/>
    <mergeCell ref="A56:C56"/>
    <mergeCell ref="H56:J56"/>
    <mergeCell ref="D51:G51"/>
    <mergeCell ref="D52:E52"/>
    <mergeCell ref="A54:E54"/>
    <mergeCell ref="F54:J54"/>
    <mergeCell ref="F71:G71"/>
    <mergeCell ref="J69:K70"/>
    <mergeCell ref="J36:K37"/>
    <mergeCell ref="J44:K45"/>
    <mergeCell ref="F46:G46"/>
    <mergeCell ref="D57:G57"/>
  </mergeCells>
  <conditionalFormatting sqref="F8:G8 F2:H2 F48:H48 F4:H4 G66:G68 F73:H73 F6 F56:G56 F53:H53 H51 G33 G35 G41 G43 G45 G47 G37:G39 G70 G72 F54 G18 G22">
    <cfRule type="expression" priority="1" dxfId="0" stopIfTrue="1">
      <formula>AND($D2&lt;9,$C2&gt;0)</formula>
    </cfRule>
  </conditionalFormatting>
  <conditionalFormatting sqref="J44 H42 H46 H34 J36 L40 H19 J21">
    <cfRule type="expression" priority="2" dxfId="1" stopIfTrue="1">
      <formula>AND($N$27="CU",H19="Umpire")</formula>
    </cfRule>
    <cfRule type="expression" priority="3" dxfId="2" stopIfTrue="1">
      <formula>AND($N$27="CU",H19&lt;&gt;"Umpire",I19&lt;&gt;"")</formula>
    </cfRule>
    <cfRule type="expression" priority="4" dxfId="3" stopIfTrue="1">
      <formula>AND($N$27="CU",H19&lt;&gt;"Umpire")</formula>
    </cfRule>
  </conditionalFormatting>
  <conditionalFormatting sqref="D8 D2 D48 D73 D4 D56 D53 D51">
    <cfRule type="expression" priority="5" dxfId="4" stopIfTrue="1">
      <formula>AND($D2&lt;9,$C2&gt;0)</formula>
    </cfRule>
  </conditionalFormatting>
  <conditionalFormatting sqref="E8 E4 E53 E56 E73 E48 E2">
    <cfRule type="cellIs" priority="6" dxfId="5" operator="equal" stopIfTrue="1">
      <formula>"Bye"</formula>
    </cfRule>
    <cfRule type="expression" priority="7" dxfId="0" stopIfTrue="1">
      <formula>AND($D2&lt;9,$C2&gt;0)</formula>
    </cfRule>
  </conditionalFormatting>
  <conditionalFormatting sqref="L36 L44 N54 N40 N9 J34 J38 J42 J46 L50 L57 J52 J55 L5 J3 J7 L69 J67 J71 L21 J19 J23">
    <cfRule type="expression" priority="8" dxfId="0" stopIfTrue="1">
      <formula>I3="as"</formula>
    </cfRule>
    <cfRule type="expression" priority="9" dxfId="0" stopIfTrue="1">
      <formula>I3="bs"</formula>
    </cfRule>
  </conditionalFormatting>
  <conditionalFormatting sqref="D33 D35 D41 D43 D45 D47 D37:D39 D70 D72 D66:D68 D18 D20 D22:D24">
    <cfRule type="expression" priority="10" dxfId="4" stopIfTrue="1">
      <formula>$D18&lt;5</formula>
    </cfRule>
  </conditionalFormatting>
  <conditionalFormatting sqref="H3 L9 H7 J5">
    <cfRule type="expression" priority="11" dxfId="1" stopIfTrue="1">
      <formula>AND(#REF!="CU",H3="Umpire")</formula>
    </cfRule>
    <cfRule type="expression" priority="12" dxfId="2" stopIfTrue="1">
      <formula>AND(#REF!="CU",H3&lt;&gt;"Umpire",I3&lt;&gt;"")</formula>
    </cfRule>
    <cfRule type="expression" priority="13" dxfId="3" stopIfTrue="1">
      <formula>AND(#REF!="CU",H3&lt;&gt;"Umpire")</formula>
    </cfRule>
  </conditionalFormatting>
  <conditionalFormatting sqref="J57 H55 L54 H52 J50">
    <cfRule type="expression" priority="14" dxfId="1" stopIfTrue="1">
      <formula>AND(#REF!="CU",H50="Umpire")</formula>
    </cfRule>
    <cfRule type="expression" priority="15" dxfId="2" stopIfTrue="1">
      <formula>AND(#REF!="CU",H50&lt;&gt;"Umpire",I50&lt;&gt;"")</formula>
    </cfRule>
    <cfRule type="expression" priority="16" dxfId="3" stopIfTrue="1">
      <formula>AND(#REF!="CU",H50&lt;&gt;"Umpire")</formula>
    </cfRule>
  </conditionalFormatting>
  <conditionalFormatting sqref="J69 H71">
    <cfRule type="expression" priority="17" dxfId="1" stopIfTrue="1">
      <formula>AND($N$2="CU",H69="Umpire")</formula>
    </cfRule>
    <cfRule type="expression" priority="18" dxfId="2" stopIfTrue="1">
      <formula>AND($N$2="CU",H69&lt;&gt;"Umpire",I69&lt;&gt;"")</formula>
    </cfRule>
    <cfRule type="expression" priority="19" dxfId="3" stopIfTrue="1">
      <formula>AND($N$2="CU",H69&lt;&gt;"Umpire")</formula>
    </cfRule>
  </conditionalFormatting>
  <conditionalFormatting sqref="B70 B72:B73 B66:B68 B45 B47:B48 B37:B39 B51 B53 B41 B43 B33 B35 B22:B24 B18 B20 B2 B4">
    <cfRule type="cellIs" priority="20" dxfId="6" operator="equal" stopIfTrue="1">
      <formula>"QA"</formula>
    </cfRule>
    <cfRule type="cellIs" priority="21" dxfId="6" operator="equal" stopIfTrue="1">
      <formula>"DA"</formula>
    </cfRule>
  </conditionalFormatting>
  <conditionalFormatting sqref="E72 E70 E66:E68 E45 E47 E35 E43 E41 E33 E37:E39 E20 E18 E22:E24">
    <cfRule type="cellIs" priority="22" dxfId="5" operator="equal" stopIfTrue="1">
      <formula>"Bye"</formula>
    </cfRule>
  </conditionalFormatting>
  <conditionalFormatting sqref="I67 I71">
    <cfRule type="expression" priority="23" dxfId="7" stopIfTrue="1">
      <formula>$N$2="CU"</formula>
    </cfRule>
  </conditionalFormatting>
  <conditionalFormatting sqref="I34 I38 I42 I46 I19 I23">
    <cfRule type="expression" priority="24" dxfId="7" stopIfTrue="1">
      <formula>$N$27="CU"</formula>
    </cfRule>
  </conditionalFormatting>
  <dataValidations count="4">
    <dataValidation type="list" allowBlank="1" showInputMessage="1" sqref="H55 J57 J50 H52 L54">
      <formula1>#REF!</formula1>
    </dataValidation>
    <dataValidation type="list" allowBlank="1" showInputMessage="1" sqref="H71 J69">
      <formula1>$T$8:$T$11</formula1>
    </dataValidation>
    <dataValidation type="list" allowBlank="1" showInputMessage="1" sqref="J44 H19 J21 L40 H34 J36 H46 H42">
      <formula1>$T$33:$T$42</formula1>
    </dataValidation>
    <dataValidation type="list" allowBlank="1" showInputMessage="1" sqref="H3 H7 J5 L9">
      <formula1>#REF!</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T95"/>
  <sheetViews>
    <sheetView showGridLines="0" workbookViewId="0" topLeftCell="A1">
      <selection activeCell="A1" sqref="A1"/>
    </sheetView>
  </sheetViews>
  <sheetFormatPr defaultColWidth="9.00390625" defaultRowHeight="16.5"/>
  <cols>
    <col min="1" max="1" width="2.625" style="2" customWidth="1"/>
    <col min="2" max="3" width="2.75390625" style="2" customWidth="1"/>
    <col min="4" max="4" width="0.74609375" style="2" customWidth="1"/>
    <col min="5" max="5" width="6.625" style="2" customWidth="1"/>
    <col min="6" max="7" width="7.375" style="2" customWidth="1"/>
    <col min="8" max="8" width="4.625" style="2" customWidth="1"/>
    <col min="9" max="9" width="0.5" style="3" customWidth="1"/>
    <col min="10" max="10" width="7.50390625" style="141" customWidth="1"/>
    <col min="11" max="11" width="7.50390625" style="142" customWidth="1"/>
    <col min="12" max="12" width="7.50390625" style="141" customWidth="1"/>
    <col min="13" max="13" width="7.50390625" style="143" customWidth="1"/>
    <col min="14" max="14" width="7.50390625" style="141" customWidth="1"/>
    <col min="15" max="15" width="7.50390625" style="142" customWidth="1"/>
    <col min="16" max="16" width="9.75390625" style="141" customWidth="1"/>
    <col min="17" max="17" width="0.12890625" style="143" customWidth="1"/>
    <col min="18" max="18" width="9.00390625" style="2" customWidth="1"/>
    <col min="19" max="19" width="7.625" style="2" customWidth="1"/>
    <col min="20" max="20" width="7.75390625" style="2" hidden="1" customWidth="1"/>
    <col min="21" max="21" width="5.00390625" style="2" customWidth="1"/>
    <col min="22" max="16384" width="9.00390625" style="2" customWidth="1"/>
  </cols>
  <sheetData>
    <row r="1" ht="15.75" customHeight="1">
      <c r="A1" s="109" t="s">
        <v>587</v>
      </c>
    </row>
    <row r="2" spans="1:17" s="114" customFormat="1" ht="14.25" customHeight="1">
      <c r="A2" s="5" t="str">
        <f>'[1]Week SetUp'!$A$6</f>
        <v>99年宏凱盃</v>
      </c>
      <c r="I2" s="144"/>
      <c r="J2" s="145"/>
      <c r="K2" s="146"/>
      <c r="L2" s="145"/>
      <c r="M2" s="146"/>
      <c r="N2" s="146"/>
      <c r="O2" s="146"/>
      <c r="P2" s="147"/>
      <c r="Q2" s="148"/>
    </row>
    <row r="3" spans="1:17" s="118" customFormat="1" ht="14.25" customHeight="1">
      <c r="A3" s="14" t="str">
        <f>'[1]Week SetUp'!$A$8</f>
        <v>全國壯年網球排名錦標賽</v>
      </c>
      <c r="B3" s="149"/>
      <c r="F3" s="116"/>
      <c r="I3" s="150"/>
      <c r="J3" s="145"/>
      <c r="K3" s="151"/>
      <c r="L3" s="145"/>
      <c r="M3" s="151"/>
      <c r="N3" s="152"/>
      <c r="O3" s="151"/>
      <c r="P3" s="152"/>
      <c r="Q3" s="151"/>
    </row>
    <row r="4" spans="1:17" s="24" customFormat="1" ht="10.5" customHeight="1">
      <c r="A4" s="153" t="s">
        <v>130</v>
      </c>
      <c r="B4" s="153"/>
      <c r="C4" s="153"/>
      <c r="D4" s="153"/>
      <c r="E4" s="154"/>
      <c r="F4" s="153" t="s">
        <v>131</v>
      </c>
      <c r="G4" s="154"/>
      <c r="H4" s="153"/>
      <c r="I4" s="155"/>
      <c r="J4" s="19"/>
      <c r="K4" s="22"/>
      <c r="L4" s="156"/>
      <c r="M4" s="157"/>
      <c r="N4" s="158"/>
      <c r="O4" s="159"/>
      <c r="P4" s="160"/>
      <c r="Q4" s="161" t="s">
        <v>132</v>
      </c>
    </row>
    <row r="5" spans="1:17" s="32" customFormat="1" ht="11.25" customHeight="1" thickBot="1">
      <c r="A5" s="25" t="str">
        <f>'[1]Week SetUp'!$A$10</f>
        <v>2010/11/13-15</v>
      </c>
      <c r="B5" s="25"/>
      <c r="C5" s="25"/>
      <c r="D5" s="162"/>
      <c r="E5" s="162"/>
      <c r="F5" s="26" t="str">
        <f>'[1]Week SetUp'!$C$10</f>
        <v>台中市</v>
      </c>
      <c r="G5" s="163"/>
      <c r="H5" s="162"/>
      <c r="I5" s="164"/>
      <c r="J5" s="29"/>
      <c r="K5" s="28"/>
      <c r="L5" s="165"/>
      <c r="M5" s="166"/>
      <c r="N5" s="167"/>
      <c r="O5" s="166"/>
      <c r="P5" s="167"/>
      <c r="Q5" s="31" t="str">
        <f>'[1]Week SetUp'!$E$10</f>
        <v>王正松</v>
      </c>
    </row>
    <row r="6" spans="1:17" s="37" customFormat="1" ht="9.75">
      <c r="A6" s="168"/>
      <c r="B6" s="169" t="s">
        <v>100</v>
      </c>
      <c r="C6" s="170" t="s">
        <v>101</v>
      </c>
      <c r="D6" s="169"/>
      <c r="E6" s="171" t="s">
        <v>102</v>
      </c>
      <c r="F6" s="171"/>
      <c r="G6" s="154"/>
      <c r="H6" s="171"/>
      <c r="I6" s="172"/>
      <c r="J6" s="170" t="s">
        <v>133</v>
      </c>
      <c r="K6" s="173"/>
      <c r="L6" s="170" t="s">
        <v>103</v>
      </c>
      <c r="M6" s="173"/>
      <c r="N6" s="170" t="s">
        <v>104</v>
      </c>
      <c r="O6" s="173"/>
      <c r="P6" s="170" t="s">
        <v>105</v>
      </c>
      <c r="Q6" s="157"/>
    </row>
    <row r="7" spans="1:17" s="37" customFormat="1" ht="3.75" customHeight="1" thickBot="1">
      <c r="A7" s="174"/>
      <c r="B7" s="175"/>
      <c r="C7" s="40"/>
      <c r="D7" s="175"/>
      <c r="E7" s="176"/>
      <c r="F7" s="176"/>
      <c r="G7" s="177"/>
      <c r="H7" s="176"/>
      <c r="I7" s="178"/>
      <c r="J7" s="40"/>
      <c r="K7" s="179"/>
      <c r="L7" s="40"/>
      <c r="M7" s="179"/>
      <c r="N7" s="40"/>
      <c r="O7" s="179"/>
      <c r="P7" s="40"/>
      <c r="Q7" s="180"/>
    </row>
    <row r="8" spans="1:20" s="186" customFormat="1" ht="12.75" customHeight="1">
      <c r="A8" s="181">
        <v>1</v>
      </c>
      <c r="B8" s="46" t="s">
        <v>106</v>
      </c>
      <c r="C8" s="46">
        <f>IF($D8="","",VLOOKUP($D8,'[1]男雙 Prep'!$A$7:$V$23,21))</f>
        <v>2</v>
      </c>
      <c r="D8" s="47">
        <v>1</v>
      </c>
      <c r="E8" s="48" t="str">
        <f>UPPER(IF($D8="","",VLOOKUP($D8,'[1]男雙 Prep'!$A$7:$V$23,2)))</f>
        <v>吳仁智</v>
      </c>
      <c r="F8" s="46"/>
      <c r="G8" s="75"/>
      <c r="H8" s="46" t="str">
        <f>IF($D8="","",VLOOKUP($D8,'[1]男雙 Prep'!$A$7:$V$23,4))</f>
        <v>台中縣</v>
      </c>
      <c r="I8" s="182"/>
      <c r="J8" s="183"/>
      <c r="K8" s="184"/>
      <c r="L8" s="183"/>
      <c r="M8" s="185" t="s">
        <v>237</v>
      </c>
      <c r="N8" s="183"/>
      <c r="O8" s="184"/>
      <c r="P8" s="183"/>
      <c r="Q8" s="53"/>
      <c r="R8" s="185"/>
      <c r="T8" s="58" t="e">
        <f>#REF!</f>
        <v>#REF!</v>
      </c>
    </row>
    <row r="9" spans="1:20" s="186" customFormat="1" ht="12.75" customHeight="1">
      <c r="A9" s="181"/>
      <c r="B9" s="95"/>
      <c r="C9" s="95"/>
      <c r="D9" s="95"/>
      <c r="E9" s="48" t="str">
        <f>UPPER(IF($D8="","",VLOOKUP($D8,'[1]男雙 Prep'!$A$7:$V$23,7)))</f>
        <v>吳仁欽</v>
      </c>
      <c r="F9" s="46"/>
      <c r="G9" s="75"/>
      <c r="H9" s="46" t="str">
        <f>IF($D8="","",VLOOKUP($D8,'[1]男雙 Prep'!$A$7:$V$23,9))</f>
        <v>台中縣</v>
      </c>
      <c r="I9" s="187"/>
      <c r="J9" s="77">
        <f>IF(I9="a",E8,IF(I9="b",E10,""))</f>
      </c>
      <c r="K9" s="188"/>
      <c r="L9" s="183"/>
      <c r="M9" s="184"/>
      <c r="N9" s="183"/>
      <c r="O9" s="184"/>
      <c r="P9" s="183"/>
      <c r="Q9" s="53"/>
      <c r="R9" s="185"/>
      <c r="T9" s="64" t="e">
        <f>#REF!</f>
        <v>#REF!</v>
      </c>
    </row>
    <row r="10" spans="1:20" s="186" customFormat="1" ht="12.75" customHeight="1">
      <c r="A10" s="181"/>
      <c r="B10" s="95"/>
      <c r="C10" s="95"/>
      <c r="D10" s="95"/>
      <c r="E10" s="140"/>
      <c r="F10" s="280"/>
      <c r="G10" s="280"/>
      <c r="H10" s="77"/>
      <c r="I10" s="189"/>
      <c r="J10" s="190">
        <f>UPPER(IF(OR(I11="a",I11="as"),E8,IF(OR(I11="b",I11="bs"),E12,)))</f>
      </c>
      <c r="K10" s="191"/>
      <c r="L10" s="183"/>
      <c r="M10" s="184"/>
      <c r="N10" s="183"/>
      <c r="O10" s="184"/>
      <c r="P10" s="183"/>
      <c r="Q10" s="53"/>
      <c r="R10" s="185"/>
      <c r="T10" s="64" t="e">
        <f>#REF!</f>
        <v>#REF!</v>
      </c>
    </row>
    <row r="11" spans="1:20" s="186" customFormat="1" ht="12.75" customHeight="1">
      <c r="A11" s="181"/>
      <c r="B11" s="59"/>
      <c r="C11" s="59"/>
      <c r="D11" s="59"/>
      <c r="E11" s="192"/>
      <c r="F11" s="282"/>
      <c r="G11" s="282"/>
      <c r="H11" s="61" t="s">
        <v>13</v>
      </c>
      <c r="I11" s="193"/>
      <c r="J11" s="194">
        <f>UPPER(IF(OR(I11="a",I11="as"),E9,IF(OR(I11="b",I11="bs"),E13,)))</f>
      </c>
      <c r="K11" s="195"/>
      <c r="L11" s="77"/>
      <c r="M11" s="188"/>
      <c r="N11" s="183"/>
      <c r="O11" s="184"/>
      <c r="P11" s="183"/>
      <c r="Q11" s="53"/>
      <c r="R11" s="185"/>
      <c r="T11" s="64" t="e">
        <f>#REF!</f>
        <v>#REF!</v>
      </c>
    </row>
    <row r="12" spans="1:20" s="186" customFormat="1" ht="12.75" customHeight="1">
      <c r="A12" s="181">
        <v>2</v>
      </c>
      <c r="B12" s="46">
        <f>IF($D12="","",VLOOKUP($D12,'[1]男雙 Prep'!$A$7:$V$23,20))</f>
      </c>
      <c r="C12" s="46">
        <f>IF($D12="","",VLOOKUP($D12,'[1]男雙 Prep'!$A$7:$V$23,21))</f>
      </c>
      <c r="D12" s="47"/>
      <c r="E12" s="48" t="s">
        <v>134</v>
      </c>
      <c r="F12" s="46"/>
      <c r="G12" s="75"/>
      <c r="H12" s="46">
        <f>IF($D12="","",VLOOKUP($D12,'[1]男雙 Prep'!$A$7:$V$23,4))</f>
      </c>
      <c r="I12" s="196"/>
      <c r="J12" s="77"/>
      <c r="K12" s="197"/>
      <c r="L12" s="98"/>
      <c r="M12" s="191"/>
      <c r="N12" s="183"/>
      <c r="O12" s="184"/>
      <c r="P12" s="183"/>
      <c r="Q12" s="53"/>
      <c r="R12" s="185"/>
      <c r="T12" s="64" t="e">
        <f>#REF!</f>
        <v>#REF!</v>
      </c>
    </row>
    <row r="13" spans="1:20" s="186" customFormat="1" ht="12.75" customHeight="1">
      <c r="A13" s="181"/>
      <c r="B13" s="95"/>
      <c r="C13" s="95"/>
      <c r="D13" s="95"/>
      <c r="E13" s="48" t="s">
        <v>134</v>
      </c>
      <c r="F13" s="46"/>
      <c r="G13" s="75"/>
      <c r="H13" s="46">
        <f>IF($D12="","",VLOOKUP($D12,'[1]男雙 Prep'!$A$7:$V$23,9))</f>
      </c>
      <c r="I13" s="187"/>
      <c r="J13" s="77"/>
      <c r="K13" s="197"/>
      <c r="L13" s="198"/>
      <c r="M13" s="199"/>
      <c r="N13" s="183"/>
      <c r="O13" s="184"/>
      <c r="P13" s="183"/>
      <c r="Q13" s="53"/>
      <c r="R13" s="185"/>
      <c r="T13" s="64" t="e">
        <f>#REF!</f>
        <v>#REF!</v>
      </c>
    </row>
    <row r="14" spans="1:20" s="186" customFormat="1" ht="6.75" customHeight="1">
      <c r="A14" s="181"/>
      <c r="B14" s="95"/>
      <c r="C14" s="95"/>
      <c r="D14" s="200"/>
      <c r="E14" s="140"/>
      <c r="F14" s="77"/>
      <c r="G14" s="76"/>
      <c r="H14" s="77"/>
      <c r="I14" s="201"/>
      <c r="J14" s="282" t="s">
        <v>450</v>
      </c>
      <c r="K14" s="283"/>
      <c r="L14" s="231">
        <f>UPPER(IF(OR(K15="a",K15="as"),J10,IF(OR(K15="b",K15="bs"),J18,)))</f>
      </c>
      <c r="M14" s="188"/>
      <c r="N14" s="183"/>
      <c r="O14" s="184"/>
      <c r="P14" s="183"/>
      <c r="Q14" s="53"/>
      <c r="R14" s="185"/>
      <c r="T14" s="64" t="e">
        <f>#REF!</f>
        <v>#REF!</v>
      </c>
    </row>
    <row r="15" spans="1:20" s="186" customFormat="1" ht="6.75" customHeight="1">
      <c r="A15" s="181"/>
      <c r="B15" s="59"/>
      <c r="C15" s="59"/>
      <c r="D15" s="69"/>
      <c r="E15" s="192"/>
      <c r="F15" s="183"/>
      <c r="G15" s="203"/>
      <c r="H15" s="183"/>
      <c r="I15" s="204"/>
      <c r="J15" s="282"/>
      <c r="K15" s="283"/>
      <c r="L15" s="194">
        <f>UPPER(IF(OR(K15="a",K15="as"),J11,IF(OR(K15="b",K15="bs"),J19,)))</f>
      </c>
      <c r="M15" s="195"/>
      <c r="N15" s="77"/>
      <c r="O15" s="188"/>
      <c r="P15" s="183"/>
      <c r="Q15" s="53"/>
      <c r="R15" s="185"/>
      <c r="T15" s="64" t="e">
        <f>#REF!</f>
        <v>#REF!</v>
      </c>
    </row>
    <row r="16" spans="1:20" s="186" customFormat="1" ht="12.75" customHeight="1">
      <c r="A16" s="181">
        <v>3</v>
      </c>
      <c r="B16" s="46"/>
      <c r="C16" s="46"/>
      <c r="D16" s="47">
        <v>9</v>
      </c>
      <c r="E16" s="48" t="str">
        <f>UPPER(IF($D16="","",VLOOKUP($D16,'[1]男雙 Prep'!$A$7:$V$23,2)))</f>
        <v>葉家宏</v>
      </c>
      <c r="F16" s="46"/>
      <c r="G16" s="75"/>
      <c r="H16" s="46" t="str">
        <f>IF($D16="","",VLOOKUP($D16,'[1]男雙 Prep'!$A$7:$V$23,4))</f>
        <v>台北市</v>
      </c>
      <c r="I16" s="182"/>
      <c r="J16" s="282"/>
      <c r="K16" s="283"/>
      <c r="L16" s="183"/>
      <c r="M16" s="197"/>
      <c r="N16" s="98"/>
      <c r="O16" s="188"/>
      <c r="P16" s="183"/>
      <c r="Q16" s="53"/>
      <c r="R16" s="185"/>
      <c r="T16" s="64" t="e">
        <f>#REF!</f>
        <v>#REF!</v>
      </c>
    </row>
    <row r="17" spans="1:20" s="186" customFormat="1" ht="12.75" customHeight="1" thickBot="1">
      <c r="A17" s="181"/>
      <c r="B17" s="95"/>
      <c r="C17" s="95"/>
      <c r="D17" s="95"/>
      <c r="E17" s="48" t="str">
        <f>UPPER(IF($D16="","",VLOOKUP($D16,'[1]男雙 Prep'!$A$7:$V$23,7)))</f>
        <v>廖遠志</v>
      </c>
      <c r="F17" s="46"/>
      <c r="G17" s="75"/>
      <c r="H17" s="46" t="str">
        <f>IF($D16="","",VLOOKUP($D16,'[1]男雙 Prep'!$A$7:$V$23,9))</f>
        <v>台中市</v>
      </c>
      <c r="I17" s="187"/>
      <c r="J17" s="77">
        <f>IF(I17="a",E16,IF(I17="b",E18,""))</f>
      </c>
      <c r="K17" s="197"/>
      <c r="L17" s="183"/>
      <c r="M17" s="197"/>
      <c r="N17" s="77"/>
      <c r="O17" s="188"/>
      <c r="P17" s="183"/>
      <c r="Q17" s="53"/>
      <c r="R17" s="185"/>
      <c r="T17" s="84" t="e">
        <f>#REF!</f>
        <v>#REF!</v>
      </c>
    </row>
    <row r="18" spans="1:18" s="186" customFormat="1" ht="12.75" customHeight="1">
      <c r="A18" s="181"/>
      <c r="B18" s="95"/>
      <c r="C18" s="95"/>
      <c r="D18" s="200"/>
      <c r="E18" s="140"/>
      <c r="F18" s="280" t="s">
        <v>446</v>
      </c>
      <c r="G18" s="280"/>
      <c r="H18" s="77"/>
      <c r="I18" s="189"/>
      <c r="J18" s="190">
        <f>UPPER(IF(OR(I19="a",I19="as"),E16,IF(OR(I19="b",I19="bs"),E20,)))</f>
      </c>
      <c r="K18" s="205"/>
      <c r="L18" s="183"/>
      <c r="M18" s="197"/>
      <c r="N18" s="77"/>
      <c r="O18" s="188"/>
      <c r="P18" s="183"/>
      <c r="Q18" s="53"/>
      <c r="R18" s="185"/>
    </row>
    <row r="19" spans="1:18" s="186" customFormat="1" ht="12.75" customHeight="1">
      <c r="A19" s="181"/>
      <c r="B19" s="59"/>
      <c r="C19" s="59"/>
      <c r="D19" s="69"/>
      <c r="E19" s="192"/>
      <c r="F19" s="282"/>
      <c r="G19" s="282"/>
      <c r="H19" s="61" t="s">
        <v>13</v>
      </c>
      <c r="I19" s="193"/>
      <c r="J19" s="194">
        <f>UPPER(IF(OR(I19="a",I19="as"),E17,IF(OR(I19="b",I19="bs"),E21,)))</f>
      </c>
      <c r="K19" s="206"/>
      <c r="L19" s="77"/>
      <c r="M19" s="197"/>
      <c r="N19" s="77"/>
      <c r="O19" s="188"/>
      <c r="P19" s="183"/>
      <c r="Q19" s="53"/>
      <c r="R19" s="185"/>
    </row>
    <row r="20" spans="1:18" s="186" customFormat="1" ht="12.75" customHeight="1">
      <c r="A20" s="181">
        <v>4</v>
      </c>
      <c r="B20" s="46"/>
      <c r="C20" s="46"/>
      <c r="D20" s="47">
        <v>11</v>
      </c>
      <c r="E20" s="48" t="str">
        <f>UPPER(IF($D20="","",VLOOKUP($D20,'[1]男雙 Prep'!$A$7:$V$23,2)))</f>
        <v>曾國慶</v>
      </c>
      <c r="F20" s="46"/>
      <c r="G20" s="75"/>
      <c r="H20" s="46" t="str">
        <f>IF($D20="","",VLOOKUP($D20,'[1]男雙 Prep'!$A$7:$V$23,4))</f>
        <v>台中市</v>
      </c>
      <c r="I20" s="196"/>
      <c r="J20" s="77"/>
      <c r="K20" s="188"/>
      <c r="L20" s="98"/>
      <c r="M20" s="205"/>
      <c r="N20" s="77"/>
      <c r="O20" s="188"/>
      <c r="P20" s="183"/>
      <c r="Q20" s="53"/>
      <c r="R20" s="185"/>
    </row>
    <row r="21" spans="1:18" s="186" customFormat="1" ht="12.75" customHeight="1">
      <c r="A21" s="181"/>
      <c r="B21" s="95"/>
      <c r="C21" s="95"/>
      <c r="D21" s="95"/>
      <c r="E21" s="48" t="str">
        <f>UPPER(IF($D20="","",VLOOKUP($D20,'[1]男雙 Prep'!$A$7:$V$23,7)))</f>
        <v>林威仰</v>
      </c>
      <c r="F21" s="46"/>
      <c r="G21" s="75"/>
      <c r="H21" s="46" t="str">
        <f>IF($D20="","",VLOOKUP($D20,'[1]男雙 Prep'!$A$7:$V$23,9))</f>
        <v>台中市</v>
      </c>
      <c r="I21" s="187"/>
      <c r="J21" s="77"/>
      <c r="K21" s="188"/>
      <c r="L21" s="198"/>
      <c r="M21" s="207"/>
      <c r="N21" s="77"/>
      <c r="O21" s="188"/>
      <c r="P21" s="183"/>
      <c r="Q21" s="53"/>
      <c r="R21" s="185"/>
    </row>
    <row r="22" spans="1:18" s="186" customFormat="1" ht="6.75" customHeight="1">
      <c r="A22" s="181"/>
      <c r="B22" s="95"/>
      <c r="C22" s="95"/>
      <c r="D22" s="95"/>
      <c r="E22" s="140"/>
      <c r="F22" s="77"/>
      <c r="G22" s="76"/>
      <c r="H22" s="77"/>
      <c r="I22" s="201"/>
      <c r="J22" s="183"/>
      <c r="K22" s="184"/>
      <c r="L22" s="282" t="s">
        <v>454</v>
      </c>
      <c r="M22" s="283"/>
      <c r="N22" s="190">
        <f>UPPER(IF(OR(M23="a",M23="as"),L14,IF(OR(M23="b",M23="bs"),L30,)))</f>
      </c>
      <c r="O22" s="188"/>
      <c r="P22" s="183"/>
      <c r="Q22" s="53"/>
      <c r="R22" s="185"/>
    </row>
    <row r="23" spans="1:18" s="186" customFormat="1" ht="6.75" customHeight="1">
      <c r="A23" s="181"/>
      <c r="B23" s="59"/>
      <c r="C23" s="59"/>
      <c r="D23" s="59"/>
      <c r="E23" s="192"/>
      <c r="F23" s="183"/>
      <c r="G23" s="203"/>
      <c r="H23" s="183"/>
      <c r="I23" s="204"/>
      <c r="J23" s="183"/>
      <c r="K23" s="184"/>
      <c r="L23" s="282"/>
      <c r="M23" s="283"/>
      <c r="N23" s="194">
        <f>UPPER(IF(OR(M23="a",M23="as"),L15,IF(OR(M23="b",M23="bs"),L31,)))</f>
      </c>
      <c r="O23" s="195"/>
      <c r="P23" s="77"/>
      <c r="Q23" s="123"/>
      <c r="R23" s="185"/>
    </row>
    <row r="24" spans="1:18" s="186" customFormat="1" ht="12.75" customHeight="1">
      <c r="A24" s="181">
        <v>5</v>
      </c>
      <c r="B24" s="46" t="s">
        <v>38</v>
      </c>
      <c r="C24" s="46">
        <f>IF($D24="","",VLOOKUP($D24,'[1]男雙 Prep'!$A$7:$V$23,21))</f>
        <v>20</v>
      </c>
      <c r="D24" s="47">
        <v>3</v>
      </c>
      <c r="E24" s="48" t="str">
        <f>UPPER(IF($D24="","",VLOOKUP($D24,'[1]男雙 Prep'!$A$7:$V$23,2)))</f>
        <v>謝憲宜</v>
      </c>
      <c r="F24" s="46"/>
      <c r="G24" s="75"/>
      <c r="H24" s="46" t="str">
        <f>IF($D24="","",VLOOKUP($D24,'[1]男雙 Prep'!$A$7:$V$23,4))</f>
        <v>雲林縣</v>
      </c>
      <c r="I24" s="182"/>
      <c r="J24" s="183"/>
      <c r="K24" s="184"/>
      <c r="L24" s="282"/>
      <c r="M24" s="283"/>
      <c r="N24" s="183"/>
      <c r="O24" s="197"/>
      <c r="P24" s="183"/>
      <c r="Q24" s="123"/>
      <c r="R24" s="185"/>
    </row>
    <row r="25" spans="1:18" s="186" customFormat="1" ht="12.75" customHeight="1">
      <c r="A25" s="181"/>
      <c r="B25" s="95"/>
      <c r="C25" s="95"/>
      <c r="D25" s="95"/>
      <c r="E25" s="48" t="str">
        <f>UPPER(IF($D24="","",VLOOKUP($D24,'[1]男雙 Prep'!$A$7:$V$23,7)))</f>
        <v>韓文喆</v>
      </c>
      <c r="F25" s="46"/>
      <c r="G25" s="75"/>
      <c r="H25" s="46" t="str">
        <f>IF($D24="","",VLOOKUP($D24,'[1]男雙 Prep'!$A$7:$V$23,9))</f>
        <v>雲林縣</v>
      </c>
      <c r="I25" s="187"/>
      <c r="J25" s="77">
        <f>IF(I25="a",E24,IF(I25="b",E26,""))</f>
      </c>
      <c r="K25" s="188"/>
      <c r="L25" s="183"/>
      <c r="M25" s="197"/>
      <c r="N25" s="183"/>
      <c r="O25" s="197"/>
      <c r="P25" s="183"/>
      <c r="Q25" s="123"/>
      <c r="R25" s="185"/>
    </row>
    <row r="26" spans="1:18" s="186" customFormat="1" ht="12.75" customHeight="1">
      <c r="A26" s="181"/>
      <c r="B26" s="95"/>
      <c r="C26" s="95"/>
      <c r="D26" s="95"/>
      <c r="E26" s="140"/>
      <c r="F26" s="280"/>
      <c r="G26" s="280"/>
      <c r="H26" s="77"/>
      <c r="I26" s="189"/>
      <c r="J26" s="190">
        <f>UPPER(IF(OR(I27="a",I27="as"),E24,IF(OR(I27="b",I27="bs"),E28,)))</f>
      </c>
      <c r="K26" s="191"/>
      <c r="L26" s="183"/>
      <c r="M26" s="197"/>
      <c r="N26" s="183"/>
      <c r="O26" s="197"/>
      <c r="P26" s="183"/>
      <c r="Q26" s="123"/>
      <c r="R26" s="185"/>
    </row>
    <row r="27" spans="1:18" s="186" customFormat="1" ht="12.75" customHeight="1">
      <c r="A27" s="181"/>
      <c r="B27" s="59"/>
      <c r="C27" s="59"/>
      <c r="D27" s="59"/>
      <c r="E27" s="192"/>
      <c r="F27" s="282"/>
      <c r="G27" s="282"/>
      <c r="H27" s="61" t="s">
        <v>13</v>
      </c>
      <c r="I27" s="193"/>
      <c r="J27" s="194">
        <f>UPPER(IF(OR(I27="a",I27="as"),E25,IF(OR(I27="b",I27="bs"),E29,)))</f>
      </c>
      <c r="K27" s="195"/>
      <c r="L27" s="77"/>
      <c r="M27" s="197"/>
      <c r="N27" s="183"/>
      <c r="O27" s="197"/>
      <c r="P27" s="183"/>
      <c r="Q27" s="123"/>
      <c r="R27" s="185"/>
    </row>
    <row r="28" spans="1:18" s="186" customFormat="1" ht="12.75" customHeight="1">
      <c r="A28" s="181">
        <v>6</v>
      </c>
      <c r="B28" s="46">
        <f>IF($D28="","",VLOOKUP($D28,'[1]男雙 Prep'!$A$7:$V$23,20))</f>
      </c>
      <c r="C28" s="46">
        <f>IF($D28="","",VLOOKUP($D28,'[1]男雙 Prep'!$A$7:$V$23,21))</f>
      </c>
      <c r="D28" s="47"/>
      <c r="E28" s="48" t="s">
        <v>134</v>
      </c>
      <c r="F28" s="46">
        <f>IF($D28="","",VLOOKUP($D28,'[1]男雙 Prep'!$A$7:$V$23,3))</f>
      </c>
      <c r="G28" s="75"/>
      <c r="H28" s="46">
        <f>IF($D28="","",VLOOKUP($D28,'[1]男雙 Prep'!$A$7:$V$23,4))</f>
      </c>
      <c r="I28" s="196"/>
      <c r="J28" s="77"/>
      <c r="K28" s="197"/>
      <c r="L28" s="98"/>
      <c r="M28" s="205"/>
      <c r="N28" s="183"/>
      <c r="O28" s="197"/>
      <c r="P28" s="183"/>
      <c r="Q28" s="123"/>
      <c r="R28" s="185"/>
    </row>
    <row r="29" spans="1:18" s="186" customFormat="1" ht="12.75" customHeight="1">
      <c r="A29" s="181"/>
      <c r="B29" s="95"/>
      <c r="C29" s="95"/>
      <c r="D29" s="95"/>
      <c r="E29" s="48" t="s">
        <v>134</v>
      </c>
      <c r="F29" s="46">
        <f>IF($D28="","",VLOOKUP($D28,'[1]男雙 Prep'!$A$7:$V$23,8))</f>
      </c>
      <c r="G29" s="75"/>
      <c r="H29" s="46">
        <f>IF($D28="","",VLOOKUP($D28,'[1]男雙 Prep'!$A$7:$V$23,9))</f>
      </c>
      <c r="I29" s="187"/>
      <c r="J29" s="77"/>
      <c r="K29" s="197"/>
      <c r="L29" s="198"/>
      <c r="M29" s="207"/>
      <c r="N29" s="183"/>
      <c r="O29" s="197"/>
      <c r="P29" s="183"/>
      <c r="Q29" s="123"/>
      <c r="R29" s="185"/>
    </row>
    <row r="30" spans="1:18" s="186" customFormat="1" ht="6.75" customHeight="1">
      <c r="A30" s="181"/>
      <c r="B30" s="95"/>
      <c r="C30" s="95"/>
      <c r="D30" s="200"/>
      <c r="E30" s="140"/>
      <c r="F30" s="77"/>
      <c r="G30" s="76"/>
      <c r="H30" s="77"/>
      <c r="I30" s="201"/>
      <c r="J30" s="282" t="s">
        <v>451</v>
      </c>
      <c r="K30" s="283"/>
      <c r="L30" s="190">
        <f>UPPER(IF(OR(K31="a",K31="as"),J26,IF(OR(K31="b",K31="bs"),J34,)))</f>
      </c>
      <c r="M30" s="197"/>
      <c r="N30" s="183"/>
      <c r="O30" s="197"/>
      <c r="P30" s="183"/>
      <c r="Q30" s="123"/>
      <c r="R30" s="185"/>
    </row>
    <row r="31" spans="1:18" s="186" customFormat="1" ht="6.75" customHeight="1">
      <c r="A31" s="181"/>
      <c r="B31" s="59"/>
      <c r="C31" s="59"/>
      <c r="D31" s="69"/>
      <c r="E31" s="192"/>
      <c r="F31" s="183"/>
      <c r="G31" s="203"/>
      <c r="H31" s="183"/>
      <c r="I31" s="204"/>
      <c r="J31" s="282"/>
      <c r="K31" s="283"/>
      <c r="L31" s="194">
        <f>UPPER(IF(OR(K31="a",K31="as"),J27,IF(OR(K31="b",K31="bs"),J35,)))</f>
      </c>
      <c r="M31" s="206"/>
      <c r="N31" s="77"/>
      <c r="O31" s="197"/>
      <c r="P31" s="183"/>
      <c r="Q31" s="123"/>
      <c r="R31" s="185"/>
    </row>
    <row r="32" spans="1:18" s="186" customFormat="1" ht="12.75" customHeight="1">
      <c r="A32" s="181">
        <v>7</v>
      </c>
      <c r="B32" s="46"/>
      <c r="C32" s="46"/>
      <c r="D32" s="47">
        <v>7</v>
      </c>
      <c r="E32" s="48" t="str">
        <f>UPPER(IF($D32="","",VLOOKUP($D32,'[1]男雙 Prep'!$A$7:$V$23,2)))</f>
        <v>白文華</v>
      </c>
      <c r="F32" s="46"/>
      <c r="G32" s="75"/>
      <c r="H32" s="46" t="str">
        <f>IF($D32="","",VLOOKUP($D32,'[1]男雙 Prep'!$A$7:$V$23,4))</f>
        <v>台中市</v>
      </c>
      <c r="I32" s="182"/>
      <c r="J32" s="282"/>
      <c r="K32" s="283"/>
      <c r="L32" s="183"/>
      <c r="M32" s="208"/>
      <c r="N32" s="98"/>
      <c r="O32" s="197"/>
      <c r="P32" s="183"/>
      <c r="Q32" s="123"/>
      <c r="R32" s="185"/>
    </row>
    <row r="33" spans="1:18" s="186" customFormat="1" ht="12.75" customHeight="1">
      <c r="A33" s="181"/>
      <c r="B33" s="95"/>
      <c r="C33" s="95"/>
      <c r="D33" s="95"/>
      <c r="E33" s="48" t="str">
        <f>UPPER(IF($D32="","",VLOOKUP($D32,'[1]男雙 Prep'!$A$7:$V$23,7)))</f>
        <v>邱盛傳</v>
      </c>
      <c r="F33" s="46"/>
      <c r="G33" s="75"/>
      <c r="H33" s="46" t="str">
        <f>IF($D32="","",VLOOKUP($D32,'[1]男雙 Prep'!$A$7:$V$23,9))</f>
        <v>台中市</v>
      </c>
      <c r="I33" s="187"/>
      <c r="J33" s="77">
        <f>IF(I33="a",E32,IF(I33="b",E34,""))</f>
      </c>
      <c r="K33" s="197"/>
      <c r="L33" s="183"/>
      <c r="M33" s="188"/>
      <c r="N33" s="77"/>
      <c r="O33" s="197"/>
      <c r="P33" s="183"/>
      <c r="Q33" s="123"/>
      <c r="R33" s="185"/>
    </row>
    <row r="34" spans="1:18" s="186" customFormat="1" ht="12.75" customHeight="1">
      <c r="A34" s="181"/>
      <c r="B34" s="95"/>
      <c r="C34" s="95"/>
      <c r="D34" s="200"/>
      <c r="E34" s="140"/>
      <c r="F34" s="280" t="s">
        <v>447</v>
      </c>
      <c r="G34" s="280"/>
      <c r="H34" s="77"/>
      <c r="I34" s="189"/>
      <c r="J34" s="190">
        <f>UPPER(IF(OR(I35="a",I35="as"),E32,IF(OR(I35="b",I35="bs"),E36,)))</f>
      </c>
      <c r="K34" s="205"/>
      <c r="L34" s="183"/>
      <c r="M34" s="188"/>
      <c r="N34" s="77"/>
      <c r="O34" s="197"/>
      <c r="P34" s="183"/>
      <c r="Q34" s="123"/>
      <c r="R34" s="185"/>
    </row>
    <row r="35" spans="1:18" s="186" customFormat="1" ht="12.75" customHeight="1">
      <c r="A35" s="181"/>
      <c r="B35" s="59"/>
      <c r="C35" s="59"/>
      <c r="D35" s="69"/>
      <c r="E35" s="192"/>
      <c r="F35" s="282"/>
      <c r="G35" s="282"/>
      <c r="H35" s="61" t="s">
        <v>13</v>
      </c>
      <c r="I35" s="193"/>
      <c r="J35" s="194">
        <f>UPPER(IF(OR(I35="a",I35="as"),E33,IF(OR(I35="b",I35="bs"),E37,)))</f>
      </c>
      <c r="K35" s="206"/>
      <c r="L35" s="77"/>
      <c r="M35" s="188"/>
      <c r="N35" s="77"/>
      <c r="O35" s="197"/>
      <c r="P35" s="183"/>
      <c r="Q35" s="123"/>
      <c r="R35" s="185"/>
    </row>
    <row r="36" spans="1:18" s="186" customFormat="1" ht="12.75" customHeight="1">
      <c r="A36" s="181">
        <v>8</v>
      </c>
      <c r="B36" s="46"/>
      <c r="C36" s="46"/>
      <c r="D36" s="47">
        <v>12</v>
      </c>
      <c r="E36" s="48" t="str">
        <f>UPPER(IF($D36="","",VLOOKUP($D36,'[1]男雙 Prep'!$A$7:$V$23,2)))</f>
        <v>張碧峰</v>
      </c>
      <c r="F36" s="46"/>
      <c r="G36" s="75"/>
      <c r="H36" s="46" t="str">
        <f>IF($D36="","",VLOOKUP($D36,'[1]男雙 Prep'!$A$7:$V$23,4))</f>
        <v>台中市</v>
      </c>
      <c r="I36" s="196"/>
      <c r="J36" s="77"/>
      <c r="K36" s="188"/>
      <c r="L36" s="98"/>
      <c r="M36" s="191"/>
      <c r="N36" s="77"/>
      <c r="O36" s="197"/>
      <c r="P36" s="183"/>
      <c r="Q36" s="123"/>
      <c r="R36" s="185"/>
    </row>
    <row r="37" spans="1:18" s="186" customFormat="1" ht="12.75" customHeight="1">
      <c r="A37" s="181"/>
      <c r="B37" s="95"/>
      <c r="C37" s="95"/>
      <c r="D37" s="95"/>
      <c r="E37" s="48" t="str">
        <f>UPPER(IF($D36="","",VLOOKUP($D36,'[1]男雙 Prep'!$A$7:$V$23,7)))</f>
        <v>蕭國偉</v>
      </c>
      <c r="F37" s="46"/>
      <c r="G37" s="75"/>
      <c r="H37" s="46" t="str">
        <f>IF($D36="","",VLOOKUP($D36,'[1]男雙 Prep'!$A$7:$V$23,9))</f>
        <v>台中市</v>
      </c>
      <c r="I37" s="187"/>
      <c r="J37" s="77"/>
      <c r="K37" s="188"/>
      <c r="L37" s="198"/>
      <c r="M37" s="199"/>
      <c r="N37" s="77"/>
      <c r="O37" s="197"/>
      <c r="P37" s="183"/>
      <c r="Q37" s="123"/>
      <c r="R37" s="185"/>
    </row>
    <row r="38" spans="1:18" s="186" customFormat="1" ht="12.75" customHeight="1">
      <c r="A38" s="181"/>
      <c r="B38" s="95"/>
      <c r="C38" s="95"/>
      <c r="D38" s="200"/>
      <c r="E38" s="140"/>
      <c r="F38" s="77"/>
      <c r="G38" s="76"/>
      <c r="H38" s="77"/>
      <c r="I38" s="201"/>
      <c r="J38" s="183"/>
      <c r="K38" s="184"/>
      <c r="L38" s="77"/>
      <c r="M38" s="188"/>
      <c r="N38" s="188"/>
      <c r="O38" s="202"/>
      <c r="P38" s="190">
        <f>UPPER(IF(OR(O39="a",O39="as"),N22,IF(OR(O39="b",O39="bs"),N54,)))</f>
      </c>
      <c r="Q38" s="209"/>
      <c r="R38" s="185"/>
    </row>
    <row r="39" spans="1:18" s="186" customFormat="1" ht="12.75" customHeight="1">
      <c r="A39" s="181"/>
      <c r="B39" s="59"/>
      <c r="C39" s="59"/>
      <c r="D39" s="69"/>
      <c r="E39" s="192"/>
      <c r="F39" s="183"/>
      <c r="G39" s="203"/>
      <c r="H39" s="183"/>
      <c r="I39" s="204"/>
      <c r="J39" s="183"/>
      <c r="K39" s="184"/>
      <c r="L39" s="77"/>
      <c r="M39" s="188"/>
      <c r="N39" s="282" t="s">
        <v>456</v>
      </c>
      <c r="O39" s="283"/>
      <c r="P39" s="194">
        <f>UPPER(IF(OR(O39="a",O39="as"),N23,IF(OR(O39="b",O39="bs"),N55,)))</f>
      </c>
      <c r="Q39" s="210"/>
      <c r="R39" s="185"/>
    </row>
    <row r="40" spans="1:18" s="186" customFormat="1" ht="12.75" customHeight="1">
      <c r="A40" s="181">
        <v>9</v>
      </c>
      <c r="B40" s="46"/>
      <c r="C40" s="46"/>
      <c r="D40" s="47">
        <v>6</v>
      </c>
      <c r="E40" s="48" t="str">
        <f>UPPER(IF($D40="","",VLOOKUP($D40,'[1]男雙 Prep'!$A$7:$V$23,2)))</f>
        <v>劉永慶</v>
      </c>
      <c r="F40" s="46"/>
      <c r="G40" s="75"/>
      <c r="H40" s="46" t="str">
        <f>IF($D40="","",VLOOKUP($D40,'[1]男雙 Prep'!$A$7:$V$23,4))</f>
        <v>台中市</v>
      </c>
      <c r="I40" s="182"/>
      <c r="J40" s="183"/>
      <c r="K40" s="184"/>
      <c r="L40" s="183"/>
      <c r="M40" s="184"/>
      <c r="N40" s="282"/>
      <c r="O40" s="283"/>
      <c r="P40" s="98"/>
      <c r="Q40" s="123"/>
      <c r="R40" s="185"/>
    </row>
    <row r="41" spans="1:18" s="186" customFormat="1" ht="12.75" customHeight="1">
      <c r="A41" s="181"/>
      <c r="B41" s="95"/>
      <c r="C41" s="95"/>
      <c r="D41" s="95"/>
      <c r="E41" s="48" t="str">
        <f>UPPER(IF($D40="","",VLOOKUP($D40,'[1]男雙 Prep'!$A$7:$V$23,7)))</f>
        <v>曾彥杰</v>
      </c>
      <c r="F41" s="46"/>
      <c r="G41" s="75"/>
      <c r="H41" s="46" t="str">
        <f>IF($D40="","",VLOOKUP($D40,'[1]男雙 Prep'!$A$7:$V$23,9))</f>
        <v>台中市</v>
      </c>
      <c r="I41" s="187"/>
      <c r="J41" s="77">
        <f>IF(I41="a",E40,IF(I41="b",E42,""))</f>
      </c>
      <c r="K41" s="188"/>
      <c r="L41" s="183"/>
      <c r="M41" s="184"/>
      <c r="N41" s="183"/>
      <c r="O41" s="197"/>
      <c r="P41" s="198"/>
      <c r="Q41" s="211"/>
      <c r="R41" s="185"/>
    </row>
    <row r="42" spans="1:18" s="186" customFormat="1" ht="12.75" customHeight="1">
      <c r="A42" s="181"/>
      <c r="B42" s="95"/>
      <c r="C42" s="95"/>
      <c r="D42" s="200"/>
      <c r="E42" s="140"/>
      <c r="F42" s="280" t="s">
        <v>448</v>
      </c>
      <c r="G42" s="280"/>
      <c r="H42" s="77"/>
      <c r="I42" s="189"/>
      <c r="J42" s="190">
        <f>UPPER(IF(OR(I43="a",I43="as"),E40,IF(OR(I43="b",I43="bs"),E44,)))</f>
      </c>
      <c r="K42" s="191"/>
      <c r="L42" s="183"/>
      <c r="M42" s="184"/>
      <c r="N42" s="183"/>
      <c r="O42" s="197"/>
      <c r="P42" s="183"/>
      <c r="Q42" s="123"/>
      <c r="R42" s="185"/>
    </row>
    <row r="43" spans="1:18" s="186" customFormat="1" ht="12.75" customHeight="1">
      <c r="A43" s="181"/>
      <c r="B43" s="59"/>
      <c r="C43" s="59"/>
      <c r="D43" s="69"/>
      <c r="E43" s="192"/>
      <c r="F43" s="282"/>
      <c r="G43" s="282"/>
      <c r="H43" s="61" t="s">
        <v>13</v>
      </c>
      <c r="I43" s="193"/>
      <c r="J43" s="194">
        <f>UPPER(IF(OR(I43="a",I43="as"),E41,IF(OR(I43="b",I43="bs"),E45,)))</f>
      </c>
      <c r="K43" s="195"/>
      <c r="L43" s="77"/>
      <c r="M43" s="188"/>
      <c r="N43" s="183"/>
      <c r="O43" s="197"/>
      <c r="P43" s="183"/>
      <c r="Q43" s="123"/>
      <c r="R43" s="185"/>
    </row>
    <row r="44" spans="1:18" s="186" customFormat="1" ht="12.75" customHeight="1">
      <c r="A44" s="181">
        <v>10</v>
      </c>
      <c r="B44" s="46"/>
      <c r="C44" s="46"/>
      <c r="D44" s="47">
        <v>5</v>
      </c>
      <c r="E44" s="48" t="str">
        <f>UPPER(IF($D44="","",VLOOKUP($D44,'[1]男雙 Prep'!$A$7:$V$23,2)))</f>
        <v>吳垂楊</v>
      </c>
      <c r="F44" s="46"/>
      <c r="G44" s="75"/>
      <c r="H44" s="46" t="str">
        <f>IF($D44="","",VLOOKUP($D44,'[1]男雙 Prep'!$A$7:$V$23,4))</f>
        <v>嘉義市</v>
      </c>
      <c r="I44" s="196"/>
      <c r="J44" s="77"/>
      <c r="K44" s="197"/>
      <c r="L44" s="98"/>
      <c r="M44" s="191"/>
      <c r="N44" s="183"/>
      <c r="O44" s="197"/>
      <c r="P44" s="183"/>
      <c r="Q44" s="123"/>
      <c r="R44" s="185"/>
    </row>
    <row r="45" spans="1:18" s="186" customFormat="1" ht="12.75" customHeight="1">
      <c r="A45" s="181"/>
      <c r="B45" s="95"/>
      <c r="C45" s="95"/>
      <c r="D45" s="95"/>
      <c r="E45" s="48" t="str">
        <f>UPPER(IF($D44="","",VLOOKUP($D44,'[1]男雙 Prep'!$A$7:$V$23,7)))</f>
        <v>張道宜</v>
      </c>
      <c r="F45" s="46"/>
      <c r="G45" s="75"/>
      <c r="H45" s="46" t="str">
        <f>IF($D44="","",VLOOKUP($D44,'[1]男雙 Prep'!$A$7:$V$23,9))</f>
        <v>嘉義市</v>
      </c>
      <c r="I45" s="187"/>
      <c r="J45" s="77"/>
      <c r="K45" s="197"/>
      <c r="L45" s="198"/>
      <c r="M45" s="199"/>
      <c r="N45" s="183"/>
      <c r="O45" s="197"/>
      <c r="P45" s="183"/>
      <c r="Q45" s="123"/>
      <c r="R45" s="185"/>
    </row>
    <row r="46" spans="1:18" s="186" customFormat="1" ht="6.75" customHeight="1">
      <c r="A46" s="181"/>
      <c r="B46" s="95"/>
      <c r="C46" s="95"/>
      <c r="D46" s="200"/>
      <c r="E46" s="140"/>
      <c r="F46" s="77"/>
      <c r="G46" s="76"/>
      <c r="H46" s="77"/>
      <c r="I46" s="201"/>
      <c r="J46" s="282" t="s">
        <v>452</v>
      </c>
      <c r="K46" s="283"/>
      <c r="L46" s="190">
        <f>UPPER(IF(OR(K47="a",K47="as"),J42,IF(OR(K47="b",K47="bs"),J50,)))</f>
      </c>
      <c r="M46" s="188"/>
      <c r="N46" s="183"/>
      <c r="O46" s="197"/>
      <c r="P46" s="183"/>
      <c r="Q46" s="123"/>
      <c r="R46" s="185"/>
    </row>
    <row r="47" spans="1:18" s="186" customFormat="1" ht="6.75" customHeight="1">
      <c r="A47" s="181"/>
      <c r="B47" s="59"/>
      <c r="C47" s="59"/>
      <c r="D47" s="69"/>
      <c r="E47" s="192"/>
      <c r="F47" s="183"/>
      <c r="G47" s="203"/>
      <c r="H47" s="183"/>
      <c r="I47" s="204"/>
      <c r="J47" s="282"/>
      <c r="K47" s="283"/>
      <c r="L47" s="194">
        <f>UPPER(IF(OR(K47="a",K47="as"),J43,IF(OR(K47="b",K47="bs"),J51,)))</f>
      </c>
      <c r="M47" s="195"/>
      <c r="N47" s="77"/>
      <c r="O47" s="197"/>
      <c r="P47" s="183"/>
      <c r="Q47" s="123"/>
      <c r="R47" s="185"/>
    </row>
    <row r="48" spans="1:18" s="186" customFormat="1" ht="12.75" customHeight="1">
      <c r="A48" s="181">
        <v>11</v>
      </c>
      <c r="B48" s="46">
        <f>IF($D48="","",VLOOKUP($D48,'[1]男雙 Prep'!$A$7:$V$23,20))</f>
      </c>
      <c r="C48" s="46">
        <f>IF($D48="","",VLOOKUP($D48,'[1]男雙 Prep'!$A$7:$V$23,21))</f>
      </c>
      <c r="D48" s="47"/>
      <c r="E48" s="48" t="s">
        <v>134</v>
      </c>
      <c r="F48" s="46">
        <f>IF($D48="","",VLOOKUP($D48,'[1]男雙 Prep'!$A$7:$V$23,3))</f>
      </c>
      <c r="G48" s="75"/>
      <c r="H48" s="46">
        <f>IF($D48="","",VLOOKUP($D48,'[1]男雙 Prep'!$A$7:$V$23,4))</f>
      </c>
      <c r="I48" s="182"/>
      <c r="J48" s="282"/>
      <c r="K48" s="283"/>
      <c r="L48" s="183"/>
      <c r="M48" s="197"/>
      <c r="N48" s="98"/>
      <c r="O48" s="197"/>
      <c r="P48" s="183"/>
      <c r="Q48" s="123"/>
      <c r="R48" s="185"/>
    </row>
    <row r="49" spans="1:18" s="186" customFormat="1" ht="12.75" customHeight="1">
      <c r="A49" s="181"/>
      <c r="B49" s="95"/>
      <c r="C49" s="95"/>
      <c r="D49" s="95"/>
      <c r="E49" s="48" t="s">
        <v>134</v>
      </c>
      <c r="F49" s="46">
        <f>IF($D48="","",VLOOKUP($D48,'[1]男雙 Prep'!$A$7:$V$23,8))</f>
      </c>
      <c r="G49" s="75"/>
      <c r="H49" s="46">
        <f>IF($D48="","",VLOOKUP($D48,'[1]男雙 Prep'!$A$7:$V$23,9))</f>
      </c>
      <c r="I49" s="187"/>
      <c r="J49" s="77">
        <f>IF(I49="a",E48,IF(I49="b",E50,""))</f>
      </c>
      <c r="K49" s="197"/>
      <c r="L49" s="183"/>
      <c r="M49" s="197"/>
      <c r="N49" s="77"/>
      <c r="O49" s="197"/>
      <c r="P49" s="183"/>
      <c r="Q49" s="123"/>
      <c r="R49" s="185"/>
    </row>
    <row r="50" spans="1:18" s="186" customFormat="1" ht="12.75" customHeight="1">
      <c r="A50" s="181"/>
      <c r="B50" s="95"/>
      <c r="C50" s="95"/>
      <c r="D50" s="95"/>
      <c r="E50" s="140"/>
      <c r="F50" s="280"/>
      <c r="G50" s="280"/>
      <c r="H50" s="77"/>
      <c r="I50" s="189"/>
      <c r="J50" s="190">
        <f>UPPER(IF(OR(I51="a",I51="as"),E48,IF(OR(I51="b",I51="bs"),E52,)))</f>
      </c>
      <c r="K50" s="205"/>
      <c r="L50" s="183"/>
      <c r="M50" s="197"/>
      <c r="N50" s="77"/>
      <c r="O50" s="197"/>
      <c r="P50" s="183"/>
      <c r="Q50" s="123"/>
      <c r="R50" s="185"/>
    </row>
    <row r="51" spans="1:18" s="186" customFormat="1" ht="12.75" customHeight="1">
      <c r="A51" s="181"/>
      <c r="B51" s="59"/>
      <c r="C51" s="59"/>
      <c r="D51" s="59"/>
      <c r="E51" s="192"/>
      <c r="F51" s="282"/>
      <c r="G51" s="282"/>
      <c r="H51" s="61" t="s">
        <v>13</v>
      </c>
      <c r="I51" s="193"/>
      <c r="J51" s="194">
        <f>UPPER(IF(OR(I51="a",I51="as"),E49,IF(OR(I51="b",I51="bs"),E53,)))</f>
      </c>
      <c r="K51" s="206"/>
      <c r="L51" s="77"/>
      <c r="M51" s="197"/>
      <c r="N51" s="77"/>
      <c r="O51" s="197"/>
      <c r="P51" s="183"/>
      <c r="Q51" s="123"/>
      <c r="R51" s="185"/>
    </row>
    <row r="52" spans="1:18" s="186" customFormat="1" ht="12.75" customHeight="1">
      <c r="A52" s="181">
        <v>12</v>
      </c>
      <c r="B52" s="46" t="s">
        <v>135</v>
      </c>
      <c r="C52" s="46">
        <f>IF($D52="","",VLOOKUP($D52,'[1]男雙 Prep'!$A$7:$V$23,21))</f>
        <v>32</v>
      </c>
      <c r="D52" s="47">
        <v>4</v>
      </c>
      <c r="E52" s="48" t="str">
        <f>UPPER(IF($D52="","",VLOOKUP($D52,'[1]男雙 Prep'!$A$7:$V$23,2)))</f>
        <v>陳銘曲</v>
      </c>
      <c r="F52" s="46"/>
      <c r="G52" s="75"/>
      <c r="H52" s="46" t="str">
        <f>IF($D52="","",VLOOKUP($D52,'[1]男雙 Prep'!$A$7:$V$23,4))</f>
        <v>雲林縣</v>
      </c>
      <c r="I52" s="196"/>
      <c r="J52" s="77"/>
      <c r="K52" s="188"/>
      <c r="L52" s="98"/>
      <c r="M52" s="205"/>
      <c r="N52" s="77"/>
      <c r="O52" s="197"/>
      <c r="P52" s="183"/>
      <c r="Q52" s="123"/>
      <c r="R52" s="185"/>
    </row>
    <row r="53" spans="1:18" s="186" customFormat="1" ht="12.75" customHeight="1">
      <c r="A53" s="181"/>
      <c r="B53" s="95"/>
      <c r="C53" s="95"/>
      <c r="D53" s="95"/>
      <c r="E53" s="48" t="str">
        <f>UPPER(IF($D52="","",VLOOKUP($D52,'[1]男雙 Prep'!$A$7:$V$23,7)))</f>
        <v>顏嘉宏</v>
      </c>
      <c r="F53" s="46"/>
      <c r="G53" s="75"/>
      <c r="H53" s="46"/>
      <c r="I53" s="187"/>
      <c r="J53" s="77"/>
      <c r="K53" s="188"/>
      <c r="L53" s="198"/>
      <c r="M53" s="207"/>
      <c r="N53" s="77"/>
      <c r="O53" s="197"/>
      <c r="P53" s="183"/>
      <c r="Q53" s="123"/>
      <c r="R53" s="185"/>
    </row>
    <row r="54" spans="1:18" s="186" customFormat="1" ht="6.75" customHeight="1">
      <c r="A54" s="181"/>
      <c r="B54" s="95"/>
      <c r="C54" s="95"/>
      <c r="D54" s="95"/>
      <c r="E54" s="140"/>
      <c r="F54" s="77"/>
      <c r="G54" s="76"/>
      <c r="H54" s="77"/>
      <c r="I54" s="201"/>
      <c r="J54" s="183"/>
      <c r="K54" s="184"/>
      <c r="L54" s="282" t="s">
        <v>455</v>
      </c>
      <c r="M54" s="283"/>
      <c r="N54" s="190">
        <f>UPPER(IF(OR(M55="a",M55="as"),L46,IF(OR(M55="b",M55="bs"),L62,)))</f>
      </c>
      <c r="O54" s="197"/>
      <c r="P54" s="183"/>
      <c r="Q54" s="123"/>
      <c r="R54" s="185"/>
    </row>
    <row r="55" spans="1:18" s="186" customFormat="1" ht="6.75" customHeight="1">
      <c r="A55" s="181"/>
      <c r="B55" s="59"/>
      <c r="C55" s="59"/>
      <c r="D55" s="59"/>
      <c r="E55" s="192"/>
      <c r="F55" s="183"/>
      <c r="G55" s="203"/>
      <c r="H55" s="183"/>
      <c r="I55" s="204"/>
      <c r="J55" s="183"/>
      <c r="K55" s="184"/>
      <c r="L55" s="282"/>
      <c r="M55" s="283"/>
      <c r="N55" s="194">
        <f>UPPER(IF(OR(M55="a",M55="as"),L47,IF(OR(M55="b",M55="bs"),L63,)))</f>
      </c>
      <c r="O55" s="206"/>
      <c r="P55" s="77"/>
      <c r="Q55" s="123"/>
      <c r="R55" s="185"/>
    </row>
    <row r="56" spans="1:18" s="186" customFormat="1" ht="12.75" customHeight="1">
      <c r="A56" s="181">
        <v>13</v>
      </c>
      <c r="B56" s="46"/>
      <c r="C56" s="46"/>
      <c r="D56" s="47">
        <v>10</v>
      </c>
      <c r="E56" s="48" t="str">
        <f>UPPER(IF($D56="","",VLOOKUP($D56,'[1]男雙 Prep'!$A$7:$V$23,2)))</f>
        <v>郭繼華</v>
      </c>
      <c r="F56" s="46"/>
      <c r="G56" s="75"/>
      <c r="H56" s="46" t="str">
        <f>IF($D56="","",VLOOKUP($D56,'[1]男雙 Prep'!$A$7:$V$23,4))</f>
        <v>台北市</v>
      </c>
      <c r="I56" s="182"/>
      <c r="J56" s="183"/>
      <c r="K56" s="184"/>
      <c r="L56" s="282"/>
      <c r="M56" s="283"/>
      <c r="N56" s="183"/>
      <c r="O56" s="208"/>
      <c r="P56" s="183"/>
      <c r="Q56" s="53"/>
      <c r="R56" s="185"/>
    </row>
    <row r="57" spans="1:18" s="186" customFormat="1" ht="12.75" customHeight="1">
      <c r="A57" s="181"/>
      <c r="B57" s="95"/>
      <c r="C57" s="95"/>
      <c r="D57" s="95"/>
      <c r="E57" s="48" t="str">
        <f>UPPER(IF($D56="","",VLOOKUP($D56,'[1]男雙 Prep'!$A$7:$V$23,7)))</f>
        <v>李聖傑</v>
      </c>
      <c r="F57" s="46"/>
      <c r="G57" s="75"/>
      <c r="H57" s="46" t="str">
        <f>IF($D56="","",VLOOKUP($D56,'[1]男雙 Prep'!$A$7:$V$23,9))</f>
        <v>台北市</v>
      </c>
      <c r="I57" s="187"/>
      <c r="J57" s="77">
        <f>IF(I57="a",E56,IF(I57="b",E58,""))</f>
      </c>
      <c r="K57" s="188"/>
      <c r="L57" s="183"/>
      <c r="M57" s="197"/>
      <c r="N57" s="183"/>
      <c r="O57" s="188"/>
      <c r="P57" s="183"/>
      <c r="Q57" s="53"/>
      <c r="R57" s="185"/>
    </row>
    <row r="58" spans="1:18" s="186" customFormat="1" ht="12.75" customHeight="1">
      <c r="A58" s="181"/>
      <c r="B58" s="95"/>
      <c r="C58" s="95"/>
      <c r="D58" s="200"/>
      <c r="E58" s="140"/>
      <c r="F58" s="280" t="s">
        <v>449</v>
      </c>
      <c r="G58" s="280"/>
      <c r="H58" s="77"/>
      <c r="I58" s="189"/>
      <c r="J58" s="190">
        <f>UPPER(IF(OR(I59="a",I59="as"),E56,IF(OR(I59="b",I59="bs"),E60,)))</f>
      </c>
      <c r="K58" s="191"/>
      <c r="L58" s="183"/>
      <c r="M58" s="197"/>
      <c r="N58" s="183"/>
      <c r="O58" s="188"/>
      <c r="P58" s="183"/>
      <c r="Q58" s="53"/>
      <c r="R58" s="185"/>
    </row>
    <row r="59" spans="1:18" s="186" customFormat="1" ht="12.75" customHeight="1">
      <c r="A59" s="181"/>
      <c r="B59" s="59"/>
      <c r="C59" s="59"/>
      <c r="D59" s="69"/>
      <c r="E59" s="192"/>
      <c r="F59" s="282"/>
      <c r="G59" s="282"/>
      <c r="H59" s="61" t="s">
        <v>13</v>
      </c>
      <c r="I59" s="193"/>
      <c r="J59" s="194">
        <f>UPPER(IF(OR(I59="a",I59="as"),E57,IF(OR(I59="b",I59="bs"),E61,)))</f>
      </c>
      <c r="K59" s="195"/>
      <c r="L59" s="77"/>
      <c r="M59" s="197"/>
      <c r="N59" s="183"/>
      <c r="O59" s="188"/>
      <c r="P59" s="183"/>
      <c r="Q59" s="53"/>
      <c r="R59" s="185"/>
    </row>
    <row r="60" spans="1:18" s="186" customFormat="1" ht="12.75" customHeight="1">
      <c r="A60" s="181">
        <v>14</v>
      </c>
      <c r="B60" s="46"/>
      <c r="C60" s="46"/>
      <c r="D60" s="47">
        <v>8</v>
      </c>
      <c r="E60" s="48" t="str">
        <f>UPPER(IF($D60="","",VLOOKUP($D60,'[1]男雙 Prep'!$A$7:$V$23,2)))</f>
        <v>李其旺</v>
      </c>
      <c r="F60" s="46"/>
      <c r="G60" s="75"/>
      <c r="H60" s="46" t="str">
        <f>IF($D60="","",VLOOKUP($D60,'[1]男雙 Prep'!$A$7:$V$23,4))</f>
        <v>台中市</v>
      </c>
      <c r="I60" s="196"/>
      <c r="J60" s="77"/>
      <c r="K60" s="197"/>
      <c r="L60" s="98"/>
      <c r="M60" s="205"/>
      <c r="N60" s="183"/>
      <c r="O60" s="188"/>
      <c r="P60" s="183"/>
      <c r="Q60" s="53"/>
      <c r="R60" s="185"/>
    </row>
    <row r="61" spans="1:18" s="186" customFormat="1" ht="12.75" customHeight="1">
      <c r="A61" s="181"/>
      <c r="B61" s="95"/>
      <c r="C61" s="95"/>
      <c r="D61" s="95"/>
      <c r="E61" s="48" t="str">
        <f>UPPER(IF($D60="","",VLOOKUP($D60,'[1]男雙 Prep'!$A$7:$V$23,7)))</f>
        <v>洪大欽</v>
      </c>
      <c r="F61" s="46"/>
      <c r="G61" s="75"/>
      <c r="H61" s="46" t="str">
        <f>IF($D60="","",VLOOKUP($D60,'[1]男雙 Prep'!$A$7:$V$23,9))</f>
        <v>台中市</v>
      </c>
      <c r="I61" s="187"/>
      <c r="J61" s="77"/>
      <c r="K61" s="197"/>
      <c r="L61" s="198"/>
      <c r="M61" s="207"/>
      <c r="N61" s="183"/>
      <c r="O61" s="188"/>
      <c r="P61" s="183"/>
      <c r="Q61" s="53"/>
      <c r="R61" s="185"/>
    </row>
    <row r="62" spans="1:18" s="186" customFormat="1" ht="6.75" customHeight="1">
      <c r="A62" s="181"/>
      <c r="B62" s="95"/>
      <c r="C62" s="95"/>
      <c r="D62" s="200"/>
      <c r="E62" s="140"/>
      <c r="F62" s="77"/>
      <c r="G62" s="76"/>
      <c r="H62" s="77"/>
      <c r="I62" s="201"/>
      <c r="J62" s="282" t="s">
        <v>453</v>
      </c>
      <c r="K62" s="283"/>
      <c r="L62" s="190">
        <f>UPPER(IF(OR(K63="a",K63="as"),J58,IF(OR(K63="b",K63="bs"),J66,)))</f>
      </c>
      <c r="M62" s="197"/>
      <c r="N62" s="183"/>
      <c r="O62" s="188"/>
      <c r="P62" s="183"/>
      <c r="Q62" s="53"/>
      <c r="R62" s="185"/>
    </row>
    <row r="63" spans="1:18" s="186" customFormat="1" ht="6.75" customHeight="1">
      <c r="A63" s="181"/>
      <c r="B63" s="59"/>
      <c r="C63" s="59"/>
      <c r="D63" s="69"/>
      <c r="E63" s="192"/>
      <c r="F63" s="183"/>
      <c r="G63" s="203"/>
      <c r="H63" s="183"/>
      <c r="I63" s="204"/>
      <c r="J63" s="282"/>
      <c r="K63" s="283"/>
      <c r="L63" s="194">
        <f>UPPER(IF(OR(K63="a",K63="as"),J59,IF(OR(K63="b",K63="bs"),J67,)))</f>
      </c>
      <c r="M63" s="206"/>
      <c r="N63" s="77"/>
      <c r="O63" s="188"/>
      <c r="P63" s="183"/>
      <c r="Q63" s="53"/>
      <c r="R63" s="185"/>
    </row>
    <row r="64" spans="1:18" s="186" customFormat="1" ht="12.75" customHeight="1">
      <c r="A64" s="181">
        <v>15</v>
      </c>
      <c r="B64" s="46">
        <f>IF($D64="","",VLOOKUP($D64,'[1]男雙 Prep'!$A$7:$V$23,20))</f>
      </c>
      <c r="C64" s="46">
        <f>IF($D64="","",VLOOKUP($D64,'[1]男雙 Prep'!$A$7:$V$23,21))</f>
      </c>
      <c r="D64" s="47"/>
      <c r="E64" s="48" t="s">
        <v>134</v>
      </c>
      <c r="F64" s="46"/>
      <c r="G64" s="75"/>
      <c r="H64" s="46">
        <f>IF($D64="","",VLOOKUP($D64,'[1]男雙 Prep'!$A$7:$V$23,4))</f>
      </c>
      <c r="I64" s="182"/>
      <c r="J64" s="282"/>
      <c r="K64" s="283"/>
      <c r="L64" s="183"/>
      <c r="M64" s="208"/>
      <c r="N64" s="98"/>
      <c r="O64" s="188"/>
      <c r="P64" s="183"/>
      <c r="Q64" s="53"/>
      <c r="R64" s="185"/>
    </row>
    <row r="65" spans="1:18" s="186" customFormat="1" ht="12.75" customHeight="1">
      <c r="A65" s="181"/>
      <c r="B65" s="95"/>
      <c r="C65" s="95"/>
      <c r="D65" s="95"/>
      <c r="E65" s="48" t="s">
        <v>134</v>
      </c>
      <c r="F65" s="46"/>
      <c r="G65" s="75"/>
      <c r="H65" s="46">
        <f>IF($D64="","",VLOOKUP($D64,'[1]男雙 Prep'!$A$7:$V$23,9))</f>
      </c>
      <c r="I65" s="187"/>
      <c r="J65" s="77">
        <f>IF(I65="a",E64,IF(I65="b",E66,""))</f>
      </c>
      <c r="K65" s="197"/>
      <c r="L65" s="183"/>
      <c r="M65" s="188"/>
      <c r="N65" s="77"/>
      <c r="O65" s="188"/>
      <c r="P65" s="183"/>
      <c r="Q65" s="53"/>
      <c r="R65" s="185"/>
    </row>
    <row r="66" spans="1:18" s="186" customFormat="1" ht="12.75" customHeight="1">
      <c r="A66" s="181"/>
      <c r="B66" s="95"/>
      <c r="C66" s="95"/>
      <c r="D66" s="95"/>
      <c r="E66" s="140"/>
      <c r="F66" s="280"/>
      <c r="G66" s="280"/>
      <c r="H66" s="77"/>
      <c r="I66" s="189"/>
      <c r="J66" s="190">
        <f>UPPER(IF(OR(I67="a",I67="as"),E64,IF(OR(I67="b",I67="bs"),E68,)))</f>
      </c>
      <c r="K66" s="205"/>
      <c r="L66" s="183"/>
      <c r="M66" s="188"/>
      <c r="N66" s="77"/>
      <c r="O66" s="188"/>
      <c r="P66" s="183"/>
      <c r="Q66" s="53"/>
      <c r="R66" s="185"/>
    </row>
    <row r="67" spans="1:18" s="186" customFormat="1" ht="12.75" customHeight="1">
      <c r="A67" s="181"/>
      <c r="B67" s="59"/>
      <c r="C67" s="59"/>
      <c r="D67" s="59"/>
      <c r="E67" s="192"/>
      <c r="F67" s="282"/>
      <c r="G67" s="282"/>
      <c r="H67" s="61" t="s">
        <v>13</v>
      </c>
      <c r="I67" s="193"/>
      <c r="J67" s="194">
        <f>UPPER(IF(OR(I67="a",I67="as"),E65,IF(OR(I67="b",I67="bs"),E69,)))</f>
      </c>
      <c r="K67" s="206"/>
      <c r="L67" s="77"/>
      <c r="M67" s="188"/>
      <c r="N67" s="77"/>
      <c r="O67" s="188"/>
      <c r="P67" s="183"/>
      <c r="Q67" s="53"/>
      <c r="R67" s="185"/>
    </row>
    <row r="68" spans="1:18" s="186" customFormat="1" ht="12.75" customHeight="1">
      <c r="A68" s="181">
        <v>16</v>
      </c>
      <c r="B68" s="46" t="s">
        <v>136</v>
      </c>
      <c r="C68" s="46">
        <f>IF($D68="","",VLOOKUP($D68,'[1]男雙 Prep'!$A$7:$V$23,21))</f>
        <v>9</v>
      </c>
      <c r="D68" s="47">
        <v>2</v>
      </c>
      <c r="E68" s="48" t="str">
        <f>UPPER(IF($D68="","",VLOOKUP($D68,'[1]男雙 Prep'!$A$7:$V$23,2)))</f>
        <v>邱永鎮</v>
      </c>
      <c r="F68" s="46"/>
      <c r="G68" s="75"/>
      <c r="H68" s="46" t="str">
        <f>IF($D68="","",VLOOKUP($D68,'[1]男雙 Prep'!$A$7:$V$23,4))</f>
        <v>台中市</v>
      </c>
      <c r="I68" s="196"/>
      <c r="J68" s="77"/>
      <c r="K68" s="188"/>
      <c r="L68" s="98"/>
      <c r="M68" s="191"/>
      <c r="N68" s="77"/>
      <c r="O68" s="188"/>
      <c r="P68" s="183"/>
      <c r="Q68" s="53"/>
      <c r="R68" s="185"/>
    </row>
    <row r="69" spans="1:18" s="186" customFormat="1" ht="12.75" customHeight="1">
      <c r="A69" s="181"/>
      <c r="B69" s="95"/>
      <c r="C69" s="95"/>
      <c r="D69" s="95"/>
      <c r="E69" s="48" t="str">
        <f>UPPER(IF($D68="","",VLOOKUP($D68,'[1]男雙 Prep'!$A$7:$V$23,7)))</f>
        <v>林文政</v>
      </c>
      <c r="F69" s="46"/>
      <c r="G69" s="75"/>
      <c r="H69" s="46" t="str">
        <f>IF($D68="","",VLOOKUP($D68,'[1]男雙 Prep'!$A$7:$V$23,9))</f>
        <v>台中市</v>
      </c>
      <c r="I69" s="187"/>
      <c r="J69" s="77"/>
      <c r="K69" s="188"/>
      <c r="L69" s="198"/>
      <c r="M69" s="199"/>
      <c r="N69" s="77"/>
      <c r="O69" s="188"/>
      <c r="P69" s="183"/>
      <c r="Q69" s="53"/>
      <c r="R69" s="185"/>
    </row>
    <row r="70" spans="1:18" s="57" customFormat="1" ht="9" customHeight="1">
      <c r="A70" s="212"/>
      <c r="B70" s="213"/>
      <c r="C70" s="213"/>
      <c r="D70" s="214"/>
      <c r="E70" s="215"/>
      <c r="F70" s="216"/>
      <c r="G70" s="217"/>
      <c r="H70" s="216"/>
      <c r="I70" s="218"/>
      <c r="J70" s="54"/>
      <c r="K70" s="55"/>
      <c r="L70" s="94"/>
      <c r="M70" s="90"/>
      <c r="N70" s="94"/>
      <c r="O70" s="90"/>
      <c r="P70" s="54"/>
      <c r="Q70" s="55"/>
      <c r="R70" s="56"/>
    </row>
    <row r="71" spans="1:18" s="57" customFormat="1" ht="6" customHeight="1">
      <c r="A71" s="212"/>
      <c r="B71" s="219"/>
      <c r="C71" s="219"/>
      <c r="D71" s="220"/>
      <c r="E71" s="128"/>
      <c r="F71" s="221"/>
      <c r="G71" s="222"/>
      <c r="H71" s="221"/>
      <c r="I71" s="223"/>
      <c r="J71" s="54"/>
      <c r="K71" s="55"/>
      <c r="L71" s="107"/>
      <c r="M71" s="108"/>
      <c r="N71" s="107"/>
      <c r="O71" s="108"/>
      <c r="P71" s="105"/>
      <c r="Q71" s="106"/>
      <c r="R71" s="56"/>
    </row>
    <row r="72" ht="9" customHeight="1">
      <c r="E72" s="129"/>
    </row>
    <row r="73" ht="15">
      <c r="E73" s="129"/>
    </row>
    <row r="74" ht="15">
      <c r="E74" s="129"/>
    </row>
    <row r="75" ht="15">
      <c r="E75" s="129"/>
    </row>
    <row r="76" ht="15">
      <c r="E76" s="129"/>
    </row>
    <row r="77" ht="15">
      <c r="E77" s="129"/>
    </row>
    <row r="78" ht="15">
      <c r="E78" s="129"/>
    </row>
    <row r="79" ht="15">
      <c r="E79" s="129"/>
    </row>
    <row r="80" ht="15">
      <c r="E80" s="129"/>
    </row>
    <row r="81" ht="15">
      <c r="E81" s="129"/>
    </row>
    <row r="82" ht="15">
      <c r="E82" s="129"/>
    </row>
    <row r="83" ht="15">
      <c r="E83" s="129"/>
    </row>
    <row r="84" ht="15">
      <c r="E84" s="129"/>
    </row>
    <row r="85" ht="15">
      <c r="E85" s="129"/>
    </row>
    <row r="86" ht="15">
      <c r="E86" s="129"/>
    </row>
    <row r="87" ht="15">
      <c r="E87" s="129"/>
    </row>
    <row r="88" ht="15">
      <c r="E88" s="129"/>
    </row>
    <row r="89" ht="15">
      <c r="E89" s="129"/>
    </row>
    <row r="90" ht="15">
      <c r="E90" s="129"/>
    </row>
    <row r="91" ht="15">
      <c r="E91" s="129"/>
    </row>
    <row r="92" ht="15">
      <c r="E92" s="129"/>
    </row>
    <row r="93" ht="15">
      <c r="E93" s="129"/>
    </row>
    <row r="94" ht="15">
      <c r="E94" s="129"/>
    </row>
    <row r="95" ht="15">
      <c r="E95" s="129"/>
    </row>
  </sheetData>
  <mergeCells count="15">
    <mergeCell ref="F10:G11"/>
    <mergeCell ref="F18:G19"/>
    <mergeCell ref="J14:K16"/>
    <mergeCell ref="L22:M24"/>
    <mergeCell ref="F42:G43"/>
    <mergeCell ref="F50:G51"/>
    <mergeCell ref="L54:M56"/>
    <mergeCell ref="F26:G27"/>
    <mergeCell ref="F34:G35"/>
    <mergeCell ref="J30:K32"/>
    <mergeCell ref="F66:G67"/>
    <mergeCell ref="N39:O40"/>
    <mergeCell ref="J62:K64"/>
    <mergeCell ref="J46:K48"/>
    <mergeCell ref="F58:G59"/>
  </mergeCells>
  <conditionalFormatting sqref="H11 H59 H43 H51 H35 H27 H19 H67 N39">
    <cfRule type="expression" priority="1" dxfId="1" stopIfTrue="1">
      <formula>AND($N$2="CU",H11="Umpire")</formula>
    </cfRule>
    <cfRule type="expression" priority="2" dxfId="2" stopIfTrue="1">
      <formula>AND($N$2="CU",H11&lt;&gt;"Umpire",I11&lt;&gt;"")</formula>
    </cfRule>
    <cfRule type="expression" priority="3" dxfId="3" stopIfTrue="1">
      <formula>AND($N$2="CU",H11&lt;&gt;"Umpire")</formula>
    </cfRule>
  </conditionalFormatting>
  <conditionalFormatting sqref="L14 L30 L46 L62 N22 N54 P38 J10 J18 J26 J34 J42 J50 J58 J66">
    <cfRule type="expression" priority="4" dxfId="0" stopIfTrue="1">
      <formula>I11="as"</formula>
    </cfRule>
    <cfRule type="expression" priority="5" dxfId="0" stopIfTrue="1">
      <formula>I11="bs"</formula>
    </cfRule>
  </conditionalFormatting>
  <conditionalFormatting sqref="L15 L31 L47 L63 N23 N55 P39 J11 J19 J27 J35 J43 J51 J59 J67">
    <cfRule type="expression" priority="6" dxfId="0" stopIfTrue="1">
      <formula>I11="as"</formula>
    </cfRule>
    <cfRule type="expression" priority="7" dxfId="0" stopIfTrue="1">
      <formula>I11="bs"</formula>
    </cfRule>
  </conditionalFormatting>
  <conditionalFormatting sqref="B8 B12 B16 B20 B24 B28 B32 B36 B40 B44 B48 B52 B56 B60 B64 B68">
    <cfRule type="cellIs" priority="8" dxfId="6" operator="equal" stopIfTrue="1">
      <formula>"DA"</formula>
    </cfRule>
  </conditionalFormatting>
  <conditionalFormatting sqref="I11 I19 I27 I35 I43 I51 I59 I67">
    <cfRule type="expression" priority="9" dxfId="7" stopIfTrue="1">
      <formula>$N$2="CU"</formula>
    </cfRule>
  </conditionalFormatting>
  <conditionalFormatting sqref="E8 E12 E16 E20 E24 E64 E32 E36 E40 E44 E28 E52 E56 E60 E68 E48">
    <cfRule type="cellIs" priority="10" dxfId="5" operator="equal" stopIfTrue="1">
      <formula>"Bye"</formula>
    </cfRule>
  </conditionalFormatting>
  <conditionalFormatting sqref="D8 D12 D16 D20 D24 D28 D32 D36 D40 D44 D48 D52 D56 D60 D64 D68">
    <cfRule type="cellIs" priority="11" dxfId="8" operator="lessThan" stopIfTrue="1">
      <formula>5</formula>
    </cfRule>
  </conditionalFormatting>
  <dataValidations count="1">
    <dataValidation type="list" allowBlank="1" showInputMessage="1" sqref="L54 H11 H43 N39 H67 H35 H51 H27 H59 H19 L22">
      <formula1>$T$8:$T$17</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yuyu</dc:creator>
  <cp:keywords/>
  <dc:description/>
  <cp:lastModifiedBy>1</cp:lastModifiedBy>
  <cp:lastPrinted>2010-11-03T07:55:58Z</cp:lastPrinted>
  <dcterms:created xsi:type="dcterms:W3CDTF">2010-10-26T00:18:38Z</dcterms:created>
  <dcterms:modified xsi:type="dcterms:W3CDTF">2010-11-03T08:58:04Z</dcterms:modified>
  <cp:category/>
  <cp:version/>
  <cp:contentType/>
  <cp:contentStatus/>
</cp:coreProperties>
</file>